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https://d.docs.live.net/50614f1ae874751d/Documents/MAKALELERİM/M-BenchMetrics (Probabilistic)/"/>
    </mc:Choice>
  </mc:AlternateContent>
  <xr:revisionPtr revIDLastSave="1" documentId="8_{9D5E4C63-7553-7249-8FAE-AC4C64404C28}" xr6:coauthVersionLast="46" xr6:coauthVersionMax="46" xr10:uidLastSave="{1B58A640-7B5E-E54D-93C4-11465A21E0FC}"/>
  <bookViews>
    <workbookView xWindow="0" yWindow="460" windowWidth="27880" windowHeight="12880" tabRatio="746" xr2:uid="{00000000-000D-0000-FFFF-FFFF00000000}"/>
  </bookViews>
  <sheets>
    <sheet name="Contents" sheetId="8" r:id="rId1"/>
    <sheet name="Instruments and e-g functions" sheetId="7" r:id="rId2"/>
    <sheet name="Overall benchmarking results" sheetId="5" r:id="rId3"/>
    <sheet name="Results All cases" sheetId="1" r:id="rId4"/>
    <sheet name="Results Case 4" sheetId="2" r:id="rId5"/>
    <sheet name="Results Case 5" sheetId="3" r:id="rId6"/>
    <sheet name="Results Case 6 and 7" sheetId="4" r:id="rId7"/>
    <sheet name="Armstrong Ratings" sheetId="6" r:id="rId8"/>
  </sheets>
  <externalReferences>
    <externalReference r:id="rId9"/>
  </externalReferences>
  <definedNames>
    <definedName name="_xlnm._FilterDatabase" localSheetId="1" hidden="1">'Instruments and e-g functions'!$A$3:$T$3</definedName>
    <definedName name="_xlnm._FilterDatabase" localSheetId="3" hidden="1">'Results All cases'!$A$1:$W$76</definedName>
    <definedName name="_xlnm._FilterDatabase" localSheetId="6" hidden="1">'Results Case 6 and 7'!$A$2:$AA$37</definedName>
    <definedName name="CN">#REF!</definedName>
    <definedName name="CP">#REF!</definedName>
    <definedName name="End_i" localSheetId="1">#REF!</definedName>
    <definedName name="End_i">'[1]4.1.error-loss inst. calculator'!$A$19</definedName>
    <definedName name="MaxP">#REF!</definedName>
    <definedName name="Mean_c">#REF!</definedName>
    <definedName name="Mean_p">#REF!</definedName>
    <definedName name="MinP">#REF!</definedName>
    <definedName name="MinTNR">#REF!</definedName>
    <definedName name="MinTPR">#REF!</definedName>
    <definedName name="Start_i" localSheetId="1">#REF!</definedName>
    <definedName name="Start_i">'[1]4.1.error-loss inst. calculator'!$A$17</definedName>
    <definedName name="THET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7" l="1"/>
  <c r="E2" i="7"/>
  <c r="Q2" i="7"/>
  <c r="P2" i="7"/>
  <c r="O2" i="7"/>
  <c r="N2" i="7"/>
  <c r="M2" i="7"/>
  <c r="L2" i="7"/>
  <c r="K2" i="7"/>
  <c r="J2" i="7"/>
  <c r="I2" i="7"/>
  <c r="H2" i="7"/>
  <c r="G2" i="7"/>
  <c r="F2" i="7"/>
  <c r="AA5" i="5" l="1"/>
  <c r="AA6" i="5"/>
  <c r="AA7" i="5"/>
  <c r="AA8" i="5"/>
  <c r="AA9" i="5"/>
  <c r="AA10" i="5"/>
  <c r="AA11" i="5"/>
  <c r="AA12" i="5"/>
  <c r="AA13" i="5"/>
  <c r="AA14" i="5"/>
  <c r="AA15" i="5"/>
  <c r="AA16" i="5"/>
  <c r="AA18" i="5"/>
  <c r="AA19" i="5"/>
  <c r="AA20" i="5"/>
  <c r="AA21" i="5"/>
  <c r="AA22" i="5"/>
  <c r="AA23" i="5"/>
  <c r="AA24" i="5"/>
  <c r="AA25" i="5"/>
  <c r="AA17" i="5"/>
  <c r="AA26" i="5"/>
  <c r="AA27" i="5"/>
  <c r="AA28" i="5"/>
  <c r="AA29" i="5"/>
  <c r="AA30" i="5"/>
  <c r="AA31" i="5"/>
  <c r="AA4" i="5"/>
  <c r="K31" i="5"/>
  <c r="K30" i="5"/>
  <c r="K29" i="5"/>
  <c r="K28" i="5"/>
  <c r="K27" i="5"/>
  <c r="K26" i="5"/>
  <c r="K17" i="5"/>
  <c r="K25" i="5"/>
  <c r="K24" i="5"/>
  <c r="K23" i="5"/>
  <c r="K22" i="5"/>
  <c r="K21" i="5"/>
  <c r="K20" i="5"/>
  <c r="K19" i="5"/>
  <c r="K18" i="5"/>
  <c r="K16" i="5"/>
  <c r="K15" i="5"/>
  <c r="K14" i="5"/>
  <c r="K13" i="5"/>
  <c r="K12" i="5"/>
  <c r="K11" i="5"/>
  <c r="K10" i="5"/>
  <c r="K9" i="5"/>
  <c r="K8" i="5"/>
  <c r="K7" i="5"/>
  <c r="K6" i="5"/>
  <c r="K5" i="5"/>
  <c r="K4" i="5"/>
  <c r="Q9" i="5" l="1"/>
  <c r="Q10" i="5"/>
  <c r="Q11" i="5"/>
  <c r="Q12" i="5"/>
  <c r="Q8" i="5"/>
  <c r="S17" i="5"/>
  <c r="S25" i="5"/>
  <c r="S24" i="5"/>
  <c r="S23" i="5"/>
  <c r="S29" i="5"/>
  <c r="S28" i="5"/>
  <c r="S26" i="5"/>
  <c r="S27" i="5"/>
  <c r="S30" i="5"/>
  <c r="S20" i="5"/>
  <c r="S19" i="5"/>
  <c r="S21" i="5"/>
  <c r="S22" i="5"/>
  <c r="S18" i="5"/>
  <c r="S14" i="5"/>
  <c r="S16" i="5"/>
  <c r="S15" i="5"/>
  <c r="S13" i="5"/>
  <c r="S12" i="5"/>
  <c r="S11" i="5"/>
  <c r="S10" i="5"/>
  <c r="S9" i="5"/>
  <c r="S8" i="5"/>
  <c r="S4" i="5"/>
  <c r="S7" i="5"/>
  <c r="S6" i="5"/>
  <c r="S5" i="5"/>
  <c r="S31" i="5"/>
  <c r="Q17" i="5"/>
  <c r="Q25" i="5"/>
  <c r="Q24" i="5"/>
  <c r="Q23" i="5"/>
  <c r="Q29" i="5"/>
  <c r="Q28" i="5"/>
  <c r="Q26" i="5"/>
  <c r="Q27" i="5"/>
  <c r="Q30" i="5"/>
  <c r="Q20" i="5"/>
  <c r="Q19" i="5"/>
  <c r="Q21" i="5"/>
  <c r="Q22" i="5"/>
  <c r="Q18" i="5"/>
  <c r="T18" i="5" s="1"/>
  <c r="Q14" i="5"/>
  <c r="Q16" i="5"/>
  <c r="Q15" i="5"/>
  <c r="Q13" i="5"/>
  <c r="Q4" i="5"/>
  <c r="Q7" i="5"/>
  <c r="Q6" i="5"/>
  <c r="Q5" i="5"/>
  <c r="Q31" i="5"/>
  <c r="O17" i="5"/>
  <c r="O25" i="5"/>
  <c r="O24" i="5"/>
  <c r="O23" i="5"/>
  <c r="O29" i="5"/>
  <c r="O28" i="5"/>
  <c r="O26" i="5"/>
  <c r="O27" i="5"/>
  <c r="O30" i="5"/>
  <c r="O20" i="5"/>
  <c r="O19" i="5"/>
  <c r="O21" i="5"/>
  <c r="O22" i="5"/>
  <c r="O18" i="5"/>
  <c r="O14" i="5"/>
  <c r="O16" i="5"/>
  <c r="O15" i="5"/>
  <c r="O13" i="5"/>
  <c r="O12" i="5"/>
  <c r="O11" i="5"/>
  <c r="O10" i="5"/>
  <c r="O9" i="5"/>
  <c r="O8" i="5"/>
  <c r="T8" i="5" s="1"/>
  <c r="O4" i="5"/>
  <c r="O7" i="5"/>
  <c r="O6" i="5"/>
  <c r="O5" i="5"/>
  <c r="O31" i="5"/>
  <c r="M5" i="5"/>
  <c r="M6" i="5"/>
  <c r="M7" i="5"/>
  <c r="M4" i="5"/>
  <c r="M8" i="5"/>
  <c r="M9" i="5"/>
  <c r="M10" i="5"/>
  <c r="M11" i="5"/>
  <c r="T11" i="5" s="1"/>
  <c r="M12" i="5"/>
  <c r="M13" i="5"/>
  <c r="M15" i="5"/>
  <c r="T15" i="5" s="1"/>
  <c r="M16" i="5"/>
  <c r="M14" i="5"/>
  <c r="M18" i="5"/>
  <c r="M22" i="5"/>
  <c r="M21" i="5"/>
  <c r="M19" i="5"/>
  <c r="M20" i="5"/>
  <c r="M30" i="5"/>
  <c r="M27" i="5"/>
  <c r="M26" i="5"/>
  <c r="M28" i="5"/>
  <c r="M29" i="5"/>
  <c r="M23" i="5"/>
  <c r="M24" i="5"/>
  <c r="M25" i="5"/>
  <c r="M17" i="5"/>
  <c r="T17" i="5" s="1"/>
  <c r="M31" i="5"/>
  <c r="T24" i="5" l="1"/>
  <c r="T25" i="5"/>
  <c r="T12" i="5"/>
  <c r="T13" i="5"/>
  <c r="T23" i="5"/>
  <c r="T26" i="5"/>
  <c r="T5" i="5"/>
  <c r="T4" i="5"/>
  <c r="T7" i="5"/>
  <c r="T21" i="5"/>
  <c r="T20" i="5"/>
  <c r="T9" i="5"/>
  <c r="T6" i="5"/>
  <c r="T14" i="5"/>
  <c r="T22" i="5"/>
  <c r="T31" i="5"/>
  <c r="T16" i="5"/>
  <c r="T29" i="5"/>
  <c r="T28" i="5"/>
  <c r="T10" i="5"/>
  <c r="T30" i="5"/>
  <c r="T19" i="5"/>
  <c r="T27" i="5"/>
  <c r="J6" i="6"/>
  <c r="J9" i="6"/>
  <c r="J8" i="6"/>
  <c r="J7" i="6"/>
  <c r="J5" i="6"/>
  <c r="J10" i="6"/>
  <c r="H4" i="5" l="1"/>
  <c r="H14" i="5"/>
  <c r="H30" i="5"/>
  <c r="H10" i="5"/>
  <c r="H31" i="5"/>
  <c r="H28" i="5"/>
  <c r="H22" i="5"/>
  <c r="H9" i="5"/>
  <c r="H13" i="5"/>
  <c r="H20" i="5"/>
  <c r="H11" i="5"/>
  <c r="H25" i="5"/>
  <c r="H6" i="5"/>
  <c r="H7" i="5"/>
  <c r="H5" i="5"/>
  <c r="H19" i="5"/>
  <c r="H24" i="5"/>
  <c r="H16" i="5"/>
  <c r="H15" i="5"/>
  <c r="H8" i="5"/>
  <c r="H12" i="5"/>
  <c r="H26" i="5"/>
  <c r="H17" i="5"/>
  <c r="H18" i="5"/>
  <c r="H29" i="5"/>
  <c r="H27" i="5"/>
  <c r="H21" i="5"/>
  <c r="H23" i="5"/>
  <c r="K75" i="1"/>
  <c r="K74" i="1"/>
  <c r="K73" i="1"/>
  <c r="K72" i="1"/>
  <c r="K71" i="1"/>
  <c r="K70" i="1"/>
  <c r="K69" i="1"/>
  <c r="K68" i="1"/>
  <c r="K67" i="1"/>
  <c r="K66" i="1"/>
  <c r="K65" i="1"/>
  <c r="K64" i="1"/>
  <c r="K63" i="1"/>
  <c r="K62" i="1"/>
  <c r="K57" i="1"/>
  <c r="K56" i="1"/>
  <c r="K55" i="1"/>
  <c r="K54" i="1"/>
  <c r="K53" i="1"/>
  <c r="K49" i="1"/>
  <c r="K50" i="1"/>
  <c r="K51" i="1"/>
  <c r="K52" i="1"/>
  <c r="K58" i="1"/>
  <c r="K59" i="1"/>
  <c r="K60" i="1"/>
  <c r="K61" i="1"/>
  <c r="K48" i="1"/>
  <c r="N75" i="1"/>
  <c r="N74" i="1"/>
  <c r="N73" i="1"/>
  <c r="N70" i="1"/>
  <c r="N71" i="1"/>
  <c r="N72" i="1"/>
  <c r="N69" i="1"/>
  <c r="N68" i="1"/>
  <c r="N67" i="1"/>
  <c r="N63" i="1"/>
  <c r="N64" i="1"/>
  <c r="N65" i="1"/>
  <c r="N66" i="1"/>
  <c r="N62" i="1"/>
  <c r="N61" i="1"/>
  <c r="N60" i="1"/>
  <c r="N59" i="1"/>
  <c r="N58" i="1"/>
  <c r="N57" i="1"/>
  <c r="N56" i="1"/>
  <c r="N55" i="1"/>
  <c r="N54" i="1"/>
  <c r="N50" i="1"/>
  <c r="N51" i="1"/>
  <c r="N52" i="1"/>
  <c r="N49" i="1"/>
  <c r="N48" i="1"/>
  <c r="N53" i="1"/>
  <c r="I4" i="5" l="1"/>
  <c r="G4" i="5" s="1"/>
  <c r="I22" i="5"/>
  <c r="G22" i="5" s="1"/>
  <c r="I27" i="5"/>
  <c r="G27" i="5" s="1"/>
  <c r="I20" i="5"/>
  <c r="G20" i="5" s="1"/>
  <c r="I26" i="5"/>
  <c r="G26" i="5" s="1"/>
  <c r="I28" i="5"/>
  <c r="G28" i="5" s="1"/>
  <c r="I8" i="5"/>
  <c r="G8" i="5" s="1"/>
  <c r="I30" i="5"/>
  <c r="G30" i="5" s="1"/>
  <c r="I14" i="5"/>
  <c r="G14" i="5" s="1"/>
  <c r="I6" i="5"/>
  <c r="G6" i="5" s="1"/>
  <c r="I5" i="5"/>
  <c r="G5" i="5" s="1"/>
  <c r="I19" i="5"/>
  <c r="G19" i="5" s="1"/>
  <c r="I21" i="5"/>
  <c r="G21" i="5" s="1"/>
  <c r="I16" i="5"/>
  <c r="G16" i="5" s="1"/>
  <c r="I17" i="5"/>
  <c r="G17" i="5" s="1"/>
  <c r="I25" i="5"/>
  <c r="G25" i="5" s="1"/>
  <c r="I24" i="5"/>
  <c r="G24" i="5" s="1"/>
  <c r="I11" i="5"/>
  <c r="G11" i="5" s="1"/>
  <c r="I10" i="5"/>
  <c r="G10" i="5" s="1"/>
  <c r="I9" i="5"/>
  <c r="G9" i="5" s="1"/>
  <c r="I7" i="5"/>
  <c r="G7" i="5" s="1"/>
  <c r="I18" i="5"/>
  <c r="G18" i="5" s="1"/>
  <c r="I31" i="5"/>
  <c r="G31" i="5" s="1"/>
  <c r="I15" i="5"/>
  <c r="G15" i="5" s="1"/>
  <c r="I13" i="5"/>
  <c r="G13" i="5" s="1"/>
  <c r="I12" i="5"/>
  <c r="G12" i="5" s="1"/>
  <c r="I23" i="5"/>
  <c r="G23" i="5" s="1"/>
  <c r="I29" i="5"/>
  <c r="G29" i="5" s="1"/>
  <c r="F4" i="5" l="1"/>
  <c r="F17" i="5"/>
  <c r="F23" i="5"/>
  <c r="F6" i="5"/>
  <c r="F14" i="5"/>
  <c r="F21" i="5"/>
  <c r="F30" i="5"/>
  <c r="F24" i="5"/>
  <c r="F8" i="5"/>
  <c r="F16" i="5"/>
  <c r="F28" i="5"/>
  <c r="F29" i="5"/>
  <c r="F26" i="5"/>
  <c r="F25" i="5"/>
  <c r="F13" i="5"/>
  <c r="F31" i="5"/>
  <c r="F20" i="5"/>
  <c r="F19" i="5"/>
  <c r="F12" i="5"/>
  <c r="F15" i="5"/>
  <c r="F7" i="5"/>
  <c r="F10" i="5"/>
  <c r="F27" i="5"/>
  <c r="F5" i="5"/>
  <c r="F18" i="5"/>
  <c r="F9" i="5"/>
  <c r="F11" i="5"/>
  <c r="F22" i="5"/>
  <c r="F36" i="4"/>
  <c r="F33" i="4"/>
  <c r="F26" i="4"/>
  <c r="F20" i="4"/>
  <c r="F15" i="4"/>
  <c r="F3" i="4"/>
  <c r="F5" i="4"/>
  <c r="W6" i="4"/>
  <c r="X6" i="4"/>
  <c r="Y6" i="4"/>
  <c r="Z6" i="4"/>
  <c r="W7" i="4"/>
  <c r="X7" i="4"/>
  <c r="Y7" i="4"/>
  <c r="Z7" i="4"/>
  <c r="W8" i="4"/>
  <c r="X8" i="4"/>
  <c r="Y8" i="4"/>
  <c r="Z8" i="4"/>
  <c r="W9" i="4"/>
  <c r="X9" i="4"/>
  <c r="Y9" i="4"/>
  <c r="Z9" i="4"/>
  <c r="W10" i="4"/>
  <c r="X10" i="4"/>
  <c r="Y10" i="4"/>
  <c r="Z10" i="4"/>
  <c r="W11" i="4"/>
  <c r="X11" i="4"/>
  <c r="Y11" i="4"/>
  <c r="Z11" i="4"/>
  <c r="W12" i="4"/>
  <c r="X12" i="4"/>
  <c r="Y12" i="4"/>
  <c r="Z12" i="4"/>
  <c r="W13" i="4"/>
  <c r="X13" i="4"/>
  <c r="Y13" i="4"/>
  <c r="Z13" i="4"/>
  <c r="W14" i="4"/>
  <c r="X14" i="4"/>
  <c r="Y14" i="4"/>
  <c r="Z14" i="4"/>
  <c r="W16" i="4"/>
  <c r="X16" i="4"/>
  <c r="Y16" i="4"/>
  <c r="Z16" i="4"/>
  <c r="W17" i="4"/>
  <c r="X17" i="4"/>
  <c r="Y17" i="4"/>
  <c r="Z17" i="4"/>
  <c r="W18" i="4"/>
  <c r="X18" i="4"/>
  <c r="Y18" i="4"/>
  <c r="Z18" i="4"/>
  <c r="W19" i="4"/>
  <c r="X19" i="4"/>
  <c r="Y19" i="4"/>
  <c r="Z19" i="4"/>
  <c r="W21" i="4"/>
  <c r="X21" i="4"/>
  <c r="Y21" i="4"/>
  <c r="Z21" i="4"/>
  <c r="W22" i="4"/>
  <c r="X22" i="4"/>
  <c r="Y22" i="4"/>
  <c r="Z22" i="4"/>
  <c r="W23" i="4"/>
  <c r="X23" i="4"/>
  <c r="Y23" i="4"/>
  <c r="Z23" i="4"/>
  <c r="W24" i="4"/>
  <c r="X24" i="4"/>
  <c r="Y24" i="4"/>
  <c r="Z24" i="4"/>
  <c r="W25" i="4"/>
  <c r="X25" i="4"/>
  <c r="Y25" i="4"/>
  <c r="Z25" i="4"/>
  <c r="W27" i="4"/>
  <c r="X27" i="4"/>
  <c r="Y27" i="4"/>
  <c r="Z27" i="4"/>
  <c r="W28" i="4"/>
  <c r="X28" i="4"/>
  <c r="Y28" i="4"/>
  <c r="Z28" i="4"/>
  <c r="W29" i="4"/>
  <c r="X29" i="4"/>
  <c r="Y29" i="4"/>
  <c r="Z29" i="4"/>
  <c r="W30" i="4"/>
  <c r="X30" i="4"/>
  <c r="Y30" i="4"/>
  <c r="Z30" i="4"/>
  <c r="W31" i="4"/>
  <c r="X31" i="4"/>
  <c r="Y31" i="4"/>
  <c r="Z31" i="4"/>
  <c r="W32" i="4"/>
  <c r="X32" i="4"/>
  <c r="Y32" i="4"/>
  <c r="Z32" i="4"/>
  <c r="W34" i="4"/>
  <c r="X34" i="4"/>
  <c r="Y34" i="4"/>
  <c r="Z34" i="4"/>
  <c r="W35" i="4"/>
  <c r="X35" i="4"/>
  <c r="Y35" i="4"/>
  <c r="Z35" i="4"/>
  <c r="W37" i="4"/>
  <c r="X37" i="4"/>
  <c r="Y37" i="4"/>
  <c r="Z37" i="4"/>
  <c r="Z4" i="4"/>
  <c r="Y4" i="4"/>
  <c r="X4" i="4"/>
  <c r="W4" i="4"/>
  <c r="AA24" i="4" l="1"/>
  <c r="AA4" i="4"/>
  <c r="AA6" i="4" l="1"/>
  <c r="AA14" i="4"/>
  <c r="AA19" i="4"/>
  <c r="AA30" i="4"/>
  <c r="AA7" i="4"/>
  <c r="AA18" i="4"/>
  <c r="AA22" i="4"/>
  <c r="AA29" i="4"/>
  <c r="AA34" i="4"/>
  <c r="AA17" i="4"/>
  <c r="AA27" i="4"/>
  <c r="AA9" i="4"/>
  <c r="AA37" i="4"/>
  <c r="AA12" i="4"/>
  <c r="AA8" i="4"/>
  <c r="AA13" i="4"/>
  <c r="AA32" i="4"/>
  <c r="AA23" i="4"/>
  <c r="AA35" i="4"/>
  <c r="AA25" i="4"/>
  <c r="AA11" i="4"/>
  <c r="AA31" i="4"/>
  <c r="AA28" i="4"/>
  <c r="AA10" i="4"/>
  <c r="AA21" i="4"/>
  <c r="AA16" i="4"/>
  <c r="P12" i="3" l="1"/>
  <c r="P18" i="3"/>
  <c r="P19" i="3"/>
  <c r="P22" i="3"/>
  <c r="P23" i="3"/>
  <c r="P25" i="3"/>
  <c r="P26" i="3"/>
  <c r="P27" i="3"/>
  <c r="P3" i="3"/>
  <c r="N4" i="3"/>
  <c r="O4" i="3"/>
  <c r="N5" i="3"/>
  <c r="O5" i="3"/>
  <c r="N6" i="3"/>
  <c r="O6" i="3"/>
  <c r="P6" i="3" s="1"/>
  <c r="N7" i="3"/>
  <c r="O7" i="3"/>
  <c r="N8" i="3"/>
  <c r="O8" i="3"/>
  <c r="N9" i="3"/>
  <c r="O9" i="3"/>
  <c r="N10" i="3"/>
  <c r="O10" i="3"/>
  <c r="N11" i="3"/>
  <c r="O11" i="3"/>
  <c r="N13" i="3"/>
  <c r="O13" i="3"/>
  <c r="N14" i="3"/>
  <c r="P14" i="3" s="1"/>
  <c r="O14" i="3"/>
  <c r="N15" i="3"/>
  <c r="P15" i="3" s="1"/>
  <c r="O15" i="3"/>
  <c r="O16" i="3"/>
  <c r="P16" i="3" s="1"/>
  <c r="N17" i="3"/>
  <c r="P17" i="3" s="1"/>
  <c r="O17" i="3"/>
  <c r="N18" i="3"/>
  <c r="O18" i="3"/>
  <c r="O19" i="3"/>
  <c r="N20" i="3"/>
  <c r="O20" i="3"/>
  <c r="N21" i="3"/>
  <c r="O21" i="3"/>
  <c r="O24" i="3"/>
  <c r="P24" i="3" s="1"/>
  <c r="O28" i="3"/>
  <c r="P28" i="3" s="1"/>
  <c r="O29" i="3"/>
  <c r="P29" i="3" s="1"/>
  <c r="O30" i="3"/>
  <c r="P30" i="3" s="1"/>
  <c r="O3" i="3"/>
  <c r="N3" i="3"/>
  <c r="P13" i="3" l="1"/>
  <c r="P7" i="3"/>
  <c r="P9" i="3"/>
  <c r="P4" i="3"/>
  <c r="P21" i="3"/>
  <c r="P5" i="3"/>
  <c r="P8" i="3"/>
  <c r="P11" i="3"/>
  <c r="P20" i="3"/>
  <c r="P10" i="3"/>
  <c r="F25" i="2"/>
  <c r="F24" i="2"/>
  <c r="F22" i="2"/>
  <c r="F21" i="2"/>
  <c r="F20" i="2"/>
  <c r="F19" i="2"/>
  <c r="F17" i="2"/>
  <c r="F16" i="2"/>
  <c r="F15" i="2"/>
  <c r="F14" i="2"/>
  <c r="F13" i="2"/>
  <c r="F10" i="2"/>
  <c r="F9" i="2"/>
  <c r="F8" i="2"/>
  <c r="F7" i="2"/>
  <c r="F6" i="2"/>
  <c r="F4" i="2"/>
  <c r="F3" i="2"/>
  <c r="F2" i="2"/>
  <c r="P74" i="1" l="1"/>
  <c r="P73" i="1"/>
  <c r="P59" i="1"/>
  <c r="P60" i="1"/>
  <c r="P61" i="1"/>
  <c r="P58" i="1"/>
  <c r="P50" i="1"/>
  <c r="P51" i="1"/>
  <c r="P49" i="1"/>
  <c r="G76" i="1" l="1"/>
  <c r="F76" i="1"/>
  <c r="H75" i="1"/>
  <c r="H76" i="1" l="1"/>
  <c r="H74" i="1"/>
  <c r="H73" i="1"/>
  <c r="H72" i="1"/>
  <c r="H71" i="1"/>
  <c r="H70" i="1"/>
  <c r="H69" i="1"/>
  <c r="H68" i="1"/>
  <c r="H67" i="1"/>
  <c r="H61" i="1"/>
  <c r="H60" i="1"/>
  <c r="H59" i="1"/>
  <c r="H58" i="1"/>
  <c r="H57" i="1"/>
  <c r="H56" i="1"/>
  <c r="H53" i="1"/>
  <c r="H52" i="1"/>
  <c r="H51" i="1"/>
  <c r="H50" i="1"/>
  <c r="H49" i="1"/>
  <c r="H48" i="1"/>
</calcChain>
</file>

<file path=xl/sharedStrings.xml><?xml version="1.0" encoding="utf-8"?>
<sst xmlns="http://schemas.openxmlformats.org/spreadsheetml/2006/main" count="1679" uniqueCount="492">
  <si>
    <t>Canonical and Partial 2nd Level Measures</t>
  </si>
  <si>
    <t>Performance Metrics</t>
  </si>
  <si>
    <t>Entropic Instruments</t>
  </si>
  <si>
    <t>Ground Truth</t>
  </si>
  <si>
    <t>Prediction</t>
  </si>
  <si>
    <t>threshold (θ)</t>
  </si>
  <si>
    <t>Input Method</t>
  </si>
  <si>
    <t>Ground-Truth</t>
  </si>
  <si>
    <t>Taken from the first example only. Please check and correct it after paste.</t>
  </si>
  <si>
    <t>Confusion</t>
  </si>
  <si>
    <t>(Raw)</t>
  </si>
  <si>
    <t>[-1, 1]</t>
  </si>
  <si>
    <t>p0x</t>
  </si>
  <si>
    <t>Squared</t>
  </si>
  <si>
    <t>[0, 1]</t>
  </si>
  <si>
    <t>p1</t>
  </si>
  <si>
    <t>p1.1</t>
  </si>
  <si>
    <t>p1.2x</t>
  </si>
  <si>
    <t>[0, ∞)</t>
  </si>
  <si>
    <t>Absolute</t>
  </si>
  <si>
    <t>p2</t>
  </si>
  <si>
    <t>p2.1</t>
  </si>
  <si>
    <t>p2.2</t>
  </si>
  <si>
    <t>p2.3x</t>
  </si>
  <si>
    <t>Relative</t>
  </si>
  <si>
    <t>Percentage</t>
  </si>
  <si>
    <t>p4.1x</t>
  </si>
  <si>
    <t>p4.2x</t>
  </si>
  <si>
    <t>p4.2x'</t>
  </si>
  <si>
    <t>p4.3x</t>
  </si>
  <si>
    <t>p4.4x</t>
  </si>
  <si>
    <t>p4.5x</t>
  </si>
  <si>
    <t>Percentage (Symmetric)</t>
  </si>
  <si>
    <t>p3</t>
  </si>
  <si>
    <t>p3.1</t>
  </si>
  <si>
    <t>Loss</t>
  </si>
  <si>
    <t>Manual</t>
  </si>
  <si>
    <t>Random</t>
  </si>
  <si>
    <t>20 / 20 N</t>
  </si>
  <si>
    <t>20 / 20 OP</t>
  </si>
  <si>
    <t>20 / 20 FP</t>
  </si>
  <si>
    <t>div-by-0</t>
  </si>
  <si>
    <t>20 / 20 P</t>
  </si>
  <si>
    <t>20 / 20 ON</t>
  </si>
  <si>
    <t>20 / 20 FN</t>
  </si>
  <si>
    <t>0.4➝0.00001</t>
  </si>
  <si>
    <t>20 / 20 TN</t>
  </si>
  <si>
    <t>➝ 0</t>
  </si>
  <si>
    <t>Div-by-0</t>
  </si>
  <si>
    <t>➝ ∞</t>
  </si>
  <si>
    <t>0.5➝ 0.9999</t>
  </si>
  <si>
    <t>20 / 20 TP</t>
  </si>
  <si>
    <t>➝ −0</t>
  </si>
  <si>
    <t>0.5➝ 0.99</t>
  </si>
  <si>
    <t>0.6➝1</t>
  </si>
  <si>
    <t>➝ 1</t>
  </si>
  <si>
    <t>= 1</t>
  </si>
  <si>
    <t>0.4➝ 0</t>
  </si>
  <si>
    <t>0.5➝ 0.01</t>
  </si>
  <si>
    <t>➝ −1</t>
  </si>
  <si>
    <t>➝Sn⋅1</t>
  </si>
  <si>
    <t>➝∞</t>
  </si>
  <si>
    <t>Random (TPR &gt;~0.8 and TNR&gt;~0.8)</t>
  </si>
  <si>
    <t>TP</t>
  </si>
  <si>
    <t>FP</t>
  </si>
  <si>
    <t>FN</t>
  </si>
  <si>
    <t>TN</t>
  </si>
  <si>
    <t>P</t>
  </si>
  <si>
    <t>N</t>
  </si>
  <si>
    <t>OP</t>
  </si>
  <si>
    <t>ON</t>
  </si>
  <si>
    <t>TC</t>
  </si>
  <si>
    <t>FC</t>
  </si>
  <si>
    <t>Sn</t>
  </si>
  <si>
    <t>PREV</t>
  </si>
  <si>
    <t>NER</t>
  </si>
  <si>
    <t>BIAS</t>
  </si>
  <si>
    <t>DET</t>
  </si>
  <si>
    <t>TPR</t>
  </si>
  <si>
    <t>FPR</t>
  </si>
  <si>
    <t>FNR</t>
  </si>
  <si>
    <t>TNR</t>
  </si>
  <si>
    <t>PPV</t>
  </si>
  <si>
    <t>FDR</t>
  </si>
  <si>
    <t>FOR</t>
  </si>
  <si>
    <t>NPV</t>
  </si>
  <si>
    <t>BACC</t>
  </si>
  <si>
    <t>G</t>
  </si>
  <si>
    <t>INFORM</t>
  </si>
  <si>
    <t>ACC</t>
  </si>
  <si>
    <t>MCR</t>
  </si>
  <si>
    <t>F1</t>
  </si>
  <si>
    <t>CK</t>
  </si>
  <si>
    <t>MCC</t>
  </si>
  <si>
    <t>HC</t>
  </si>
  <si>
    <t>HO</t>
  </si>
  <si>
    <t>HOC</t>
  </si>
  <si>
    <t>MI</t>
  </si>
  <si>
    <t>nMI</t>
  </si>
  <si>
    <t>c negative</t>
  </si>
  <si>
    <t>c positive</t>
  </si>
  <si>
    <t>min (pi)</t>
  </si>
  <si>
    <t>max (pi)</t>
  </si>
  <si>
    <t>[-0,99, 0,99]</t>
  </si>
  <si>
    <t>ME</t>
  </si>
  <si>
    <t>MSE</t>
  </si>
  <si>
    <t>RMSE</t>
  </si>
  <si>
    <t>MdSE</t>
  </si>
  <si>
    <t>[0, 25]</t>
  </si>
  <si>
    <t>p1.3x</t>
  </si>
  <si>
    <t>SSE</t>
  </si>
  <si>
    <t>[0, 187,24]
2 Div/0!</t>
  </si>
  <si>
    <t>p1.4x.1</t>
  </si>
  <si>
    <t>nMSE v1</t>
  </si>
  <si>
    <t>[0, 25]
6 Div/0!</t>
  </si>
  <si>
    <t>p1.4x.2</t>
  </si>
  <si>
    <t>nMSE v2</t>
  </si>
  <si>
    <t>[0, 26,04]
6 Div/0!</t>
  </si>
  <si>
    <t>p1.4x.3</t>
  </si>
  <si>
    <t>nMSE v3</t>
  </si>
  <si>
    <t>[0, 25]
2 Div/0!</t>
  </si>
  <si>
    <t>p1.4x.4</t>
  </si>
  <si>
    <t>nMSE v4</t>
  </si>
  <si>
    <t>[0, 331,65]
9 Div/0!</t>
  </si>
  <si>
    <t>p1.4x.5</t>
  </si>
  <si>
    <t>nMSE v5</t>
  </si>
  <si>
    <t>MAE</t>
  </si>
  <si>
    <t>MdAE</t>
  </si>
  <si>
    <t>MxAE</t>
  </si>
  <si>
    <t>[0, 1]
1 Div/0!</t>
  </si>
  <si>
    <t>GMAE</t>
  </si>
  <si>
    <t>[0, 24,04]
6 Div/0!</t>
  </si>
  <si>
    <t>MRAE</t>
  </si>
  <si>
    <t>MdRAE</t>
  </si>
  <si>
    <t>[0,4, 22,02]
7 Div/0!</t>
  </si>
  <si>
    <t>p2.3</t>
  </si>
  <si>
    <t>GMRAE</t>
  </si>
  <si>
    <t>[0, 601,04]
6 Div/0!</t>
  </si>
  <si>
    <t>p2.4x</t>
  </si>
  <si>
    <t>RAE</t>
  </si>
  <si>
    <t>[0, 15001,09]
6 Div/0!</t>
  </si>
  <si>
    <t>p2.5x</t>
  </si>
  <si>
    <t>RSE</t>
  </si>
  <si>
    <t>[-0,99, 0,82]
9 Div/0!</t>
  </si>
  <si>
    <t>MPE</t>
  </si>
  <si>
    <t>[0, 0,99]
9 Div/0!</t>
  </si>
  <si>
    <t>MAPE(p, c)</t>
  </si>
  <si>
    <t>[0, 334,62]
3 Div/0!</t>
  </si>
  <si>
    <t>MAPE(c, p)</t>
  </si>
  <si>
    <t>MdAPE</t>
  </si>
  <si>
    <t>RMSPE</t>
  </si>
  <si>
    <t>RMdSPE</t>
  </si>
  <si>
    <t>nsMAPE</t>
  </si>
  <si>
    <t>nsMdAPE</t>
  </si>
  <si>
    <t>[-2,59, 17,73]
4 Div/0!</t>
  </si>
  <si>
    <t>LogLoss</t>
  </si>
  <si>
    <t>Case 1.1: Over-prediction (pi &gt; ci) average values for 20 example classifications where ci = 1 (N) ∈ {1, 2}, pi in [1.5, 2] (OP) and Θ = 1.5 (all outcomes are FP, note that c values shifted to 1 and 2 instead of 0 and 1)</t>
  </si>
  <si>
    <t>Case 1.2: Under-prediction (pi &lt; ci) average values for 20 example classifications where ci = 2 (P) ∈ {1, 2}, pi in [1, 1.5] (ON) and Θ = 1.5 (all outcomes are FN, note that c values shifted to 1 and 2 instead of 0 and 1)</t>
  </si>
  <si>
    <t>Case 2.1: All TN on negative-only samples with minimizing error where ci = 0 ∈ {0, 1} and pi in [0.5, 0.4] ➝ [0.5, 0.00001] in 7 steps (8 example classifications)</t>
  </si>
  <si>
    <t>Case 2.2: All TP on positive-only samples with minimizing error where ci = 1 ∈ {0, 1} and pi in [0.5, 1] ➝ [0.9999, 1] in 7 steps (8 example classifications)</t>
  </si>
  <si>
    <t>Case 3.1: All FP on negative-only samples with maximizing error where ci = 0 ∈ {0, 1} and random pi in [0.5, 0.6] ➝ [0.99, 1] in 9 steps (10 example classifications)</t>
  </si>
  <si>
    <t>Case 3.2: All FN on positive-only samples with maximizing error where ci = 1 ∈ {0, 1} and random pi in [0.4, 0.5] ➝ [0, 0.1] in 9 steps (10 example classifications)</t>
  </si>
  <si>
    <t>Case 4.1: Random pi in [0, 1] on random ci ∈ {0, 1} samples (20 example classifications)</t>
  </si>
  <si>
    <t>Case 4.2: Random (with high performance) pi in [0, 1] on random ci ∈ {0, 1} samples where TPR  ≳ 0.8 and TNR ≳ 0.8 (20 example classifications)</t>
  </si>
  <si>
    <t>Case 6.1: Increasing FN/Sn: FP = 1 and TP = TN = 0 where FN = 4, 9, 14, 19, and 24, ci and pi ∈ {0, 1} (5 example classifications, Sn = 5, 10, 15, 20, 25)</t>
  </si>
  <si>
    <t>[0, 0]</t>
  </si>
  <si>
    <t>[1, 1]</t>
  </si>
  <si>
    <t>[4, 24]</t>
  </si>
  <si>
    <t>[5, 25]</t>
  </si>
  <si>
    <t>[0,8, 0,96]</t>
  </si>
  <si>
    <t>[0,2, 0,04]</t>
  </si>
  <si>
    <t>[-4, -24]</t>
  </si>
  <si>
    <t>[-1, -1]</t>
  </si>
  <si>
    <t>[-0,47, -0,083]</t>
  </si>
  <si>
    <t>[0,72, 0,242]</t>
  </si>
  <si>
    <t>[0,5, 0,5]</t>
  </si>
  <si>
    <t>[-0,6, -0,92]</t>
  </si>
  <si>
    <t>[6,25, 26,04]</t>
  </si>
  <si>
    <t>[1,25, 1,04]</t>
  </si>
  <si>
    <t>[4,25, 24,04]</t>
  </si>
  <si>
    <t>[3,79, 22,02]</t>
  </si>
  <si>
    <t>[21,25, 601,04]</t>
  </si>
  <si>
    <t>[101,56, 15001,09]</t>
  </si>
  <si>
    <t>Case 6.2: Increasing FP/Sn: FN = 1 and TP = TN = 0 where FP = 4, 9, 14, 19, and 24, ci and pi ∈ {0, 1} (5 example classifications)</t>
  </si>
  <si>
    <t>[0,6, 0,92]</t>
  </si>
  <si>
    <t>Case 7.1: Increasing FN/Sn: FP = 1 and TP = TN = 0 where FN = 4, 9, 14, 19, and 24, ci ∈ {0, 1} and pi ∈ {0.01, 0.99} (5 example classifications)</t>
  </si>
  <si>
    <t>[-0,59, -0,91]</t>
  </si>
  <si>
    <t>[0,98, 0,98]</t>
  </si>
  <si>
    <t>[0,99, 0,99]</t>
  </si>
  <si>
    <t>[4,9, 24,5]</t>
  </si>
  <si>
    <t>[5,95, 20,75]</t>
  </si>
  <si>
    <t>[6,13, 25,52]</t>
  </si>
  <si>
    <t>[1,23, 1,02]</t>
  </si>
  <si>
    <t>[4,21, 23,8]</t>
  </si>
  <si>
    <t>[4,95, 24,75]</t>
  </si>
  <si>
    <t>[3,75, 21,8]</t>
  </si>
  <si>
    <t>[21,04, 595,03]</t>
  </si>
  <si>
    <t>[99,54, 14702,56]</t>
  </si>
  <si>
    <t>[79,4, 95,08]</t>
  </si>
  <si>
    <t>[5,32, 6,38]</t>
  </si>
  <si>
    <t>Case 7.2: Increasing FP/Sn: FN = 1 and TP = TN = 0 where FP = 4, 9, 14, 19, and 24, ci ∈ {0, 1} and pi ∈ {0.01, 0.99} (5 example classifications)</t>
  </si>
  <si>
    <t>[0,59, 0,91]</t>
  </si>
  <si>
    <t>[6,17, 25,77]</t>
  </si>
  <si>
    <t>[20,6, 4,92]</t>
  </si>
  <si>
    <t>[0,996, 0,999]</t>
  </si>
  <si>
    <t>Category</t>
  </si>
  <si>
    <t>Number</t>
  </si>
  <si>
    <t>Instrument</t>
  </si>
  <si>
    <t>Subtype</t>
  </si>
  <si>
    <t>Range</t>
  </si>
  <si>
    <r>
      <t>Case 4.2</t>
    </r>
    <r>
      <rPr>
        <b/>
        <vertAlign val="superscript"/>
        <sz val="11"/>
        <color theme="1"/>
        <rFont val="Times New Roman"/>
        <family val="1"/>
        <charset val="162"/>
      </rPr>
      <t>(1)</t>
    </r>
  </si>
  <si>
    <r>
      <t>Position</t>
    </r>
    <r>
      <rPr>
        <b/>
        <vertAlign val="superscript"/>
        <sz val="11"/>
        <color theme="1"/>
        <rFont val="Times New Roman"/>
        <family val="1"/>
        <charset val="162"/>
      </rPr>
      <t>(2)</t>
    </r>
  </si>
  <si>
    <r>
      <t>Case 4.1</t>
    </r>
    <r>
      <rPr>
        <b/>
        <vertAlign val="superscript"/>
        <sz val="11"/>
        <color theme="1"/>
        <rFont val="Times New Roman"/>
        <family val="1"/>
        <charset val="162"/>
      </rPr>
      <t>(1)</t>
    </r>
  </si>
  <si>
    <t>N/A</t>
  </si>
  <si>
    <r>
      <rPr>
        <b/>
        <sz val="10"/>
        <color theme="1"/>
        <rFont val="Times New Roman"/>
        <family val="1"/>
        <charset val="162"/>
      </rPr>
      <t>(3)</t>
    </r>
    <r>
      <rPr>
        <sz val="10"/>
        <color theme="1"/>
        <rFont val="Times New Roman"/>
        <family val="1"/>
        <charset val="162"/>
      </rPr>
      <t xml:space="preserve"> Instrument average values are sorted per range per instrument subtype</t>
    </r>
  </si>
  <si>
    <r>
      <rPr>
        <b/>
        <sz val="10"/>
        <color theme="1"/>
        <rFont val="Times New Roman"/>
        <family val="1"/>
        <charset val="162"/>
      </rPr>
      <t>(4)</t>
    </r>
    <r>
      <rPr>
        <sz val="10"/>
        <color theme="1"/>
        <rFont val="Times New Roman"/>
        <family val="1"/>
        <charset val="162"/>
      </rPr>
      <t xml:space="preserve"> </t>
    </r>
    <r>
      <rPr>
        <i/>
        <sz val="10"/>
        <color theme="1"/>
        <rFont val="Times New Roman"/>
        <family val="1"/>
        <charset val="162"/>
      </rPr>
      <t>sMAPE</t>
    </r>
    <r>
      <rPr>
        <sz val="10"/>
        <color theme="1"/>
        <rFont val="Times New Roman"/>
        <family val="1"/>
        <charset val="162"/>
      </rPr>
      <t xml:space="preserve"> is [0, 2] and equal to 2 x </t>
    </r>
    <r>
      <rPr>
        <i/>
        <sz val="10"/>
        <color theme="1"/>
        <rFont val="Times New Roman"/>
        <family val="1"/>
        <charset val="162"/>
      </rPr>
      <t>nsMAPE</t>
    </r>
  </si>
  <si>
    <r>
      <rPr>
        <b/>
        <sz val="10"/>
        <color theme="1"/>
        <rFont val="Times New Roman"/>
        <family val="1"/>
        <charset val="162"/>
      </rPr>
      <t>(2)</t>
    </r>
    <r>
      <rPr>
        <sz val="10"/>
        <color theme="1"/>
        <rFont val="Times New Roman"/>
        <family val="1"/>
        <charset val="162"/>
      </rPr>
      <t xml:space="preserve"> The instrument average values are positioned according to instrument range [0, 1] and middle range (0.5)</t>
    </r>
  </si>
  <si>
    <r>
      <t>Intra position:</t>
    </r>
    <r>
      <rPr>
        <b/>
        <vertAlign val="superscript"/>
        <sz val="11"/>
        <color theme="1"/>
        <rFont val="Times New Roman"/>
        <family val="1"/>
        <charset val="162"/>
      </rPr>
      <t>(3)</t>
    </r>
  </si>
  <si>
    <t>0 ≤ 1.31 ≤ 1.60</t>
  </si>
  <si>
    <r>
      <rPr>
        <i/>
        <sz val="11"/>
        <color theme="1"/>
        <rFont val="Times New Roman"/>
        <family val="1"/>
        <charset val="162"/>
      </rPr>
      <t>MdSE</t>
    </r>
    <r>
      <rPr>
        <sz val="11"/>
        <color theme="1"/>
        <rFont val="Times New Roman"/>
        <family val="1"/>
        <charset val="162"/>
      </rPr>
      <t xml:space="preserve"> ≤ </t>
    </r>
    <r>
      <rPr>
        <i/>
        <sz val="11"/>
        <color theme="1"/>
        <rFont val="Times New Roman"/>
        <family val="1"/>
        <charset val="162"/>
      </rPr>
      <t>MSE</t>
    </r>
    <r>
      <rPr>
        <sz val="11"/>
        <color theme="1"/>
        <rFont val="Times New Roman"/>
        <family val="1"/>
        <charset val="162"/>
      </rPr>
      <t xml:space="preserve"> ≤ </t>
    </r>
    <r>
      <rPr>
        <i/>
        <sz val="11"/>
        <color theme="1"/>
        <rFont val="Times New Roman"/>
        <family val="1"/>
        <charset val="162"/>
      </rPr>
      <t>RMSE</t>
    </r>
  </si>
  <si>
    <r>
      <rPr>
        <i/>
        <sz val="11"/>
        <color theme="1"/>
        <rFont val="Times New Roman"/>
        <family val="1"/>
        <charset val="162"/>
      </rPr>
      <t>nMSE</t>
    </r>
    <r>
      <rPr>
        <sz val="11"/>
        <color theme="1"/>
        <rFont val="Times New Roman"/>
        <family val="1"/>
        <charset val="162"/>
      </rPr>
      <t xml:space="preserve"> (v4 ≤ v1 ≤ v2 ≤ v3) ≤ </t>
    </r>
    <r>
      <rPr>
        <i/>
        <sz val="11"/>
        <color theme="1"/>
        <rFont val="Times New Roman"/>
        <family val="1"/>
        <charset val="162"/>
      </rPr>
      <t>SSE</t>
    </r>
    <r>
      <rPr>
        <sz val="11"/>
        <color theme="1"/>
        <rFont val="Times New Roman"/>
        <family val="1"/>
        <charset val="162"/>
      </rPr>
      <t xml:space="preserve"> </t>
    </r>
    <r>
      <rPr>
        <i/>
        <sz val="11"/>
        <color theme="1"/>
        <rFont val="Times New Roman"/>
        <family val="1"/>
        <charset val="162"/>
      </rPr>
      <t>(nMSE</t>
    </r>
    <r>
      <rPr>
        <sz val="11"/>
        <color theme="1"/>
        <rFont val="Times New Roman"/>
        <family val="1"/>
        <charset val="162"/>
      </rPr>
      <t xml:space="preserve"> v5: div-by-0)</t>
    </r>
  </si>
  <si>
    <r>
      <rPr>
        <i/>
        <sz val="11"/>
        <color theme="1"/>
        <rFont val="Times New Roman"/>
        <family val="1"/>
        <charset val="162"/>
      </rPr>
      <t>GMRAE</t>
    </r>
    <r>
      <rPr>
        <sz val="11"/>
        <color theme="1"/>
        <rFont val="Times New Roman"/>
        <family val="1"/>
        <charset val="162"/>
      </rPr>
      <t xml:space="preserve"> ≤ </t>
    </r>
    <r>
      <rPr>
        <i/>
        <sz val="11"/>
        <color theme="1"/>
        <rFont val="Times New Roman"/>
        <family val="1"/>
        <charset val="162"/>
      </rPr>
      <t>MdRAE</t>
    </r>
    <r>
      <rPr>
        <sz val="11"/>
        <color theme="1"/>
        <rFont val="Times New Roman"/>
        <family val="1"/>
        <charset val="162"/>
      </rPr>
      <t xml:space="preserve"> ≤ </t>
    </r>
    <r>
      <rPr>
        <i/>
        <sz val="11"/>
        <color theme="1"/>
        <rFont val="Times New Roman"/>
        <family val="1"/>
        <charset val="162"/>
      </rPr>
      <t>MRAE</t>
    </r>
    <r>
      <rPr>
        <sz val="11"/>
        <color theme="1"/>
        <rFont val="Times New Roman"/>
        <family val="1"/>
        <charset val="162"/>
      </rPr>
      <t xml:space="preserve"> ≤ </t>
    </r>
    <r>
      <rPr>
        <i/>
        <sz val="11"/>
        <color theme="1"/>
        <rFont val="Times New Roman"/>
        <family val="1"/>
        <charset val="162"/>
      </rPr>
      <t>RAE</t>
    </r>
    <r>
      <rPr>
        <sz val="11"/>
        <color theme="1"/>
        <rFont val="Times New Roman"/>
        <family val="1"/>
        <charset val="162"/>
      </rPr>
      <t xml:space="preserve"> ≤ </t>
    </r>
    <r>
      <rPr>
        <i/>
        <sz val="11"/>
        <color theme="1"/>
        <rFont val="Times New Roman"/>
        <family val="1"/>
        <charset val="162"/>
      </rPr>
      <t>RSE</t>
    </r>
  </si>
  <si>
    <r>
      <rPr>
        <i/>
        <sz val="11"/>
        <color theme="1"/>
        <rFont val="Times New Roman"/>
        <family val="1"/>
        <charset val="162"/>
      </rPr>
      <t>GMAE</t>
    </r>
    <r>
      <rPr>
        <sz val="11"/>
        <color theme="1"/>
        <rFont val="Times New Roman"/>
        <family val="1"/>
        <charset val="162"/>
      </rPr>
      <t xml:space="preserve"> ≤ </t>
    </r>
    <r>
      <rPr>
        <i/>
        <sz val="11"/>
        <color theme="1"/>
        <rFont val="Times New Roman"/>
        <family val="1"/>
        <charset val="162"/>
      </rPr>
      <t>MdAE</t>
    </r>
    <r>
      <rPr>
        <sz val="11"/>
        <color theme="1"/>
        <rFont val="Times New Roman"/>
        <family val="1"/>
        <charset val="162"/>
      </rPr>
      <t xml:space="preserve"> ≤ </t>
    </r>
    <r>
      <rPr>
        <i/>
        <sz val="11"/>
        <color theme="1"/>
        <rFont val="Times New Roman"/>
        <family val="1"/>
        <charset val="162"/>
      </rPr>
      <t>MAE</t>
    </r>
    <r>
      <rPr>
        <sz val="11"/>
        <color theme="1"/>
        <rFont val="Times New Roman"/>
        <family val="1"/>
        <charset val="162"/>
      </rPr>
      <t xml:space="preserve"> ≤ </t>
    </r>
    <r>
      <rPr>
        <i/>
        <sz val="11"/>
        <color theme="1"/>
        <rFont val="Times New Roman"/>
        <family val="1"/>
        <charset val="162"/>
      </rPr>
      <t>MxAE</t>
    </r>
  </si>
  <si>
    <r>
      <rPr>
        <i/>
        <sz val="11"/>
        <color theme="1"/>
        <rFont val="Times New Roman"/>
        <family val="1"/>
        <charset val="162"/>
      </rPr>
      <t>nsMAPE</t>
    </r>
    <r>
      <rPr>
        <sz val="11"/>
        <color theme="1"/>
        <rFont val="Times New Roman"/>
        <family val="1"/>
        <charset val="162"/>
      </rPr>
      <t xml:space="preserve"> ≤ </t>
    </r>
    <r>
      <rPr>
        <i/>
        <sz val="11"/>
        <color theme="1"/>
        <rFont val="Times New Roman"/>
        <family val="1"/>
        <charset val="162"/>
      </rPr>
      <t>nsMdAPE</t>
    </r>
    <r>
      <rPr>
        <b/>
        <vertAlign val="superscript"/>
        <sz val="11"/>
        <color theme="1"/>
        <rFont val="Times New Roman"/>
        <family val="1"/>
        <charset val="162"/>
      </rPr>
      <t>(4)</t>
    </r>
  </si>
  <si>
    <r>
      <rPr>
        <u/>
        <sz val="9"/>
        <color rgb="FF000000"/>
        <rFont val="Times New Roman"/>
        <family val="1"/>
        <charset val="162"/>
      </rPr>
      <t>Other notes</t>
    </r>
    <r>
      <rPr>
        <sz val="9"/>
        <color rgb="FF000000"/>
        <rFont val="Times New Roman"/>
        <family val="1"/>
        <charset val="162"/>
      </rPr>
      <t xml:space="preserve">:
</t>
    </r>
    <r>
      <rPr>
        <b/>
        <sz val="9"/>
        <color rgb="FF000000"/>
        <rFont val="Times New Roman"/>
        <family val="1"/>
        <charset val="162"/>
      </rPr>
      <t>(5)</t>
    </r>
    <r>
      <rPr>
        <sz val="9"/>
        <color rgb="FF000000"/>
        <rFont val="Times New Roman"/>
        <family val="1"/>
        <charset val="162"/>
      </rPr>
      <t xml:space="preserve"> </t>
    </r>
    <r>
      <rPr>
        <i/>
        <sz val="9"/>
        <color rgb="FF000000"/>
        <rFont val="Times New Roman"/>
        <family val="1"/>
        <charset val="162"/>
      </rPr>
      <t>nMSE</t>
    </r>
    <r>
      <rPr>
        <sz val="9"/>
        <color rgb="FF000000"/>
        <rFont val="Times New Roman"/>
        <family val="1"/>
        <charset val="162"/>
      </rPr>
      <t xml:space="preserve"> variant 5 and (non-symmetric) percentage error instruments (</t>
    </r>
    <r>
      <rPr>
        <i/>
        <sz val="9"/>
        <color rgb="FF000000"/>
        <rFont val="Times New Roman"/>
        <family val="1"/>
        <charset val="162"/>
      </rPr>
      <t>MPE</t>
    </r>
    <r>
      <rPr>
        <sz val="9"/>
        <color rgb="FF000000"/>
        <rFont val="Times New Roman"/>
        <family val="1"/>
        <charset val="162"/>
      </rPr>
      <t xml:space="preserve">, </t>
    </r>
    <r>
      <rPr>
        <i/>
        <sz val="9"/>
        <color rgb="FF000000"/>
        <rFont val="Times New Roman"/>
        <family val="1"/>
        <charset val="162"/>
      </rPr>
      <t>MAPE</t>
    </r>
    <r>
      <rPr>
        <sz val="9"/>
        <color rgb="FF000000"/>
        <rFont val="Times New Roman"/>
        <family val="1"/>
        <charset val="162"/>
      </rPr>
      <t>(</t>
    </r>
    <r>
      <rPr>
        <i/>
        <sz val="9"/>
        <color rgb="FF000000"/>
        <rFont val="Times New Roman"/>
        <family val="1"/>
        <charset val="162"/>
      </rPr>
      <t>p</t>
    </r>
    <r>
      <rPr>
        <sz val="9"/>
        <color rgb="FF000000"/>
        <rFont val="Times New Roman"/>
        <family val="1"/>
        <charset val="162"/>
      </rPr>
      <t xml:space="preserve">, </t>
    </r>
    <r>
      <rPr>
        <i/>
        <sz val="9"/>
        <color rgb="FF000000"/>
        <rFont val="Times New Roman"/>
        <family val="1"/>
        <charset val="162"/>
      </rPr>
      <t>c</t>
    </r>
    <r>
      <rPr>
        <sz val="9"/>
        <color rgb="FF000000"/>
        <rFont val="Times New Roman"/>
        <family val="1"/>
        <charset val="162"/>
      </rPr>
      <t xml:space="preserve">), </t>
    </r>
    <r>
      <rPr>
        <i/>
        <sz val="9"/>
        <color rgb="FF000000"/>
        <rFont val="Times New Roman"/>
        <family val="1"/>
        <charset val="162"/>
      </rPr>
      <t>MdAPE</t>
    </r>
    <r>
      <rPr>
        <sz val="9"/>
        <color rgb="FF000000"/>
        <rFont val="Times New Roman"/>
        <family val="1"/>
        <charset val="162"/>
      </rPr>
      <t xml:space="preserve">, </t>
    </r>
    <r>
      <rPr>
        <i/>
        <sz val="9"/>
        <color rgb="FF000000"/>
        <rFont val="Times New Roman"/>
        <family val="1"/>
        <charset val="162"/>
      </rPr>
      <t>RMSPE</t>
    </r>
    <r>
      <rPr>
        <sz val="9"/>
        <color rgb="FF000000"/>
        <rFont val="Times New Roman"/>
        <family val="1"/>
        <charset val="162"/>
      </rPr>
      <t xml:space="preserve">, and </t>
    </r>
    <r>
      <rPr>
        <i/>
        <sz val="9"/>
        <color rgb="FF000000"/>
        <rFont val="Times New Roman"/>
        <family val="1"/>
        <charset val="162"/>
      </rPr>
      <t>RMdSPE</t>
    </r>
    <r>
      <rPr>
        <sz val="9"/>
        <color rgb="FF000000"/>
        <rFont val="Times New Roman"/>
        <family val="1"/>
        <charset val="162"/>
      </rPr>
      <t xml:space="preserve">) exhibit division by zero error.
</t>
    </r>
    <r>
      <rPr>
        <b/>
        <sz val="9"/>
        <color rgb="FF000000"/>
        <rFont val="Times New Roman"/>
        <family val="1"/>
        <charset val="162"/>
      </rPr>
      <t>(6)</t>
    </r>
    <r>
      <rPr>
        <sz val="9"/>
        <color rgb="FF000000"/>
        <rFont val="Times New Roman"/>
        <family val="1"/>
        <charset val="162"/>
      </rPr>
      <t xml:space="preserve"> Case 4.2 and Case 4.1 values for </t>
    </r>
    <r>
      <rPr>
        <i/>
        <sz val="9"/>
        <color rgb="FF000000"/>
        <rFont val="Times New Roman"/>
        <family val="1"/>
        <charset val="162"/>
      </rPr>
      <t>ME</t>
    </r>
    <r>
      <rPr>
        <sz val="9"/>
        <color rgb="FF000000"/>
        <rFont val="Times New Roman"/>
        <family val="1"/>
        <charset val="162"/>
      </rPr>
      <t xml:space="preserve"> violates the condition specified in table footnote (1) above</t>
    </r>
  </si>
  <si>
    <r>
      <rPr>
        <b/>
        <sz val="10"/>
        <color theme="1"/>
        <rFont val="Times New Roman"/>
        <family val="1"/>
        <charset val="162"/>
      </rPr>
      <t>(1)</t>
    </r>
    <r>
      <rPr>
        <sz val="10"/>
        <color theme="1"/>
        <rFont val="Times New Roman"/>
        <family val="1"/>
        <charset val="162"/>
      </rPr>
      <t xml:space="preserve"> Instrument average values for Case 4.1 and Case 4.2 where M ̅</t>
    </r>
    <r>
      <rPr>
        <vertAlign val="subscript"/>
        <sz val="10"/>
        <color theme="1"/>
        <rFont val="Times New Roman"/>
        <family val="1"/>
        <charset val="162"/>
      </rPr>
      <t xml:space="preserve">Case 4.2 </t>
    </r>
    <r>
      <rPr>
        <sz val="10"/>
        <color theme="1"/>
        <rFont val="Times New Roman"/>
        <family val="1"/>
        <charset val="162"/>
      </rPr>
      <t>&lt; M ̅</t>
    </r>
    <r>
      <rPr>
        <vertAlign val="subscript"/>
        <sz val="10"/>
        <color theme="1"/>
        <rFont val="Times New Roman"/>
        <family val="1"/>
        <charset val="162"/>
      </rPr>
      <t>Case 4.1</t>
    </r>
  </si>
  <si>
    <t>Always 0</t>
  </si>
  <si>
    <t>From 1 to 0 in 11 unique values</t>
  </si>
  <si>
    <t>From 1 to 0 in three unique values (five 1s, one 0.5, and five 0s)</t>
  </si>
  <si>
    <t>From 20 to 0 in 11 unique values</t>
  </si>
  <si>
    <t>From 4 to 0 in 11 unique values</t>
  </si>
  <si>
    <t>From 3.8 to 0 in 11 unique values</t>
  </si>
  <si>
    <t>From 2 to 0 in 11 unique values</t>
  </si>
  <si>
    <t>From 1 to 0 in two unique values (ten 1s and one 0)</t>
  </si>
  <si>
    <t>From 2 to 0 in three unique values (five 2s, one 1, and five 0s)</t>
  </si>
  <si>
    <t>From 40 to 0 in 11 unique values</t>
  </si>
  <si>
    <t>From 80 to 0 in 11 unique values</t>
  </si>
  <si>
    <t>From 0.98 to 0.0001 in 11 unique values</t>
  </si>
  <si>
    <t>From 0.99 to 0.01 in 11 unique values</t>
  </si>
  <si>
    <t>From 0.98 to 0.0001 in three unique values (five 0.98s, one 0.49, and five 0.001s)</t>
  </si>
  <si>
    <t>From 19.6 to 0.002 in 11 unique values</t>
  </si>
  <si>
    <t>From 3.92 to 0.0004 in 11 unique values</t>
  </si>
  <si>
    <t>From 3.72 to 0 in 11 unique values</t>
  </si>
  <si>
    <t>From 3.92 to 0 in 11 unique values</t>
  </si>
  <si>
    <t>From 1.96 to 0.0002 in 11 unique values</t>
  </si>
  <si>
    <t>From 0.99 to 0.01 in three unique values (five 1s, one 0.5, and five 0s)</t>
  </si>
  <si>
    <t>From 0.99 to 0.01 in two unique values (ten 1s and one 0)</t>
  </si>
  <si>
    <t>From 1.98 to 0.02 in 11 unique values</t>
  </si>
  <si>
    <t>From 1.98 to 0.02 in three unique values (five 2s, one 1, and five 0s)</t>
  </si>
  <si>
    <t>From 39.6 to 0.4 in 11 unique values</t>
  </si>
  <si>
    <t>From 78.41 to 0.01 in 11 unique values</t>
  </si>
  <si>
    <t>From 50 to 0.51 in 11 unique values</t>
  </si>
  <si>
    <t>From 0.99 to 0.5 in 11 unique values</t>
  </si>
  <si>
    <t>From 0.99 to 0.5 in two unique values (ten 1s and one 0.5)</t>
  </si>
  <si>
    <t>Case 5.1: Increasing performance: TP = 10 − i, FP = i, FN = i, TN = 10 − i where i = 10..0, ci and pi ∈ {0, 1} (11 example classifications)</t>
  </si>
  <si>
    <t>Case 5.2: Increasing performance: TP = 10 − i, FP = i, FN = i, TN = 10 − i where i = 10..0, ci  ∈ {0, 1} and pi ∈ {0.01, 0.99} (11 example classifications)</t>
  </si>
  <si>
    <t>Number of unique values</t>
  </si>
  <si>
    <t>From</t>
  </si>
  <si>
    <t>To</t>
  </si>
  <si>
    <t>Case 5.1</t>
  </si>
  <si>
    <t>Case 5.2</t>
  </si>
  <si>
    <t>Middle</t>
  </si>
  <si>
    <t>five 1s</t>
  </si>
  <si>
    <t>five 0s</t>
  </si>
  <si>
    <t>five 0.98s</t>
  </si>
  <si>
    <t>five 0.001s</t>
  </si>
  <si>
    <t>division-by-0</t>
  </si>
  <si>
    <t>five 0.99s</t>
  </si>
  <si>
    <t>ten 1s</t>
  </si>
  <si>
    <t>ten 0.99</t>
  </si>
  <si>
    <t>five 2s</t>
  </si>
  <si>
    <t>five 1.98s</t>
  </si>
  <si>
    <t>five 0.02s</t>
  </si>
  <si>
    <t>ten 0.99s</t>
  </si>
  <si>
    <t>From 1.98 to 0.02 in three unique values (five 1.98s, one 1, and five 0.02s)</t>
  </si>
  <si>
    <t>From 0.99 to 0.5 in two unique values (ten 0.99s and one 0.5)</t>
  </si>
  <si>
    <t>Average Discrimination Rate</t>
  </si>
  <si>
    <t>Unique Values / Simulation Application Steps  (=11)</t>
  </si>
  <si>
    <t>Always 1</t>
  </si>
  <si>
    <t>From 5 to 25 in 5 unique values</t>
  </si>
  <si>
    <t>From 6.25 to 26.04 in 5 unique values</t>
  </si>
  <si>
    <t>From 4.25 to 24.04 in 5 unique values</t>
  </si>
  <si>
    <t>From 3.79 to 22.02 in 5 unique values</t>
  </si>
  <si>
    <t>From 21.25 to 601.04 in 5 unique values</t>
  </si>
  <si>
    <t>From 101.56 to 15001.09 in 5 unique values</t>
  </si>
  <si>
    <t>From 0.6 to 0.92 in 5 unique values</t>
  </si>
  <si>
    <t>Always 0.9801</t>
  </si>
  <si>
    <t>Always 0.99</t>
  </si>
  <si>
    <t>Always 0.98</t>
  </si>
  <si>
    <t>From 4.9 to 24.5 in 5 unique values</t>
  </si>
  <si>
    <t>From 5.95 to 20.75 in 5 unique values</t>
  </si>
  <si>
    <t>From 6.13 to 25.52 in 5 unique values</t>
  </si>
  <si>
    <t>From 4.21 to 23.8 in 5 unique values</t>
  </si>
  <si>
    <t>From 4.95 to 24.75 in 5 unique values</t>
  </si>
  <si>
    <t>From 3.75 to 21.8 in 5 unique values</t>
  </si>
  <si>
    <t>From 21.04 to 595.03 in 5 unique values</t>
  </si>
  <si>
    <t>From 99.54 to 14702.56 in 5 unique values</t>
  </si>
  <si>
    <t>From 79.4 to 95.08 in 5 unique values</t>
  </si>
  <si>
    <t>From 5.32 to 6.38 in 5 unique values</t>
  </si>
  <si>
    <t>Always ~1</t>
  </si>
  <si>
    <t>From 0.59 to 0.91 in 5 unique values</t>
  </si>
  <si>
    <t>From 6.17 to 25.77 in 5 unique values</t>
  </si>
  <si>
    <t>Case 6.1</t>
  </si>
  <si>
    <t>Case 6.2</t>
  </si>
  <si>
    <t>Case 7.1</t>
  </si>
  <si>
    <t>Case 7.2</t>
  </si>
  <si>
    <t>From 1.25 to 1.04 in 5 unique  but decreasing values</t>
  </si>
  <si>
    <t>From -0.6 to -0.92 in 5 unique  but decreasing values</t>
  </si>
  <si>
    <t>From -0.59 to -0.91 in 5 unique  but decreasing values</t>
  </si>
  <si>
    <t>From 1.23 to 1.02 in 5 unique  but decreasing values</t>
  </si>
  <si>
    <t>From 20.6 to 4.92 in 5 unique  but decreasing values</t>
  </si>
  <si>
    <t>From 1.34 to 0.28 in 5 unique  but decreasing values</t>
  </si>
  <si>
    <t>~1</t>
  </si>
  <si>
    <t>Unique values</t>
  </si>
  <si>
    <t>Unique values / Simulation Application Steps  (=5)</t>
  </si>
  <si>
    <t>Instrument Name</t>
  </si>
  <si>
    <t>Mean Error</t>
  </si>
  <si>
    <t>Mean Squared Error</t>
  </si>
  <si>
    <t>Root Mean Square Error</t>
  </si>
  <si>
    <t>Median Squared Error</t>
  </si>
  <si>
    <t>Sum Squared Error</t>
  </si>
  <si>
    <t>nMSE</t>
  </si>
  <si>
    <t>Normalized Mean Squared Error (v1)</t>
  </si>
  <si>
    <t>Normalized Mean Squared Error (v2)</t>
  </si>
  <si>
    <t>Normalized Mean Squared Error (v3)</t>
  </si>
  <si>
    <t>Normalized Mean Squared Error (v4)</t>
  </si>
  <si>
    <t>Normalized Mean Squared Error (v5)</t>
  </si>
  <si>
    <t>Mean Absolute Error</t>
  </si>
  <si>
    <t>Median Absolute Error</t>
  </si>
  <si>
    <t>Maximum Absolute Error</t>
  </si>
  <si>
    <t>Geometric Mean Absolute Error</t>
  </si>
  <si>
    <t>Mean Relative Absolute Error</t>
  </si>
  <si>
    <t>Median Relative Absolute Error</t>
  </si>
  <si>
    <t>Geometric Mean Relative Absolute Error</t>
  </si>
  <si>
    <t>Relative Absolute Error</t>
  </si>
  <si>
    <t>Relative Squared Error</t>
  </si>
  <si>
    <t>Mean Percentage Error</t>
  </si>
  <si>
    <t>MAPE</t>
  </si>
  <si>
    <t>Mean Absolute Percentage Error</t>
  </si>
  <si>
    <t>Median Absolute Percentage Error</t>
  </si>
  <si>
    <t>Root Mean Square Percentage Error</t>
  </si>
  <si>
    <t>Root Median Square Percentage Error</t>
  </si>
  <si>
    <t>sMAPE</t>
  </si>
  <si>
    <t>Symmetric Mean Absolute Percentage Er.</t>
  </si>
  <si>
    <t>Normalized Symmetric Mean Abs. Per. Er.</t>
  </si>
  <si>
    <t>Normalized Symmetric Median Abs. Per. Er.</t>
  </si>
  <si>
    <t>Scaled</t>
  </si>
  <si>
    <t>MASE</t>
  </si>
  <si>
    <t>Mean Absolute Scaled Error</t>
  </si>
  <si>
    <t>MdASE</t>
  </si>
  <si>
    <t>Median Absolute Scaled Error</t>
  </si>
  <si>
    <t>RMSSE</t>
  </si>
  <si>
    <t>Root Mean Squared Scaled Error</t>
  </si>
  <si>
    <t>Case 5</t>
  </si>
  <si>
    <t>Case 4</t>
  </si>
  <si>
    <t>Case 3 (average)</t>
  </si>
  <si>
    <t>Case 3</t>
  </si>
  <si>
    <t>Case 2 (average)</t>
  </si>
  <si>
    <t>Case 2</t>
  </si>
  <si>
    <t>Case 1</t>
  </si>
  <si>
    <t>Exhibit 8</t>
  </si>
  <si>
    <t>Ratings of error measures</t>
  </si>
  <si>
    <t>Error measure</t>
  </si>
  <si>
    <t>Reliability</t>
  </si>
  <si>
    <t>Construct validity</t>
  </si>
  <si>
    <t>Outlier protection</t>
  </si>
  <si>
    <t>Control for difficulty</t>
  </si>
  <si>
    <t>Percent better</t>
  </si>
  <si>
    <t>poor</t>
  </si>
  <si>
    <t>good</t>
  </si>
  <si>
    <t>fair</t>
  </si>
  <si>
    <t>no</t>
  </si>
  <si>
    <t>yes</t>
  </si>
  <si>
    <t>Average value</t>
  </si>
  <si>
    <t>The categories are valued as follows by G. Canbek</t>
  </si>
  <si>
    <t>Armstrong 2001</t>
  </si>
  <si>
    <t>Interval</t>
  </si>
  <si>
    <t>[0, 2]</t>
  </si>
  <si>
    <t>Scale invariance</t>
  </si>
  <si>
    <t>Valid outputs</t>
  </si>
  <si>
    <t>No</t>
  </si>
  <si>
    <t>Subtype Nr</t>
  </si>
  <si>
    <t>Abbreviation</t>
  </si>
  <si>
    <t>No interdependency</t>
  </si>
  <si>
    <t>Balanced over/under prediction</t>
  </si>
  <si>
    <t>Minimizing errors</t>
  </si>
  <si>
    <t>Maximizing errors</t>
  </si>
  <si>
    <t>Crisp / Almost-crisp classifiers</t>
  </si>
  <si>
    <t>Information preservation</t>
  </si>
  <si>
    <t>Parametric symmetry</t>
  </si>
  <si>
    <t>Rndom predictions</t>
  </si>
  <si>
    <t xml:space="preserve">decreasing performance / increasing dataset </t>
  </si>
  <si>
    <t>Avg. rate</t>
  </si>
  <si>
    <t>Overall</t>
  </si>
  <si>
    <t>Stage 1</t>
  </si>
  <si>
    <t>Stage 2</t>
  </si>
  <si>
    <t>Average</t>
  </si>
  <si>
    <r>
      <t>No</t>
    </r>
    <r>
      <rPr>
        <vertAlign val="superscript"/>
        <sz val="9"/>
        <color theme="1"/>
        <rFont val="Times New Roman"/>
        <family val="1"/>
        <charset val="162"/>
      </rPr>
      <t>(4)</t>
    </r>
  </si>
  <si>
    <t>Criterion 2</t>
  </si>
  <si>
    <t>Criterion 3</t>
  </si>
  <si>
    <t>Criterion 4</t>
  </si>
  <si>
    <t>Criterion 5</t>
  </si>
  <si>
    <r>
      <t>Criterion 1</t>
    </r>
    <r>
      <rPr>
        <vertAlign val="superscript"/>
        <sz val="9"/>
        <color theme="1"/>
        <rFont val="Times New Roman"/>
        <family val="1"/>
        <charset val="162"/>
      </rPr>
      <t>(3)</t>
    </r>
  </si>
  <si>
    <r>
      <t>No</t>
    </r>
    <r>
      <rPr>
        <vertAlign val="superscript"/>
        <sz val="9"/>
        <color theme="1"/>
        <rFont val="Times New Roman"/>
        <family val="1"/>
        <charset val="162"/>
      </rPr>
      <t>(5)</t>
    </r>
  </si>
  <si>
    <r>
      <rPr>
        <b/>
        <sz val="11"/>
        <color theme="1"/>
        <rFont val="Times New Roman"/>
        <family val="1"/>
        <charset val="162"/>
      </rPr>
      <t>Stage 1:</t>
    </r>
    <r>
      <rPr>
        <sz val="11"/>
        <color theme="1"/>
        <rFont val="Times New Roman"/>
        <family val="1"/>
        <charset val="162"/>
      </rPr>
      <t xml:space="preserve"> Qualitative robustness evaluation criteria</t>
    </r>
    <r>
      <rPr>
        <vertAlign val="superscript"/>
        <sz val="11"/>
        <color theme="1"/>
        <rFont val="Times New Roman"/>
        <family val="1"/>
        <charset val="162"/>
      </rPr>
      <t>(1)</t>
    </r>
  </si>
  <si>
    <r>
      <rPr>
        <b/>
        <sz val="11"/>
        <color theme="1"/>
        <rFont val="Times New Roman"/>
        <family val="1"/>
        <charset val="162"/>
      </rPr>
      <t>Stage 2:</t>
    </r>
    <r>
      <rPr>
        <sz val="11"/>
        <color theme="1"/>
        <rFont val="Times New Roman"/>
        <family val="1"/>
        <charset val="162"/>
      </rPr>
      <t xml:space="preserve"> Quantitative robustness evaluation cases</t>
    </r>
    <r>
      <rPr>
        <vertAlign val="superscript"/>
        <sz val="11"/>
        <color theme="1"/>
        <rFont val="Times New Roman"/>
        <family val="1"/>
        <charset val="162"/>
      </rPr>
      <t>(2)</t>
    </r>
  </si>
  <si>
    <t>Ranks</t>
  </si>
  <si>
    <r>
      <t xml:space="preserve">Cases 6 </t>
    </r>
    <r>
      <rPr>
        <b/>
        <sz val="9"/>
        <color theme="1"/>
        <rFont val="Calibri"/>
        <family val="2"/>
        <charset val="162"/>
      </rPr>
      <t>–</t>
    </r>
    <r>
      <rPr>
        <b/>
        <sz val="9"/>
        <color theme="1"/>
        <rFont val="Times New Roman"/>
        <family val="1"/>
        <charset val="162"/>
      </rPr>
      <t xml:space="preserve"> 7</t>
    </r>
  </si>
  <si>
    <r>
      <rPr>
        <b/>
        <sz val="8"/>
        <color theme="1"/>
        <rFont val="Times New Roman"/>
        <family val="1"/>
        <charset val="162"/>
      </rPr>
      <t xml:space="preserve">(1) </t>
    </r>
    <r>
      <rPr>
        <sz val="8"/>
        <color theme="1"/>
        <rFont val="Times New Roman"/>
        <family val="1"/>
        <charset val="162"/>
      </rPr>
      <t xml:space="preserve">Only unsatisfied criteria are shown for the readability (all the other criteria results are “Yes”), (2) Only unsatisfied cases (less than 100%) are shown for the readability (all the other case results are 100%), </t>
    </r>
    <r>
      <rPr>
        <b/>
        <sz val="8"/>
        <color theme="1"/>
        <rFont val="Times New Roman"/>
        <family val="1"/>
        <charset val="162"/>
      </rPr>
      <t>(3)</t>
    </r>
    <r>
      <rPr>
        <sz val="8"/>
        <color theme="1"/>
        <rFont val="Times New Roman"/>
        <family val="1"/>
        <charset val="162"/>
      </rPr>
      <t xml:space="preserve"> Only the scaled subtyped instruments (</t>
    </r>
    <r>
      <rPr>
        <i/>
        <sz val="8"/>
        <color theme="1"/>
        <rFont val="Times New Roman"/>
        <family val="1"/>
        <charset val="162"/>
      </rPr>
      <t>MASE</t>
    </r>
    <r>
      <rPr>
        <sz val="8"/>
        <color theme="1"/>
        <rFont val="Times New Roman"/>
        <family val="1"/>
        <charset val="162"/>
      </rPr>
      <t xml:space="preserve">, </t>
    </r>
    <r>
      <rPr>
        <i/>
        <sz val="8"/>
        <color theme="1"/>
        <rFont val="Times New Roman"/>
        <family val="1"/>
        <charset val="162"/>
      </rPr>
      <t>MdASE</t>
    </r>
    <r>
      <rPr>
        <sz val="8"/>
        <color theme="1"/>
        <rFont val="Times New Roman"/>
        <family val="1"/>
        <charset val="162"/>
      </rPr>
      <t xml:space="preserve">, and </t>
    </r>
    <r>
      <rPr>
        <i/>
        <sz val="8"/>
        <color theme="1"/>
        <rFont val="Times New Roman"/>
        <family val="1"/>
        <charset val="162"/>
      </rPr>
      <t>RMSSE</t>
    </r>
    <r>
      <rPr>
        <sz val="8"/>
        <color theme="1"/>
        <rFont val="Times New Roman"/>
        <family val="1"/>
        <charset val="162"/>
      </rPr>
      <t xml:space="preserve">) do not satisfy Criterion 5. Hence, these instruments that are specifically used regression and time series forecasting are excluded. See Section 5.1 for further information, </t>
    </r>
    <r>
      <rPr>
        <b/>
        <sz val="8"/>
        <color theme="1"/>
        <rFont val="Times New Roman"/>
        <family val="1"/>
        <charset val="162"/>
      </rPr>
      <t>(4)</t>
    </r>
    <r>
      <rPr>
        <sz val="8"/>
        <color theme="1"/>
        <rFont val="Times New Roman"/>
        <family val="1"/>
        <charset val="162"/>
      </rPr>
      <t xml:space="preserve"> For unrealistic cases, </t>
    </r>
    <r>
      <rPr>
        <b/>
        <sz val="8"/>
        <color theme="1"/>
        <rFont val="Times New Roman"/>
        <family val="1"/>
        <charset val="162"/>
      </rPr>
      <t>(5)</t>
    </r>
    <r>
      <rPr>
        <sz val="8"/>
        <color theme="1"/>
        <rFont val="Times New Roman"/>
        <family val="1"/>
        <charset val="162"/>
      </rPr>
      <t xml:space="preserve"> For possible cases</t>
    </r>
  </si>
  <si>
    <t>Normalized</t>
  </si>
  <si>
    <t>Symmetric</t>
  </si>
  <si>
    <t>Root</t>
  </si>
  <si>
    <t>Mean</t>
  </si>
  <si>
    <t>Median</t>
  </si>
  <si>
    <t>Max</t>
  </si>
  <si>
    <t>Sum</t>
  </si>
  <si>
    <t>Square(d)</t>
  </si>
  <si>
    <t>Error</t>
  </si>
  <si>
    <t>Equation (Text)</t>
  </si>
  <si>
    <t>Equation</t>
  </si>
  <si>
    <t>X</t>
  </si>
  <si>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</si>
  <si>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r>
      <rPr>
        <i/>
        <vertAlign val="superscript"/>
        <sz val="11"/>
        <color theme="1"/>
        <rFont val="Times New Roman"/>
        <family val="1"/>
      </rPr>
      <t>2</t>
    </r>
  </si>
  <si>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r>
      <rPr>
        <i/>
        <vertAlign val="superscript"/>
        <sz val="11"/>
        <color theme="1"/>
        <rFont val="Times New Roman"/>
        <family val="1"/>
      </rPr>
      <t>2</t>
    </r>
  </si>
  <si>
    <r>
      <t>median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r>
      <rPr>
        <i/>
        <vertAlign val="superscript"/>
        <sz val="11"/>
        <color theme="1"/>
        <rFont val="Times New Roman"/>
        <family val="1"/>
      </rPr>
      <t>2</t>
    </r>
  </si>
  <si>
    <r>
      <t>p1.</t>
    </r>
    <r>
      <rPr>
        <u/>
        <sz val="11"/>
        <color theme="1"/>
        <rFont val="Times New Roman"/>
        <family val="1"/>
      </rPr>
      <t>3x</t>
    </r>
  </si>
  <si>
    <r>
      <t>sum</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r>
      <rPr>
        <i/>
        <vertAlign val="superscript"/>
        <sz val="11"/>
        <color theme="1"/>
        <rFont val="Times New Roman"/>
        <family val="1"/>
      </rPr>
      <t>2</t>
    </r>
  </si>
  <si>
    <r>
      <t>p1.</t>
    </r>
    <r>
      <rPr>
        <u/>
        <sz val="11"/>
        <color theme="1"/>
        <rFont val="Times New Roman"/>
        <family val="1"/>
      </rPr>
      <t>4x.1</t>
    </r>
  </si>
  <si>
    <r>
      <t xml:space="preserve">Normalized Mean Squared Error </t>
    </r>
    <r>
      <rPr>
        <sz val="11"/>
        <color theme="1" tint="0.499984740745262"/>
        <rFont val="Times New Roman"/>
        <family val="1"/>
      </rPr>
      <t>(v1)</t>
    </r>
  </si>
  <si>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r>
      <rPr>
        <i/>
        <vertAlign val="superscript"/>
        <sz val="11"/>
        <color theme="1"/>
        <rFont val="Times New Roman"/>
        <family val="1"/>
      </rPr>
      <t>2</t>
    </r>
    <r>
      <rPr>
        <sz val="11"/>
        <color theme="1"/>
        <rFont val="Times New Roman"/>
        <family val="1"/>
      </rPr>
      <t xml:space="preserve"> ) / (mean(</t>
    </r>
    <r>
      <rPr>
        <i/>
        <sz val="11"/>
        <color theme="1"/>
        <rFont val="Times New Roman"/>
        <family val="1"/>
      </rPr>
      <t>c</t>
    </r>
    <r>
      <rPr>
        <sz val="11"/>
        <color theme="1"/>
        <rFont val="Times New Roman"/>
        <family val="1"/>
      </rPr>
      <t>).mean(</t>
    </r>
    <r>
      <rPr>
        <i/>
        <sz val="11"/>
        <color theme="1"/>
        <rFont val="Times New Roman"/>
        <family val="1"/>
      </rPr>
      <t>p</t>
    </r>
    <r>
      <rPr>
        <sz val="11"/>
        <color theme="1"/>
        <rFont val="Times New Roman"/>
        <family val="1"/>
      </rPr>
      <t>))</t>
    </r>
  </si>
  <si>
    <r>
      <t>p1.</t>
    </r>
    <r>
      <rPr>
        <u/>
        <sz val="11"/>
        <color theme="1"/>
        <rFont val="Times New Roman"/>
        <family val="1"/>
      </rPr>
      <t>4x.2</t>
    </r>
    <r>
      <rPr>
        <sz val="11"/>
        <color theme="1"/>
        <rFont val="Calibri"/>
        <family val="2"/>
        <charset val="162"/>
        <scheme val="minor"/>
      </rPr>
      <t/>
    </r>
  </si>
  <si>
    <r>
      <t xml:space="preserve">Normalized Mean Squared Error </t>
    </r>
    <r>
      <rPr>
        <sz val="11"/>
        <color theme="1" tint="0.499984740745262"/>
        <rFont val="Times New Roman"/>
        <family val="1"/>
      </rPr>
      <t>(v2)</t>
    </r>
  </si>
  <si>
    <r>
      <rPr>
        <i/>
        <sz val="11"/>
        <color theme="1"/>
        <rFont val="Times New Roman"/>
        <family val="1"/>
      </rPr>
      <t>MSE</t>
    </r>
    <r>
      <rPr>
        <sz val="11"/>
        <color theme="1"/>
        <rFont val="Times New Roman"/>
        <family val="1"/>
      </rPr>
      <t xml:space="preserve"> / var(</t>
    </r>
    <r>
      <rPr>
        <i/>
        <sz val="11"/>
        <color theme="1"/>
        <rFont val="Times New Roman"/>
        <family val="1"/>
      </rPr>
      <t>c</t>
    </r>
    <r>
      <rPr>
        <sz val="11"/>
        <color theme="1"/>
        <rFont val="Times New Roman"/>
        <family val="1"/>
      </rPr>
      <t>)</t>
    </r>
  </si>
  <si>
    <r>
      <t>p1.</t>
    </r>
    <r>
      <rPr>
        <u/>
        <sz val="11"/>
        <color theme="1"/>
        <rFont val="Times New Roman"/>
        <family val="1"/>
      </rPr>
      <t>4x.3</t>
    </r>
    <r>
      <rPr>
        <sz val="11"/>
        <color theme="1"/>
        <rFont val="Calibri"/>
        <family val="2"/>
        <charset val="162"/>
        <scheme val="minor"/>
      </rPr>
      <t/>
    </r>
  </si>
  <si>
    <r>
      <t xml:space="preserve">Normalized Mean Squared Error </t>
    </r>
    <r>
      <rPr>
        <sz val="11"/>
        <color theme="1" tint="0.499984740745262"/>
        <rFont val="Times New Roman"/>
        <family val="1"/>
      </rPr>
      <t>(v3)</t>
    </r>
  </si>
  <si>
    <r>
      <rPr>
        <i/>
        <sz val="11"/>
        <color theme="1"/>
        <rFont val="Times New Roman"/>
        <family val="1"/>
      </rPr>
      <t>MSE</t>
    </r>
    <r>
      <rPr>
        <sz val="11"/>
        <color theme="1"/>
        <rFont val="Times New Roman"/>
        <family val="1"/>
      </rPr>
      <t xml:space="preserve"> / mean((</t>
    </r>
    <r>
      <rPr>
        <i/>
        <sz val="11"/>
        <color theme="1"/>
        <rFont val="Times New Roman"/>
        <family val="1"/>
      </rPr>
      <t>c</t>
    </r>
    <r>
      <rPr>
        <i/>
        <vertAlign val="subscript"/>
        <sz val="11"/>
        <color theme="1"/>
        <rFont val="Times New Roman"/>
        <family val="1"/>
      </rPr>
      <t>i</t>
    </r>
    <r>
      <rPr>
        <i/>
        <sz val="11"/>
        <color theme="1"/>
        <rFont val="Times New Roman"/>
        <family val="1"/>
      </rPr>
      <t xml:space="preserve"> - </t>
    </r>
    <r>
      <rPr>
        <sz val="11"/>
        <color theme="1"/>
        <rFont val="Times New Roman"/>
        <family val="1"/>
      </rPr>
      <t>mean(</t>
    </r>
    <r>
      <rPr>
        <i/>
        <sz val="11"/>
        <color theme="1"/>
        <rFont val="Times New Roman"/>
        <family val="1"/>
      </rPr>
      <t>c</t>
    </r>
    <r>
      <rPr>
        <sz val="11"/>
        <color theme="1"/>
        <rFont val="Times New Roman"/>
        <family val="1"/>
      </rPr>
      <t>))</t>
    </r>
    <r>
      <rPr>
        <vertAlign val="superscript"/>
        <sz val="11"/>
        <color theme="1"/>
        <rFont val="Times New Roman"/>
        <family val="1"/>
      </rPr>
      <t>2</t>
    </r>
    <r>
      <rPr>
        <sz val="11"/>
        <color theme="1"/>
        <rFont val="Times New Roman"/>
        <family val="1"/>
      </rPr>
      <t>)</t>
    </r>
  </si>
  <si>
    <r>
      <t>p1.</t>
    </r>
    <r>
      <rPr>
        <u/>
        <sz val="11"/>
        <color theme="1"/>
        <rFont val="Times New Roman"/>
        <family val="1"/>
      </rPr>
      <t>4x.4</t>
    </r>
  </si>
  <si>
    <r>
      <t xml:space="preserve">Normalized Mean Squared Error </t>
    </r>
    <r>
      <rPr>
        <sz val="11"/>
        <color theme="1" tint="0.499984740745262"/>
        <rFont val="Times New Roman"/>
        <family val="1"/>
      </rPr>
      <t>(v4)</t>
    </r>
  </si>
  <si>
    <r>
      <rPr>
        <i/>
        <sz val="11"/>
        <color theme="1"/>
        <rFont val="Times New Roman"/>
        <family val="1"/>
      </rPr>
      <t>MSE</t>
    </r>
    <r>
      <rPr>
        <sz val="11"/>
        <color theme="1"/>
        <rFont val="Times New Roman"/>
        <family val="1"/>
      </rPr>
      <t xml:space="preserve"> / mean(</t>
    </r>
    <r>
      <rPr>
        <i/>
        <sz val="11"/>
        <color theme="1"/>
        <rFont val="Times New Roman"/>
        <family val="1"/>
      </rPr>
      <t>c</t>
    </r>
    <r>
      <rPr>
        <vertAlign val="superscript"/>
        <sz val="11"/>
        <color theme="1"/>
        <rFont val="Times New Roman"/>
        <family val="1"/>
      </rPr>
      <t>2</t>
    </r>
    <r>
      <rPr>
        <sz val="11"/>
        <color theme="1"/>
        <rFont val="Times New Roman"/>
        <family val="1"/>
      </rPr>
      <t>)</t>
    </r>
  </si>
  <si>
    <r>
      <t>p1.</t>
    </r>
    <r>
      <rPr>
        <u/>
        <sz val="11"/>
        <color theme="1"/>
        <rFont val="Times New Roman"/>
        <family val="1"/>
      </rPr>
      <t>4x.5</t>
    </r>
    <r>
      <rPr>
        <sz val="11"/>
        <color theme="1"/>
        <rFont val="Calibri"/>
        <family val="2"/>
        <charset val="162"/>
        <scheme val="minor"/>
      </rPr>
      <t/>
    </r>
  </si>
  <si>
    <r>
      <t xml:space="preserve">Normalized Mean Squared Error </t>
    </r>
    <r>
      <rPr>
        <sz val="11"/>
        <color theme="1" tint="0.499984740745262"/>
        <rFont val="Times New Roman"/>
        <family val="1"/>
      </rPr>
      <t>(v5)</t>
    </r>
  </si>
  <si>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r>
      <rPr>
        <i/>
        <vertAlign val="superscript"/>
        <sz val="11"/>
        <color theme="1"/>
        <rFont val="Times New Roman"/>
        <family val="1"/>
      </rPr>
      <t>2</t>
    </r>
    <r>
      <rPr>
        <sz val="11"/>
        <color theme="1"/>
        <rFont val="Times New Roman"/>
        <family val="1"/>
      </rPr>
      <t xml:space="preserve"> / </t>
    </r>
    <r>
      <rPr>
        <i/>
        <sz val="11"/>
        <color theme="1"/>
        <rFont val="Times New Roman"/>
        <family val="1"/>
      </rPr>
      <t>c</t>
    </r>
    <r>
      <rPr>
        <i/>
        <vertAlign val="subscript"/>
        <sz val="11"/>
        <color theme="1"/>
        <rFont val="Times New Roman"/>
        <family val="1"/>
      </rPr>
      <t>i</t>
    </r>
    <r>
      <rPr>
        <sz val="11"/>
        <color theme="1"/>
        <rFont val="Times New Roman"/>
        <family val="1"/>
      </rPr>
      <t>.</t>
    </r>
    <r>
      <rPr>
        <i/>
        <sz val="11"/>
        <color theme="1"/>
        <rFont val="Times New Roman"/>
        <family val="1"/>
      </rPr>
      <t>p</t>
    </r>
    <r>
      <rPr>
        <i/>
        <vertAlign val="subscript"/>
        <sz val="11"/>
        <color theme="1"/>
        <rFont val="Times New Roman"/>
        <family val="1"/>
      </rPr>
      <t>i</t>
    </r>
  </si>
  <si>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e</t>
    </r>
    <r>
      <rPr>
        <i/>
        <vertAlign val="subscript"/>
        <sz val="11"/>
        <color theme="1"/>
        <rFont val="Times New Roman"/>
        <family val="1"/>
      </rPr>
      <t xml:space="preserve">i </t>
    </r>
    <r>
      <rPr>
        <sz val="11"/>
        <color theme="1"/>
        <rFont val="Times New Roman"/>
        <family val="1"/>
      </rPr>
      <t>|</t>
    </r>
  </si>
  <si>
    <r>
      <t>median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e</t>
    </r>
    <r>
      <rPr>
        <i/>
        <vertAlign val="subscript"/>
        <sz val="11"/>
        <color theme="1"/>
        <rFont val="Times New Roman"/>
        <family val="1"/>
      </rPr>
      <t xml:space="preserve">i </t>
    </r>
    <r>
      <rPr>
        <sz val="11"/>
        <color theme="1"/>
        <rFont val="Times New Roman"/>
        <family val="1"/>
      </rPr>
      <t>|</t>
    </r>
  </si>
  <si>
    <r>
      <t>max</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e</t>
    </r>
    <r>
      <rPr>
        <i/>
        <vertAlign val="subscript"/>
        <sz val="11"/>
        <color theme="1"/>
        <rFont val="Times New Roman"/>
        <family val="1"/>
      </rPr>
      <t xml:space="preserve">i </t>
    </r>
    <r>
      <rPr>
        <sz val="11"/>
        <color theme="1"/>
        <rFont val="Times New Roman"/>
        <family val="1"/>
      </rPr>
      <t>|</t>
    </r>
  </si>
  <si>
    <r>
      <t>geomean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e</t>
    </r>
    <r>
      <rPr>
        <i/>
        <vertAlign val="subscript"/>
        <sz val="11"/>
        <color theme="1"/>
        <rFont val="Times New Roman"/>
        <family val="1"/>
      </rPr>
      <t xml:space="preserve">i </t>
    </r>
    <r>
      <rPr>
        <sz val="11"/>
        <color theme="1"/>
        <rFont val="Times New Roman"/>
        <family val="1"/>
      </rPr>
      <t>|</t>
    </r>
  </si>
  <si>
    <r>
      <t>p</t>
    </r>
    <r>
      <rPr>
        <u/>
        <sz val="11"/>
        <color theme="1"/>
        <rFont val="Times New Roman"/>
        <family val="1"/>
      </rPr>
      <t>2</t>
    </r>
  </si>
  <si>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rel_e</t>
    </r>
    <r>
      <rPr>
        <i/>
        <vertAlign val="subscript"/>
        <sz val="11"/>
        <color theme="1"/>
        <rFont val="Times New Roman"/>
        <family val="1"/>
      </rPr>
      <t>i</t>
    </r>
    <r>
      <rPr>
        <i/>
        <sz val="11"/>
        <color theme="1"/>
        <rFont val="Times New Roman"/>
        <family val="1"/>
      </rPr>
      <t xml:space="preserve"> |</t>
    </r>
  </si>
  <si>
    <r>
      <t>p</t>
    </r>
    <r>
      <rPr>
        <u/>
        <sz val="11"/>
        <color theme="1"/>
        <rFont val="Times New Roman"/>
        <family val="1"/>
      </rPr>
      <t>2</t>
    </r>
    <r>
      <rPr>
        <sz val="11"/>
        <color theme="1"/>
        <rFont val="Times New Roman"/>
        <family val="1"/>
      </rPr>
      <t>.1</t>
    </r>
  </si>
  <si>
    <r>
      <t>median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rel_e</t>
    </r>
    <r>
      <rPr>
        <i/>
        <vertAlign val="subscript"/>
        <sz val="11"/>
        <color theme="1"/>
        <rFont val="Times New Roman"/>
        <family val="1"/>
      </rPr>
      <t>i</t>
    </r>
    <r>
      <rPr>
        <i/>
        <sz val="11"/>
        <color theme="1"/>
        <rFont val="Times New Roman"/>
        <family val="1"/>
      </rPr>
      <t xml:space="preserve"> |</t>
    </r>
  </si>
  <si>
    <r>
      <t>p</t>
    </r>
    <r>
      <rPr>
        <u/>
        <sz val="11"/>
        <color theme="1"/>
        <rFont val="Times New Roman"/>
        <family val="1"/>
      </rPr>
      <t>2</t>
    </r>
    <r>
      <rPr>
        <sz val="11"/>
        <color theme="1"/>
        <rFont val="Times New Roman"/>
        <family val="1"/>
      </rPr>
      <t>.2</t>
    </r>
  </si>
  <si>
    <r>
      <t>geomean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rel_e</t>
    </r>
    <r>
      <rPr>
        <i/>
        <vertAlign val="subscript"/>
        <sz val="11"/>
        <color theme="1"/>
        <rFont val="Times New Roman"/>
        <family val="1"/>
      </rPr>
      <t>i</t>
    </r>
    <r>
      <rPr>
        <i/>
        <sz val="11"/>
        <color theme="1"/>
        <rFont val="Times New Roman"/>
        <family val="1"/>
      </rPr>
      <t xml:space="preserve"> |</t>
    </r>
  </si>
  <si>
    <r>
      <t>p</t>
    </r>
    <r>
      <rPr>
        <u/>
        <sz val="11"/>
        <color theme="1"/>
        <rFont val="Times New Roman"/>
        <family val="1"/>
      </rPr>
      <t>2</t>
    </r>
    <r>
      <rPr>
        <sz val="11"/>
        <color theme="1"/>
        <rFont val="Times New Roman"/>
        <family val="1"/>
      </rPr>
      <t>.3x</t>
    </r>
  </si>
  <si>
    <r>
      <t>sum</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rel_e</t>
    </r>
    <r>
      <rPr>
        <i/>
        <vertAlign val="subscript"/>
        <sz val="11"/>
        <color theme="1"/>
        <rFont val="Times New Roman"/>
        <family val="1"/>
      </rPr>
      <t>i</t>
    </r>
    <r>
      <rPr>
        <i/>
        <sz val="11"/>
        <color theme="1"/>
        <rFont val="Times New Roman"/>
        <family val="1"/>
      </rPr>
      <t xml:space="preserve"> |</t>
    </r>
  </si>
  <si>
    <r>
      <t>p</t>
    </r>
    <r>
      <rPr>
        <u/>
        <sz val="11"/>
        <color theme="1"/>
        <rFont val="Times New Roman"/>
        <family val="1"/>
      </rPr>
      <t>2</t>
    </r>
    <r>
      <rPr>
        <sz val="11"/>
        <color theme="1"/>
        <rFont val="Times New Roman"/>
        <family val="1"/>
      </rPr>
      <t>.4x</t>
    </r>
  </si>
  <si>
    <r>
      <t>sum</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rel_e</t>
    </r>
    <r>
      <rPr>
        <i/>
        <vertAlign val="subscript"/>
        <sz val="11"/>
        <color theme="1"/>
        <rFont val="Times New Roman"/>
        <family val="1"/>
      </rPr>
      <t>i</t>
    </r>
    <r>
      <rPr>
        <i/>
        <vertAlign val="superscript"/>
        <sz val="11"/>
        <color theme="1"/>
        <rFont val="Times New Roman"/>
        <family val="1"/>
      </rPr>
      <t>2</t>
    </r>
  </si>
  <si>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</si>
  <si>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e</t>
    </r>
    <r>
      <rPr>
        <i/>
        <vertAlign val="subscript"/>
        <sz val="11"/>
        <color theme="1"/>
        <rFont val="Times New Roman"/>
        <family val="1"/>
      </rPr>
      <t xml:space="preserve">i </t>
    </r>
    <r>
      <rPr>
        <sz val="11"/>
        <color theme="1"/>
        <rFont val="Times New Roman"/>
        <family val="1"/>
      </rPr>
      <t>|</t>
    </r>
  </si>
  <si>
    <r>
      <t>median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e</t>
    </r>
    <r>
      <rPr>
        <i/>
        <vertAlign val="subscript"/>
        <sz val="11"/>
        <color theme="1"/>
        <rFont val="Times New Roman"/>
        <family val="1"/>
      </rPr>
      <t xml:space="preserve">i </t>
    </r>
    <r>
      <rPr>
        <sz val="11"/>
        <color theme="1"/>
        <rFont val="Times New Roman"/>
        <family val="1"/>
      </rPr>
      <t>|</t>
    </r>
  </si>
  <si>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r>
      <rPr>
        <i/>
        <vertAlign val="superscript"/>
        <sz val="11"/>
        <color theme="1"/>
        <rFont val="Times New Roman"/>
        <family val="1"/>
      </rPr>
      <t>2</t>
    </r>
  </si>
  <si>
    <r>
      <t>√median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e</t>
    </r>
    <r>
      <rPr>
        <i/>
        <vertAlign val="subscript"/>
        <sz val="11"/>
        <color theme="1"/>
        <rFont val="Times New Roman"/>
        <family val="1"/>
      </rPr>
      <t>i</t>
    </r>
    <r>
      <rPr>
        <i/>
        <vertAlign val="superscript"/>
        <sz val="11"/>
        <color theme="1"/>
        <rFont val="Times New Roman"/>
        <family val="1"/>
      </rPr>
      <t>2</t>
    </r>
  </si>
  <si>
    <t>p3.0x</t>
  </si>
  <si>
    <t>Symmetric Mean Absolute Percentage Error</t>
  </si>
  <si>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sym_</t>
    </r>
    <r>
      <rPr>
        <sz val="11"/>
        <color theme="1"/>
        <rFont val="Times New Roman"/>
        <family val="1"/>
      </rPr>
      <t>%</t>
    </r>
    <r>
      <rPr>
        <i/>
        <sz val="11"/>
        <color theme="1"/>
        <rFont val="Times New Roman"/>
        <family val="1"/>
      </rPr>
      <t>e</t>
    </r>
    <r>
      <rPr>
        <i/>
        <vertAlign val="subscript"/>
        <sz val="11"/>
        <color theme="1"/>
        <rFont val="Times New Roman"/>
        <family val="1"/>
      </rPr>
      <t xml:space="preserve">i </t>
    </r>
    <r>
      <rPr>
        <sz val="11"/>
        <color theme="1"/>
        <rFont val="Times New Roman"/>
        <family val="1"/>
      </rPr>
      <t>|</t>
    </r>
  </si>
  <si>
    <t>Normalized Symmetric Mean Absolute Percentage Error</t>
  </si>
  <si>
    <t>p3.1x</t>
  </si>
  <si>
    <t>Normalized Symmetric Median Absolute Percentage Error</t>
  </si>
  <si>
    <r>
      <t>median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 </t>
    </r>
    <r>
      <rPr>
        <i/>
        <sz val="11"/>
        <color theme="1"/>
        <rFont val="Times New Roman"/>
        <family val="1"/>
      </rPr>
      <t>sym_</t>
    </r>
    <r>
      <rPr>
        <sz val="11"/>
        <color theme="1"/>
        <rFont val="Times New Roman"/>
        <family val="1"/>
      </rPr>
      <t>%</t>
    </r>
    <r>
      <rPr>
        <i/>
        <sz val="11"/>
        <color theme="1"/>
        <rFont val="Times New Roman"/>
        <family val="1"/>
      </rPr>
      <t>e</t>
    </r>
    <r>
      <rPr>
        <i/>
        <vertAlign val="subscript"/>
        <sz val="11"/>
        <color theme="1"/>
        <rFont val="Times New Roman"/>
        <family val="1"/>
      </rPr>
      <t xml:space="preserve">i </t>
    </r>
    <r>
      <rPr>
        <sz val="11"/>
        <color theme="1"/>
        <rFont val="Times New Roman"/>
        <family val="1"/>
      </rPr>
      <t>|</t>
    </r>
  </si>
  <si>
    <t>px.1</t>
  </si>
  <si>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sca_e</t>
    </r>
    <r>
      <rPr>
        <i/>
        <vertAlign val="subscript"/>
        <sz val="11"/>
        <color theme="1"/>
        <rFont val="Times New Roman"/>
        <family val="1"/>
      </rPr>
      <t>i</t>
    </r>
  </si>
  <si>
    <t>px.2</t>
  </si>
  <si>
    <r>
      <t>median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sca_e</t>
    </r>
    <r>
      <rPr>
        <i/>
        <vertAlign val="subscript"/>
        <sz val="11"/>
        <color theme="1"/>
        <rFont val="Times New Roman"/>
        <family val="1"/>
      </rPr>
      <t>i</t>
    </r>
  </si>
  <si>
    <t>px.3</t>
  </si>
  <si>
    <r>
      <t>√mean</t>
    </r>
    <r>
      <rPr>
        <i/>
        <vertAlign val="subscript"/>
        <sz val="11"/>
        <color theme="1"/>
        <rFont val="Times New Roman"/>
        <family val="1"/>
      </rPr>
      <t>i</t>
    </r>
    <r>
      <rPr>
        <vertAlign val="subscript"/>
        <sz val="11"/>
        <color theme="1"/>
        <rFont val="Times New Roman"/>
        <family val="1"/>
      </rPr>
      <t xml:space="preserve"> = 1..</t>
    </r>
    <r>
      <rPr>
        <i/>
        <vertAlign val="subscript"/>
        <sz val="11"/>
        <color theme="1"/>
        <rFont val="Times New Roman"/>
        <family val="1"/>
      </rPr>
      <t>Sn</t>
    </r>
    <r>
      <rPr>
        <sz val="11"/>
        <color theme="1"/>
        <rFont val="Times New Roman"/>
        <family val="1"/>
      </rPr>
      <t xml:space="preserve"> </t>
    </r>
    <r>
      <rPr>
        <i/>
        <sz val="11"/>
        <color theme="1"/>
        <rFont val="Times New Roman"/>
        <family val="1"/>
      </rPr>
      <t>sca_e</t>
    </r>
    <r>
      <rPr>
        <i/>
        <vertAlign val="subscript"/>
        <sz val="11"/>
        <color theme="1"/>
        <rFont val="Times New Roman"/>
        <family val="1"/>
      </rPr>
      <t>i</t>
    </r>
    <r>
      <rPr>
        <i/>
        <vertAlign val="superscript"/>
        <sz val="11"/>
        <color theme="1"/>
        <rFont val="Times New Roman"/>
        <family val="1"/>
      </rPr>
      <t>2</t>
    </r>
  </si>
  <si>
    <t>Geometric (mean)</t>
  </si>
  <si>
    <t>Frequencies</t>
  </si>
  <si>
    <r>
      <t xml:space="preserve">Frequency distribution of aggregation and </t>
    </r>
    <r>
      <rPr>
        <b/>
        <u/>
        <sz val="14"/>
        <color theme="1"/>
        <rFont val="Times New Roman"/>
        <family val="1"/>
        <charset val="162"/>
      </rPr>
      <t>error</t>
    </r>
    <r>
      <rPr>
        <b/>
        <sz val="14"/>
        <color theme="1"/>
        <rFont val="Times New Roman"/>
        <family val="1"/>
      </rPr>
      <t xml:space="preserve"> functions</t>
    </r>
  </si>
  <si>
    <t>BenchMetrics Prob: Benchmarking of probabilistic error/loss performance evaluation instruments for binary-classification problems</t>
  </si>
  <si>
    <t>Gürol Canbek</t>
  </si>
  <si>
    <t>Version: 1.0, Date: 21 January 2021</t>
  </si>
  <si>
    <t>https://github.com/gurol/BenchMetricsProb</t>
  </si>
  <si>
    <r>
      <t>Abstract:</t>
    </r>
    <r>
      <rPr>
        <sz val="11"/>
        <color theme="1"/>
        <rFont val="Times New Roman"/>
        <family val="1"/>
        <charset val="162"/>
      </rPr>
      <t xml:space="preserve"> Performance evaluation is key to build, train, validate, test, compare, and publish classifier models for several machine-learning based classification problems. Two categories of performance instruments are confusion-matrix-derived metrics such as accuracy, true positive rate, and </t>
    </r>
    <r>
      <rPr>
        <i/>
        <sz val="11"/>
        <color theme="1"/>
        <rFont val="Times New Roman"/>
        <family val="1"/>
        <charset val="162"/>
      </rPr>
      <t>F1</t>
    </r>
    <r>
      <rPr>
        <sz val="11"/>
        <color theme="1"/>
        <rFont val="Times New Roman"/>
        <family val="1"/>
        <charset val="162"/>
      </rPr>
      <t xml:space="preserve"> and graphical-based metrics such as area-under-receiver-operating-characteristic-curve. Probabilistic-based performance instruments that are originally used for regression and time series forecasting are also applied in some binary-class or multi-class classifiers, such as artificial neural network classifiers. Besides widely-known probabilistic instruments such as Mean Squared Error (</t>
    </r>
    <r>
      <rPr>
        <i/>
        <sz val="11"/>
        <color theme="1"/>
        <rFont val="Times New Roman"/>
        <family val="1"/>
        <charset val="162"/>
      </rPr>
      <t>MSE</t>
    </r>
    <r>
      <rPr>
        <sz val="11"/>
        <color theme="1"/>
        <rFont val="Times New Roman"/>
        <family val="1"/>
        <charset val="162"/>
      </rPr>
      <t>), Root Mean Squared Error (</t>
    </r>
    <r>
      <rPr>
        <i/>
        <sz val="11"/>
        <color theme="1"/>
        <rFont val="Times New Roman"/>
        <family val="1"/>
        <charset val="162"/>
      </rPr>
      <t>RMSE</t>
    </r>
    <r>
      <rPr>
        <sz val="11"/>
        <color theme="1"/>
        <rFont val="Times New Roman"/>
        <family val="1"/>
        <charset val="162"/>
      </rPr>
      <t xml:space="preserve">), and </t>
    </r>
    <r>
      <rPr>
        <i/>
        <sz val="11"/>
        <color theme="1"/>
        <rFont val="Times New Roman"/>
        <family val="1"/>
        <charset val="162"/>
      </rPr>
      <t>LogLoss</t>
    </r>
    <r>
      <rPr>
        <sz val="11"/>
        <color theme="1"/>
        <rFont val="Times New Roman"/>
        <family val="1"/>
        <charset val="162"/>
      </rPr>
      <t>, there are many instruments. However, it is not identified that any of those is proper to use specifically in binary-classification performance evaluation. This study proposes a qualitative and quantitative benchmarking method to systematically evaluate probabilistic instruments via five criteria and seven simulation cases based on hypothetical classifiers on synthetic datasets. These criteria and cases give more insights to select a proper instrument in a binary-classification performance evaluation. The method was tested on over 31 instruments/instrument variants and the results have distinguished that three instruments are the most robust for binary-classification performance evaluation, namely Sum Squared Error (</t>
    </r>
    <r>
      <rPr>
        <i/>
        <sz val="11"/>
        <color theme="1"/>
        <rFont val="Times New Roman"/>
        <family val="1"/>
        <charset val="162"/>
      </rPr>
      <t>SSE</t>
    </r>
    <r>
      <rPr>
        <sz val="11"/>
        <color theme="1"/>
        <rFont val="Times New Roman"/>
        <family val="1"/>
        <charset val="162"/>
      </rPr>
      <t xml:space="preserve">), </t>
    </r>
    <r>
      <rPr>
        <i/>
        <sz val="11"/>
        <color theme="1"/>
        <rFont val="Times New Roman"/>
        <family val="1"/>
        <charset val="162"/>
      </rPr>
      <t>MSE</t>
    </r>
    <r>
      <rPr>
        <sz val="11"/>
        <color theme="1"/>
        <rFont val="Times New Roman"/>
        <family val="1"/>
        <charset val="162"/>
      </rPr>
      <t xml:space="preserve"> with </t>
    </r>
    <r>
      <rPr>
        <i/>
        <sz val="11"/>
        <color theme="1"/>
        <rFont val="Times New Roman"/>
        <family val="1"/>
        <charset val="162"/>
      </rPr>
      <t>RMSE</t>
    </r>
    <r>
      <rPr>
        <sz val="11"/>
        <color theme="1"/>
        <rFont val="Times New Roman"/>
        <family val="1"/>
        <charset val="162"/>
      </rPr>
      <t xml:space="preserve"> variant, and Mean Absolute Error (</t>
    </r>
    <r>
      <rPr>
        <i/>
        <sz val="11"/>
        <color theme="1"/>
        <rFont val="Times New Roman"/>
        <family val="1"/>
        <charset val="162"/>
      </rPr>
      <t>MAE</t>
    </r>
    <r>
      <rPr>
        <sz val="11"/>
        <color theme="1"/>
        <rFont val="Times New Roman"/>
        <family val="1"/>
        <charset val="162"/>
      </rPr>
      <t>). The results also showed that instrument variants with summarization function other than mean (</t>
    </r>
    <r>
      <rPr>
        <i/>
        <sz val="11"/>
        <color theme="1"/>
        <rFont val="Times New Roman"/>
        <family val="1"/>
        <charset val="162"/>
      </rPr>
      <t>e.g.</t>
    </r>
    <r>
      <rPr>
        <sz val="11"/>
        <color theme="1"/>
        <rFont val="Times New Roman"/>
        <family val="1"/>
        <charset val="162"/>
      </rPr>
      <t>, median and geometric mean) and the instrument subtypes proposed later to improve performance evaluation in regression such as relative, percentage, and symmetric percentage error instruments are not robust in binary-classification context. Researchers should be aware of using those instruments in selecting or reporting performance in binary classification problems.</t>
    </r>
  </si>
  <si>
    <r>
      <t>Keywords:</t>
    </r>
    <r>
      <rPr>
        <sz val="11"/>
        <color theme="1"/>
        <rFont val="Times New Roman"/>
        <family val="1"/>
        <charset val="162"/>
      </rPr>
      <t xml:space="preserve"> Binary classification, performance evaluation, performance metrics, probabilistic performance evaluation, benchmarking</t>
    </r>
  </si>
  <si>
    <t>Contents</t>
  </si>
  <si>
    <t>List of probabilistic error instruments and their properties (subtypes, error (e) and aggregation (g) functions/equations, abbreviations)</t>
  </si>
  <si>
    <t>Overall benchmarking results (Table 8 in the article)</t>
  </si>
  <si>
    <t>Detailed results of all cases</t>
  </si>
  <si>
    <t>Case 4 results (Table 5 in the article)</t>
  </si>
  <si>
    <t>Case 5 results (Table 6 in the article)</t>
  </si>
  <si>
    <t>Cases 6 and 7 results (Table 7 in the article)</t>
  </si>
  <si>
    <t>Gürol Canbek (2021). BenchMetrics Prob: Benchmarking of probabilistic error/loss performance evaluation instruments for binary-classification problems. Neurocomputing, Submitted</t>
  </si>
  <si>
    <t>BenchMetricsProb_SimulationCasesResults.xlsx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</si>
</sst>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5" x14ac:knownFonts="1">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b/>
      <sz val="11"/>
      <color theme="1" tint="0.499984740745262"/>
      <name val="Calibri"/>
      <family val="2"/>
      <charset val="162"/>
      <scheme val="minor"/>
    </font>
    <font>
      <sz val="11"/>
      <color theme="1" tint="0.499984740745262"/>
      <name val="Calibri"/>
      <family val="2"/>
      <charset val="162"/>
      <scheme val="minor"/>
    </font>
    <font>
      <b/>
      <sz val="11"/>
      <color theme="1"/>
      <name val="Times New Roman"/>
      <family val="1"/>
      <charset val="162"/>
    </font>
    <font>
      <b/>
      <vertAlign val="superscript"/>
      <sz val="11"/>
      <color theme="1"/>
      <name val="Times New Roman"/>
      <family val="1"/>
      <charset val="162"/>
    </font>
    <font>
      <sz val="11"/>
      <color theme="1"/>
      <name val="Times New Roman"/>
      <family val="1"/>
      <charset val="162"/>
    </font>
    <font>
      <sz val="10"/>
      <color theme="1"/>
      <name val="Times New Roman"/>
      <family val="1"/>
      <charset val="162"/>
    </font>
    <font>
      <i/>
      <sz val="11"/>
      <color theme="1"/>
      <name val="Times New Roman"/>
      <family val="1"/>
      <charset val="162"/>
    </font>
    <font>
      <i/>
      <sz val="11"/>
      <color theme="1"/>
      <name val="Calibri"/>
      <family val="2"/>
      <charset val="162"/>
      <scheme val="minor"/>
    </font>
    <font>
      <i/>
      <sz val="10"/>
      <color theme="1"/>
      <name val="Times New Roman"/>
      <family val="1"/>
      <charset val="162"/>
    </font>
    <font>
      <b/>
      <sz val="10"/>
      <color theme="1"/>
      <name val="Times New Roman"/>
      <family val="1"/>
      <charset val="162"/>
    </font>
    <font>
      <sz val="9"/>
      <color rgb="FF000000"/>
      <name val="Times New Roman"/>
      <family val="1"/>
      <charset val="162"/>
    </font>
    <font>
      <i/>
      <sz val="9"/>
      <color rgb="FF000000"/>
      <name val="Times New Roman"/>
      <family val="1"/>
      <charset val="162"/>
    </font>
    <font>
      <u/>
      <sz val="9"/>
      <color rgb="FF000000"/>
      <name val="Times New Roman"/>
      <family val="1"/>
      <charset val="162"/>
    </font>
    <font>
      <b/>
      <sz val="9"/>
      <color rgb="FF000000"/>
      <name val="Times New Roman"/>
      <family val="1"/>
      <charset val="162"/>
    </font>
    <font>
      <vertAlign val="subscript"/>
      <sz val="10"/>
      <color theme="1"/>
      <name val="Times New Roman"/>
      <family val="1"/>
      <charset val="162"/>
    </font>
    <font>
      <b/>
      <sz val="10"/>
      <color theme="1" tint="0.499984740745262"/>
      <name val="Times New Roman"/>
      <family val="1"/>
      <charset val="162"/>
    </font>
    <font>
      <i/>
      <sz val="10"/>
      <color theme="1" tint="0.499984740745262"/>
      <name val="Times New Roman"/>
      <family val="1"/>
      <charset val="162"/>
    </font>
    <font>
      <sz val="11"/>
      <name val="Calibri"/>
      <family val="2"/>
      <charset val="162"/>
      <scheme val="minor"/>
    </font>
    <font>
      <sz val="10"/>
      <name val="Calibri"/>
      <family val="2"/>
      <charset val="162"/>
      <scheme val="minor"/>
    </font>
    <font>
      <sz val="10"/>
      <name val="Times New Roman"/>
      <family val="1"/>
      <charset val="162"/>
    </font>
    <font>
      <b/>
      <sz val="10"/>
      <name val="Calibri"/>
      <family val="2"/>
      <charset val="162"/>
      <scheme val="minor"/>
    </font>
    <font>
      <sz val="11"/>
      <color rgb="FF00B050"/>
      <name val="Calibri"/>
      <family val="2"/>
      <charset val="162"/>
      <scheme val="minor"/>
    </font>
    <font>
      <sz val="9"/>
      <color theme="1"/>
      <name val="Times New Roman"/>
      <family val="1"/>
      <charset val="162"/>
    </font>
    <font>
      <sz val="8.5"/>
      <color rgb="FF000000"/>
      <name val="Times New Roman"/>
      <family val="1"/>
      <charset val="162"/>
    </font>
    <font>
      <b/>
      <sz val="9"/>
      <color theme="1"/>
      <name val="Times New Roman"/>
      <family val="1"/>
      <charset val="162"/>
    </font>
    <font>
      <i/>
      <sz val="9"/>
      <color theme="1"/>
      <name val="Times New Roman"/>
      <family val="1"/>
      <charset val="162"/>
    </font>
    <font>
      <b/>
      <u/>
      <sz val="9"/>
      <color theme="1"/>
      <name val="Times New Roman"/>
      <family val="1"/>
      <charset val="162"/>
    </font>
    <font>
      <sz val="8"/>
      <color rgb="FF000000"/>
      <name val="Times New Roman"/>
      <family val="1"/>
      <charset val="162"/>
    </font>
    <font>
      <sz val="8"/>
      <color theme="1"/>
      <name val="Times New Roman"/>
      <family val="1"/>
      <charset val="162"/>
    </font>
    <font>
      <i/>
      <sz val="8"/>
      <color theme="1"/>
      <name val="Times New Roman"/>
      <family val="1"/>
      <charset val="162"/>
    </font>
    <font>
      <vertAlign val="superscript"/>
      <sz val="9"/>
      <color theme="1"/>
      <name val="Times New Roman"/>
      <family val="1"/>
      <charset val="162"/>
    </font>
    <font>
      <b/>
      <sz val="8"/>
      <color theme="1"/>
      <name val="Times New Roman"/>
      <family val="1"/>
      <charset val="162"/>
    </font>
    <font>
      <sz val="11"/>
      <color theme="1" tint="0.499984740745262"/>
      <name val="Times New Roman"/>
      <family val="1"/>
      <charset val="162"/>
    </font>
    <font>
      <b/>
      <sz val="9"/>
      <color theme="1" tint="0.499984740745262"/>
      <name val="Times New Roman"/>
      <family val="1"/>
      <charset val="162"/>
    </font>
    <font>
      <sz val="9"/>
      <color theme="1" tint="0.499984740745262"/>
      <name val="Times New Roman"/>
      <family val="1"/>
      <charset val="162"/>
    </font>
    <font>
      <sz val="11"/>
      <color theme="0"/>
      <name val="Times New Roman"/>
      <family val="1"/>
      <charset val="162"/>
    </font>
    <font>
      <sz val="10"/>
      <color theme="0"/>
      <name val="Times New Roman"/>
      <family val="1"/>
      <charset val="162"/>
    </font>
    <font>
      <sz val="10"/>
      <color theme="1" tint="0.499984740745262"/>
      <name val="Times New Roman"/>
      <family val="1"/>
      <charset val="162"/>
    </font>
    <font>
      <vertAlign val="superscript"/>
      <sz val="11"/>
      <color theme="1"/>
      <name val="Times New Roman"/>
      <family val="1"/>
      <charset val="162"/>
    </font>
    <font>
      <b/>
      <sz val="9"/>
      <color theme="1"/>
      <name val="Calibri"/>
      <family val="2"/>
      <charset val="162"/>
    </font>
    <font>
      <b/>
      <sz val="14"/>
      <color theme="1"/>
      <name val="Times New Roman"/>
      <family val="1"/>
    </font>
    <font>
      <sz val="11"/>
      <color theme="1"/>
      <name val="Times New Roman"/>
      <family val="1"/>
    </font>
    <font>
      <sz val="8"/>
      <color theme="1"/>
      <name val="Times New Roman"/>
      <family val="1"/>
    </font>
    <font>
      <sz val="9"/>
      <color theme="1"/>
      <name val="Times New Roman"/>
      <family val="1"/>
    </font>
    <font>
      <b/>
      <sz val="11"/>
      <color theme="1"/>
      <name val="Times New Roman"/>
      <family val="1"/>
    </font>
    <font>
      <i/>
      <sz val="11"/>
      <name val="Times New Roman"/>
      <family val="1"/>
    </font>
    <font>
      <i/>
      <vertAlign val="subscript"/>
      <sz val="11"/>
      <color theme="1"/>
      <name val="Times New Roman"/>
      <family val="1"/>
    </font>
    <font>
      <vertAlign val="subscript"/>
      <sz val="11"/>
      <color theme="1"/>
      <name val="Times New Roman"/>
      <family val="1"/>
    </font>
    <font>
      <i/>
      <sz val="11"/>
      <color theme="1"/>
      <name val="Times New Roman"/>
      <family val="1"/>
    </font>
    <font>
      <b/>
      <u/>
      <sz val="11"/>
      <color theme="1"/>
      <name val="Times New Roman"/>
      <family val="1"/>
    </font>
    <font>
      <i/>
      <vertAlign val="superscript"/>
      <sz val="11"/>
      <color theme="1"/>
      <name val="Times New Roman"/>
      <family val="1"/>
    </font>
    <font>
      <u/>
      <sz val="11"/>
      <color theme="1"/>
      <name val="Times New Roman"/>
      <family val="1"/>
    </font>
    <font>
      <sz val="11"/>
      <color theme="1" tint="0.499984740745262"/>
      <name val="Times New Roman"/>
      <family val="1"/>
    </font>
    <font>
      <vertAlign val="superscript"/>
      <sz val="11"/>
      <color theme="1"/>
      <name val="Times New Roman"/>
      <family val="1"/>
    </font>
    <font>
      <sz val="8"/>
      <color theme="0" tint="-0.249977111117893"/>
      <name val="Times New Roman"/>
      <family val="1"/>
    </font>
    <font>
      <strike/>
      <sz val="11"/>
      <color theme="1"/>
      <name val="Times New Roman"/>
      <family val="1"/>
    </font>
    <font>
      <b/>
      <u/>
      <sz val="14"/>
      <color theme="1"/>
      <name val="Times New Roman"/>
      <family val="1"/>
      <charset val="162"/>
    </font>
    <font>
      <sz val="18"/>
      <color theme="3"/>
      <name val="Calibri Light"/>
      <family val="2"/>
      <charset val="162"/>
      <scheme val="major"/>
    </font>
    <font>
      <b/>
      <sz val="11"/>
      <color theme="3"/>
      <name val="Calibri"/>
      <family val="2"/>
      <charset val="162"/>
      <scheme val="minor"/>
    </font>
    <font>
      <i/>
      <sz val="11"/>
      <color rgb="FF7F7F7F"/>
      <name val="Calibri"/>
      <family val="2"/>
      <charset val="162"/>
      <scheme val="minor"/>
    </font>
    <font>
      <u/>
      <sz val="11"/>
      <color theme="10"/>
      <name val="Calibri"/>
      <family val="2"/>
      <charset val="162"/>
      <scheme val="minor"/>
    </font>
  </fonts>
  <fills count="10">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E699"/>
        <bgColor indexed="64"/>
      </patternFill>
    </fill>
    <fill>
      <patternFill patternType="solid">
        <fgColor rgb="FFBFBFBF"/>
        <bgColor indexed="64"/>
      </patternFill>
    </fill>
    <fill>
      <patternFill patternType="solid">
        <fgColor rgb="FFFFFFCC"/>
      </patternFill>
    </fill>
  </fills>
  <borders count="2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theme="1" tint="0.499984740745262"/>
      </left>
      <right/>
      <top/>
      <bottom/>
      <diagonal/>
    </border>
    <border>
      <left style="thin">
        <color theme="1" tint="0.499984740745262"/>
      </left>
      <right/>
      <top/>
      <bottom style="thin">
        <color indexed="64"/>
      </bottom>
      <diagonal/>
    </border>
    <border>
      <left/>
      <right/>
      <top style="thin">
        <color indexed="64"/>
      </top>
      <bottom style="thin">
        <color theme="1" tint="0.499984740745262"/>
      </bottom>
      <diagonal/>
    </border>
    <border>
      <left style="thin">
        <color theme="1" tint="0.499984740745262"/>
      </left>
      <right/>
      <top style="thin">
        <color indexed="64"/>
      </top>
      <bottom style="thin">
        <color theme="1" tint="0.499984740745262"/>
      </bottom>
      <diagonal/>
    </border>
    <border>
      <left/>
      <right/>
      <top/>
      <bottom style="thin">
        <color theme="1" tint="0.499984740745262"/>
      </bottom>
      <diagonal/>
    </border>
    <border>
      <left style="thin">
        <color theme="1" tint="0.499984740745262"/>
      </left>
      <right/>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diagonal/>
    </border>
    <border>
      <left/>
      <right style="thin">
        <color theme="1" tint="0.499984740745262"/>
      </right>
      <top/>
      <bottom style="thin">
        <color theme="1" tint="0.499984740745262"/>
      </bottom>
      <diagonal/>
    </border>
    <border>
      <left/>
      <right style="thin">
        <color theme="1" tint="0.499984740745262"/>
      </right>
      <top/>
      <bottom/>
      <diagonal/>
    </border>
    <border>
      <left/>
      <right/>
      <top/>
      <bottom style="medium">
        <color indexed="64"/>
      </bottom>
      <diagonal/>
    </border>
    <border>
      <left style="double">
        <color indexed="64"/>
      </left>
      <right/>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s>
  <cellStyleXfs count="8">
    <xf numFmtId="0" fontId="0" fillId="0" borderId="0"/>
    <xf numFmtId="0" fontId="1" fillId="0" borderId="0"/>
    <xf numFmtId="9" fontId="1" fillId="0" borderId="0" applyFon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1" fillId="9" borderId="22" applyNumberFormat="0" applyFont="0" applyAlignment="0" applyProtection="0"/>
    <xf numFmtId="0" fontId="63" fillId="0" borderId="0" applyNumberFormat="0" applyFill="0" applyBorder="0" applyAlignment="0" applyProtection="0"/>
    <xf numFmtId="0" fontId="64" fillId="0" borderId="0" applyNumberFormat="0" applyFill="0" applyBorder="0" applyAlignment="0" applyProtection="0"/>
  </cellStyleXfs>
  <cellXfs count="303">
    <xf numFmtId="0" fontId="0" fillId="0" borderId="0" xfId="0"/>
    <xf numFmtId="0" fontId="0" fillId="0" borderId="0" xfId="0" applyAlignment="1">
      <alignment vertical="top"/>
    </xf>
    <xf numFmtId="0" fontId="3" fillId="0" borderId="0" xfId="0" applyFont="1" applyAlignment="1">
      <alignment vertical="top" wrapText="1"/>
    </xf>
    <xf numFmtId="0" fontId="0" fillId="0" borderId="0" xfId="0" applyAlignment="1">
      <alignment vertical="center"/>
    </xf>
    <xf numFmtId="0" fontId="0" fillId="0" borderId="0" xfId="0" applyAlignment="1"/>
    <xf numFmtId="2" fontId="0" fillId="0" borderId="0" xfId="0" applyNumberFormat="1"/>
    <xf numFmtId="0" fontId="2" fillId="0" borderId="0" xfId="0" applyFont="1"/>
    <xf numFmtId="2" fontId="0" fillId="2" borderId="0" xfId="0" applyNumberFormat="1" applyFill="1"/>
    <xf numFmtId="9" fontId="0" fillId="2" borderId="0" xfId="2" applyFont="1" applyFill="1"/>
    <xf numFmtId="9" fontId="0" fillId="0" borderId="0" xfId="2" applyFont="1"/>
    <xf numFmtId="0" fontId="0" fillId="2" borderId="0" xfId="0" applyFill="1"/>
    <xf numFmtId="0" fontId="5" fillId="0" borderId="0" xfId="0" applyFont="1"/>
    <xf numFmtId="2" fontId="5" fillId="2" borderId="0" xfId="0" applyNumberFormat="1" applyFont="1" applyFill="1"/>
    <xf numFmtId="9" fontId="5" fillId="2" borderId="0" xfId="2" applyFont="1" applyFill="1"/>
    <xf numFmtId="0" fontId="5" fillId="2" borderId="0" xfId="0" applyFont="1" applyFill="1"/>
    <xf numFmtId="2" fontId="5" fillId="0" borderId="0" xfId="0" applyNumberFormat="1" applyFont="1"/>
    <xf numFmtId="0" fontId="6" fillId="0" borderId="1" xfId="0" applyFont="1" applyBorder="1" applyAlignment="1"/>
    <xf numFmtId="0" fontId="6" fillId="0" borderId="1" xfId="0" applyFont="1" applyBorder="1" applyAlignment="1">
      <alignment horizontal="right"/>
    </xf>
    <xf numFmtId="0" fontId="8" fillId="0" borderId="3" xfId="0" applyFont="1" applyBorder="1"/>
    <xf numFmtId="2" fontId="8" fillId="0" borderId="3" xfId="0" applyNumberFormat="1" applyFont="1" applyBorder="1"/>
    <xf numFmtId="0" fontId="8" fillId="0" borderId="0" xfId="0" applyFont="1" applyBorder="1"/>
    <xf numFmtId="2" fontId="8" fillId="0" borderId="0" xfId="0" applyNumberFormat="1" applyFont="1" applyBorder="1"/>
    <xf numFmtId="0" fontId="8" fillId="0" borderId="1" xfId="0" applyFont="1" applyBorder="1"/>
    <xf numFmtId="2" fontId="8" fillId="0" borderId="1" xfId="0" applyNumberFormat="1" applyFont="1" applyBorder="1"/>
    <xf numFmtId="0" fontId="8" fillId="0" borderId="2" xfId="0" applyFont="1" applyBorder="1"/>
    <xf numFmtId="0" fontId="8" fillId="0" borderId="0" xfId="0" applyFont="1"/>
    <xf numFmtId="0" fontId="10" fillId="0" borderId="3" xfId="0" applyFont="1" applyBorder="1" applyAlignment="1">
      <alignment horizontal="right"/>
    </xf>
    <xf numFmtId="0" fontId="10" fillId="0" borderId="0" xfId="0" applyFont="1" applyBorder="1" applyAlignment="1">
      <alignment horizontal="right"/>
    </xf>
    <xf numFmtId="0" fontId="10" fillId="0" borderId="1" xfId="0" applyFont="1" applyBorder="1" applyAlignment="1">
      <alignment horizontal="right"/>
    </xf>
    <xf numFmtId="0" fontId="6" fillId="0" borderId="1" xfId="0" applyFont="1" applyBorder="1" applyAlignment="1">
      <alignment horizontal="center"/>
    </xf>
    <xf numFmtId="0" fontId="8" fillId="0" borderId="3" xfId="0" applyFont="1" applyBorder="1" applyAlignment="1">
      <alignment horizontal="center" vertical="top"/>
    </xf>
    <xf numFmtId="0" fontId="8" fillId="0" borderId="0" xfId="0" applyFont="1" applyBorder="1" applyAlignment="1">
      <alignment horizontal="center" vertical="top"/>
    </xf>
    <xf numFmtId="0" fontId="8" fillId="0" borderId="1" xfId="0" applyFont="1" applyBorder="1" applyAlignment="1">
      <alignment horizontal="center" vertical="top"/>
    </xf>
    <xf numFmtId="0" fontId="8" fillId="0" borderId="0" xfId="0" applyFont="1" applyAlignment="1">
      <alignment horizontal="center"/>
    </xf>
    <xf numFmtId="0" fontId="11" fillId="0" borderId="0" xfId="0" applyFont="1" applyAlignment="1">
      <alignment horizontal="right"/>
    </xf>
    <xf numFmtId="0" fontId="0" fillId="0" borderId="0" xfId="0" applyAlignment="1">
      <alignment horizontal="right"/>
    </xf>
    <xf numFmtId="0" fontId="6" fillId="0" borderId="3" xfId="0" applyFont="1" applyBorder="1" applyAlignment="1">
      <alignment horizontal="right" wrapText="1"/>
    </xf>
    <xf numFmtId="0" fontId="2" fillId="0" borderId="0" xfId="0" applyFont="1" applyFill="1"/>
    <xf numFmtId="0" fontId="4" fillId="0" borderId="0" xfId="0" applyFont="1" applyFill="1"/>
    <xf numFmtId="0" fontId="9" fillId="0" borderId="0" xfId="0" applyFont="1"/>
    <xf numFmtId="0" fontId="9" fillId="0" borderId="0" xfId="0" applyFont="1" applyAlignment="1">
      <alignment wrapText="1"/>
    </xf>
    <xf numFmtId="0" fontId="1" fillId="3" borderId="0" xfId="1" applyFont="1" applyFill="1" applyBorder="1" applyAlignment="1" applyProtection="1">
      <alignment vertical="top" wrapText="1"/>
      <protection locked="0"/>
    </xf>
    <xf numFmtId="0" fontId="1" fillId="4" borderId="0" xfId="1" applyFill="1" applyBorder="1" applyAlignment="1" applyProtection="1">
      <alignment vertical="top" wrapText="1"/>
      <protection locked="0"/>
    </xf>
    <xf numFmtId="0" fontId="1" fillId="2" borderId="0" xfId="1" applyFill="1" applyBorder="1" applyAlignment="1" applyProtection="1">
      <alignment vertical="top" wrapText="1"/>
      <protection locked="0"/>
    </xf>
    <xf numFmtId="2" fontId="1" fillId="3" borderId="0" xfId="1" applyNumberFormat="1" applyFont="1" applyFill="1" applyBorder="1" applyAlignment="1" applyProtection="1">
      <alignment vertical="top" wrapText="1"/>
      <protection locked="0"/>
    </xf>
    <xf numFmtId="0" fontId="9" fillId="0" borderId="0" xfId="0" applyFont="1" applyFill="1"/>
    <xf numFmtId="0" fontId="13" fillId="0" borderId="0" xfId="0" applyFont="1"/>
    <xf numFmtId="0" fontId="9" fillId="0" borderId="0" xfId="0" applyFont="1" applyAlignment="1"/>
    <xf numFmtId="0" fontId="9" fillId="3" borderId="0" xfId="1" applyFont="1" applyFill="1" applyBorder="1" applyAlignment="1" applyProtection="1">
      <alignment vertical="top" wrapText="1"/>
      <protection locked="0"/>
    </xf>
    <xf numFmtId="0" fontId="12" fillId="0" borderId="0" xfId="0" applyFont="1"/>
    <xf numFmtId="0" fontId="9" fillId="4" borderId="0" xfId="1" applyFont="1" applyFill="1" applyBorder="1" applyAlignment="1" applyProtection="1">
      <alignment vertical="top" wrapText="1"/>
      <protection locked="0"/>
    </xf>
    <xf numFmtId="0" fontId="9" fillId="2" borderId="0" xfId="1" applyFont="1" applyFill="1" applyBorder="1" applyAlignment="1" applyProtection="1">
      <alignment vertical="top" wrapText="1"/>
      <protection locked="0"/>
    </xf>
    <xf numFmtId="0" fontId="13" fillId="0" borderId="0" xfId="0" applyFont="1" applyFill="1"/>
    <xf numFmtId="2" fontId="9" fillId="3" borderId="0" xfId="1" applyNumberFormat="1" applyFont="1" applyFill="1" applyBorder="1" applyAlignment="1" applyProtection="1">
      <alignment vertical="top" wrapText="1"/>
      <protection locked="0"/>
    </xf>
    <xf numFmtId="0" fontId="12" fillId="0" borderId="0" xfId="0" applyFont="1" applyFill="1"/>
    <xf numFmtId="0" fontId="19" fillId="0" borderId="0" xfId="0" applyFont="1" applyFill="1"/>
    <xf numFmtId="0" fontId="20" fillId="0" borderId="0" xfId="0" applyFont="1" applyFill="1"/>
    <xf numFmtId="0" fontId="13" fillId="0" borderId="4" xfId="0" applyFont="1" applyBorder="1" applyAlignment="1">
      <alignment horizontal="center"/>
    </xf>
    <xf numFmtId="0" fontId="13" fillId="0" borderId="0" xfId="0" applyFont="1" applyBorder="1" applyAlignment="1">
      <alignment horizontal="center"/>
    </xf>
    <xf numFmtId="0" fontId="9" fillId="0" borderId="4" xfId="0" applyFont="1" applyBorder="1"/>
    <xf numFmtId="0" fontId="9" fillId="0" borderId="0" xfId="0" applyFont="1" applyBorder="1"/>
    <xf numFmtId="0" fontId="13" fillId="0" borderId="4" xfId="0" applyFont="1" applyBorder="1"/>
    <xf numFmtId="0" fontId="13" fillId="0" borderId="0" xfId="0" applyFont="1" applyBorder="1"/>
    <xf numFmtId="9" fontId="9" fillId="0" borderId="4" xfId="2" applyFont="1" applyBorder="1"/>
    <xf numFmtId="9" fontId="9" fillId="0" borderId="0" xfId="2" applyFont="1" applyBorder="1"/>
    <xf numFmtId="9" fontId="9" fillId="0" borderId="4" xfId="0" applyNumberFormat="1" applyFont="1" applyBorder="1"/>
    <xf numFmtId="0" fontId="13" fillId="0" borderId="1" xfId="0" applyFont="1" applyBorder="1" applyAlignment="1"/>
    <xf numFmtId="0" fontId="13" fillId="0" borderId="5" xfId="0" applyFont="1" applyBorder="1" applyAlignment="1">
      <alignment horizontal="right" wrapText="1"/>
    </xf>
    <xf numFmtId="0" fontId="13" fillId="0" borderId="1" xfId="0" applyFont="1" applyBorder="1" applyAlignment="1">
      <alignment horizontal="right"/>
    </xf>
    <xf numFmtId="0" fontId="9" fillId="0" borderId="6" xfId="1" applyFont="1" applyFill="1" applyBorder="1" applyAlignment="1" applyProtection="1">
      <alignment vertical="top" wrapText="1"/>
      <protection locked="0"/>
    </xf>
    <xf numFmtId="0" fontId="12" fillId="0" borderId="6" xfId="0" applyFont="1" applyBorder="1"/>
    <xf numFmtId="0" fontId="9" fillId="0" borderId="7" xfId="0" applyFont="1" applyBorder="1"/>
    <xf numFmtId="9" fontId="9" fillId="0" borderId="7" xfId="2" applyFont="1" applyBorder="1"/>
    <xf numFmtId="9" fontId="9" fillId="0" borderId="6" xfId="2" applyFont="1" applyBorder="1"/>
    <xf numFmtId="9" fontId="9" fillId="0" borderId="7" xfId="0" applyNumberFormat="1" applyFont="1" applyBorder="1"/>
    <xf numFmtId="0" fontId="12" fillId="0" borderId="8" xfId="0" applyFont="1" applyFill="1" applyBorder="1"/>
    <xf numFmtId="0" fontId="9" fillId="0" borderId="9" xfId="0" applyFont="1" applyBorder="1"/>
    <xf numFmtId="9" fontId="9" fillId="0" borderId="9" xfId="2" applyFont="1" applyBorder="1"/>
    <xf numFmtId="9" fontId="9" fillId="0" borderId="8" xfId="2" applyFont="1" applyBorder="1"/>
    <xf numFmtId="9" fontId="9" fillId="0" borderId="9" xfId="0" applyNumberFormat="1" applyFont="1" applyBorder="1"/>
    <xf numFmtId="0" fontId="9" fillId="0" borderId="8" xfId="0" applyFont="1" applyBorder="1"/>
    <xf numFmtId="0" fontId="12" fillId="0" borderId="8" xfId="0" applyFont="1" applyBorder="1"/>
    <xf numFmtId="0" fontId="12" fillId="0" borderId="0" xfId="0" applyFont="1" applyFill="1" applyBorder="1"/>
    <xf numFmtId="0" fontId="9" fillId="0" borderId="10" xfId="1" applyFont="1" applyFill="1" applyBorder="1" applyAlignment="1" applyProtection="1">
      <alignment vertical="top" wrapText="1"/>
      <protection locked="0"/>
    </xf>
    <xf numFmtId="0" fontId="12" fillId="0" borderId="10" xfId="0" applyFont="1" applyFill="1" applyBorder="1"/>
    <xf numFmtId="0" fontId="9" fillId="0" borderId="11" xfId="0" applyFont="1" applyBorder="1"/>
    <xf numFmtId="9" fontId="9" fillId="0" borderId="11" xfId="2" applyFont="1" applyBorder="1"/>
    <xf numFmtId="9" fontId="9" fillId="0" borderId="10" xfId="2" applyFont="1" applyBorder="1"/>
    <xf numFmtId="9" fontId="9" fillId="0" borderId="11" xfId="0" applyNumberFormat="1" applyFont="1" applyBorder="1"/>
    <xf numFmtId="0" fontId="9" fillId="0" borderId="0" xfId="1" applyFont="1" applyFill="1" applyBorder="1" applyAlignment="1" applyProtection="1">
      <alignment vertical="center" wrapText="1"/>
      <protection locked="0"/>
    </xf>
    <xf numFmtId="0" fontId="9" fillId="0" borderId="8" xfId="1" applyFont="1" applyFill="1" applyBorder="1" applyAlignment="1" applyProtection="1">
      <alignment vertical="center" wrapText="1"/>
      <protection locked="0"/>
    </xf>
    <xf numFmtId="2" fontId="9" fillId="0" borderId="0" xfId="1" applyNumberFormat="1" applyFont="1" applyFill="1" applyBorder="1" applyAlignment="1" applyProtection="1">
      <alignment horizontal="left" vertical="center" wrapText="1"/>
      <protection locked="0"/>
    </xf>
    <xf numFmtId="0" fontId="21" fillId="4" borderId="0" xfId="1" applyFont="1" applyFill="1" applyBorder="1" applyAlignment="1" applyProtection="1">
      <alignment wrapText="1"/>
      <protection locked="0"/>
    </xf>
    <xf numFmtId="0" fontId="9" fillId="0" borderId="0" xfId="0" applyFont="1" applyBorder="1" applyAlignment="1"/>
    <xf numFmtId="0" fontId="23" fillId="0" borderId="4" xfId="0" applyFont="1" applyBorder="1"/>
    <xf numFmtId="0" fontId="23" fillId="0" borderId="9" xfId="0" applyFont="1" applyBorder="1"/>
    <xf numFmtId="0" fontId="22" fillId="0" borderId="0" xfId="0" applyFont="1"/>
    <xf numFmtId="0" fontId="25" fillId="5" borderId="0" xfId="1" applyFont="1" applyFill="1" applyBorder="1" applyAlignment="1" applyProtection="1">
      <alignment wrapText="1"/>
      <protection locked="0"/>
    </xf>
    <xf numFmtId="0" fontId="24" fillId="0" borderId="0" xfId="0" applyFont="1" applyAlignment="1">
      <alignment vertical="top"/>
    </xf>
    <xf numFmtId="0" fontId="13" fillId="0" borderId="1" xfId="0" applyFont="1" applyBorder="1" applyAlignment="1">
      <alignment vertical="top"/>
    </xf>
    <xf numFmtId="2" fontId="25" fillId="3" borderId="0" xfId="1" applyNumberFormat="1" applyFont="1" applyFill="1" applyBorder="1" applyProtection="1">
      <protection locked="0"/>
    </xf>
    <xf numFmtId="0" fontId="25" fillId="4" borderId="0" xfId="1" applyFont="1" applyFill="1" applyBorder="1" applyAlignment="1" applyProtection="1">
      <alignment wrapText="1"/>
      <protection locked="0"/>
    </xf>
    <xf numFmtId="1" fontId="9" fillId="0" borderId="0" xfId="0" applyNumberFormat="1" applyFont="1" applyBorder="1"/>
    <xf numFmtId="1" fontId="9" fillId="0" borderId="14" xfId="0" applyNumberFormat="1" applyFont="1" applyBorder="1"/>
    <xf numFmtId="1" fontId="9" fillId="0" borderId="0" xfId="0" applyNumberFormat="1" applyFont="1" applyBorder="1" applyAlignment="1"/>
    <xf numFmtId="1" fontId="9" fillId="0" borderId="14" xfId="0" applyNumberFormat="1" applyFont="1" applyBorder="1" applyAlignment="1"/>
    <xf numFmtId="164" fontId="9" fillId="0" borderId="0" xfId="0" applyNumberFormat="1" applyFont="1" applyBorder="1"/>
    <xf numFmtId="164" fontId="9" fillId="0" borderId="0" xfId="0" applyNumberFormat="1" applyFont="1" applyBorder="1" applyAlignment="1"/>
    <xf numFmtId="2" fontId="9" fillId="0" borderId="0" xfId="0" applyNumberFormat="1" applyFont="1" applyBorder="1"/>
    <xf numFmtId="0" fontId="13" fillId="0" borderId="0" xfId="0" applyFont="1" applyBorder="1" applyAlignment="1">
      <alignment vertical="top"/>
    </xf>
    <xf numFmtId="0" fontId="9" fillId="0" borderId="0" xfId="1" applyFont="1" applyFill="1" applyBorder="1" applyAlignment="1" applyProtection="1">
      <alignment vertical="top" wrapText="1"/>
      <protection locked="0"/>
    </xf>
    <xf numFmtId="0" fontId="12" fillId="0" borderId="0" xfId="0" applyFont="1" applyBorder="1"/>
    <xf numFmtId="9" fontId="9" fillId="0" borderId="4" xfId="2" applyFont="1" applyBorder="1" applyAlignment="1">
      <alignment horizontal="center"/>
    </xf>
    <xf numFmtId="9" fontId="9" fillId="0" borderId="0" xfId="2" applyFont="1" applyBorder="1" applyAlignment="1">
      <alignment horizontal="center"/>
    </xf>
    <xf numFmtId="164" fontId="9" fillId="0" borderId="8" xfId="0" applyNumberFormat="1" applyFont="1" applyBorder="1" applyAlignment="1"/>
    <xf numFmtId="164" fontId="9" fillId="0" borderId="13" xfId="0" applyNumberFormat="1" applyFont="1" applyBorder="1" applyAlignment="1"/>
    <xf numFmtId="9" fontId="9" fillId="0" borderId="14" xfId="2" applyFont="1" applyBorder="1" applyAlignment="1">
      <alignment horizontal="center"/>
    </xf>
    <xf numFmtId="9" fontId="9" fillId="0" borderId="9" xfId="2" applyFont="1" applyBorder="1" applyAlignment="1">
      <alignment horizontal="center"/>
    </xf>
    <xf numFmtId="9" fontId="9" fillId="0" borderId="8" xfId="2" applyFont="1" applyBorder="1" applyAlignment="1">
      <alignment horizontal="center"/>
    </xf>
    <xf numFmtId="0" fontId="0" fillId="0" borderId="0" xfId="0" applyAlignment="1">
      <alignment horizontal="center"/>
    </xf>
    <xf numFmtId="0" fontId="13" fillId="0" borderId="1" xfId="0" applyFont="1" applyBorder="1" applyAlignment="1">
      <alignment horizontal="left" textRotation="90"/>
    </xf>
    <xf numFmtId="0" fontId="13" fillId="0" borderId="5" xfId="0" applyFont="1" applyBorder="1" applyAlignment="1">
      <alignment horizontal="right" textRotation="90" wrapText="1"/>
    </xf>
    <xf numFmtId="0" fontId="13" fillId="0" borderId="1" xfId="0" applyFont="1" applyBorder="1" applyAlignment="1">
      <alignment horizontal="right" textRotation="90"/>
    </xf>
    <xf numFmtId="0" fontId="27" fillId="0" borderId="0" xfId="0" applyFont="1" applyAlignment="1">
      <alignment horizontal="justify" vertical="center"/>
    </xf>
    <xf numFmtId="9" fontId="9" fillId="0" borderId="0" xfId="0" applyNumberFormat="1" applyFont="1" applyBorder="1"/>
    <xf numFmtId="0" fontId="27" fillId="0" borderId="0" xfId="0" applyFont="1" applyBorder="1" applyAlignment="1">
      <alignment horizontal="justify" vertical="center"/>
    </xf>
    <xf numFmtId="0" fontId="26" fillId="0" borderId="0" xfId="0" applyFont="1" applyBorder="1" applyAlignment="1">
      <alignment vertical="center" wrapText="1"/>
    </xf>
    <xf numFmtId="0" fontId="27" fillId="0" borderId="0" xfId="0" applyFont="1" applyBorder="1" applyAlignment="1">
      <alignment vertical="center"/>
    </xf>
    <xf numFmtId="0" fontId="27" fillId="0" borderId="0" xfId="0" applyFont="1" applyAlignment="1">
      <alignment vertical="center"/>
    </xf>
    <xf numFmtId="0" fontId="26" fillId="0" borderId="2" xfId="0" applyFont="1" applyBorder="1" applyAlignment="1">
      <alignment vertical="center" wrapText="1"/>
    </xf>
    <xf numFmtId="9" fontId="9" fillId="0" borderId="2" xfId="0" applyNumberFormat="1" applyFont="1" applyBorder="1"/>
    <xf numFmtId="0" fontId="26" fillId="0" borderId="1" xfId="0" applyFont="1" applyBorder="1" applyAlignment="1">
      <alignment vertical="center" wrapText="1"/>
    </xf>
    <xf numFmtId="0" fontId="13" fillId="0" borderId="0" xfId="0" applyFont="1" applyFill="1" applyBorder="1" applyAlignment="1">
      <alignment horizontal="right" wrapText="1"/>
    </xf>
    <xf numFmtId="0" fontId="26" fillId="0" borderId="2" xfId="0" applyFont="1" applyBorder="1" applyAlignment="1">
      <alignment vertical="center"/>
    </xf>
    <xf numFmtId="9" fontId="8" fillId="0" borderId="2" xfId="0" applyNumberFormat="1" applyFont="1" applyBorder="1"/>
    <xf numFmtId="9" fontId="8" fillId="0" borderId="0" xfId="0" applyNumberFormat="1" applyFont="1" applyBorder="1"/>
    <xf numFmtId="0" fontId="29" fillId="0" borderId="0" xfId="0" applyFont="1" applyBorder="1" applyAlignment="1">
      <alignment vertical="center"/>
    </xf>
    <xf numFmtId="0" fontId="26" fillId="0" borderId="0" xfId="0" applyFont="1" applyBorder="1" applyAlignment="1">
      <alignment vertical="center"/>
    </xf>
    <xf numFmtId="0" fontId="29" fillId="0" borderId="0" xfId="0" applyFont="1" applyBorder="1" applyAlignment="1">
      <alignment vertical="center" wrapText="1"/>
    </xf>
    <xf numFmtId="0" fontId="26" fillId="0" borderId="1" xfId="0" applyFont="1" applyBorder="1" applyAlignment="1">
      <alignment vertical="center"/>
    </xf>
    <xf numFmtId="0" fontId="8" fillId="0" borderId="0" xfId="0" applyFont="1" applyBorder="1" applyAlignment="1">
      <alignment horizontal="right"/>
    </xf>
    <xf numFmtId="0" fontId="8" fillId="0" borderId="0" xfId="0" applyFont="1" applyAlignment="1"/>
    <xf numFmtId="0" fontId="28" fillId="0" borderId="0" xfId="0" applyFont="1" applyBorder="1" applyAlignment="1">
      <alignment horizontal="right"/>
    </xf>
    <xf numFmtId="0" fontId="2" fillId="0" borderId="2" xfId="0" applyFont="1" applyBorder="1"/>
    <xf numFmtId="0" fontId="0" fillId="0" borderId="15" xfId="0" applyBorder="1"/>
    <xf numFmtId="0" fontId="8" fillId="0" borderId="3" xfId="0" applyFont="1" applyBorder="1" applyAlignment="1">
      <alignment horizontal="left" wrapText="1"/>
    </xf>
    <xf numFmtId="0" fontId="26" fillId="0" borderId="2" xfId="0" applyFont="1" applyBorder="1" applyAlignment="1">
      <alignment horizontal="right" vertical="center" wrapText="1"/>
    </xf>
    <xf numFmtId="0" fontId="26" fillId="0" borderId="0" xfId="0" applyFont="1" applyBorder="1" applyAlignment="1">
      <alignment horizontal="right" vertical="center" wrapText="1"/>
    </xf>
    <xf numFmtId="0" fontId="26" fillId="0" borderId="0" xfId="0" applyFont="1" applyBorder="1" applyAlignment="1">
      <alignment horizontal="right"/>
    </xf>
    <xf numFmtId="0" fontId="26" fillId="0" borderId="1" xfId="0" applyFont="1" applyBorder="1" applyAlignment="1">
      <alignment horizontal="right"/>
    </xf>
    <xf numFmtId="9" fontId="26" fillId="0" borderId="0" xfId="0" applyNumberFormat="1" applyFont="1" applyBorder="1" applyAlignment="1">
      <alignment horizontal="right"/>
    </xf>
    <xf numFmtId="9" fontId="26" fillId="0" borderId="2" xfId="0" applyNumberFormat="1" applyFont="1" applyBorder="1" applyAlignment="1">
      <alignment horizontal="right"/>
    </xf>
    <xf numFmtId="0" fontId="27" fillId="0" borderId="0" xfId="0" applyFont="1" applyBorder="1" applyAlignment="1">
      <alignment horizontal="right" vertical="center"/>
    </xf>
    <xf numFmtId="0" fontId="27" fillId="0" borderId="0" xfId="0" applyFont="1" applyAlignment="1">
      <alignment horizontal="right" vertical="center"/>
    </xf>
    <xf numFmtId="0" fontId="8" fillId="0" borderId="0" xfId="0" applyFont="1" applyAlignment="1">
      <alignment horizontal="right"/>
    </xf>
    <xf numFmtId="9" fontId="30" fillId="0" borderId="2" xfId="0" applyNumberFormat="1" applyFont="1" applyBorder="1" applyAlignment="1">
      <alignment horizontal="right" vertical="center"/>
    </xf>
    <xf numFmtId="0" fontId="30" fillId="0" borderId="2" xfId="0" applyFont="1" applyBorder="1" applyAlignment="1">
      <alignment horizontal="right"/>
    </xf>
    <xf numFmtId="9" fontId="30" fillId="0" borderId="0" xfId="0" applyNumberFormat="1" applyFont="1" applyBorder="1" applyAlignment="1">
      <alignment horizontal="right"/>
    </xf>
    <xf numFmtId="0" fontId="30" fillId="0" borderId="0" xfId="0" applyFont="1" applyBorder="1" applyAlignment="1">
      <alignment horizontal="right"/>
    </xf>
    <xf numFmtId="0" fontId="30" fillId="0" borderId="0" xfId="0" applyFont="1" applyFill="1" applyBorder="1" applyAlignment="1">
      <alignment horizontal="right"/>
    </xf>
    <xf numFmtId="0" fontId="26" fillId="6" borderId="0" xfId="0" applyFont="1" applyFill="1" applyBorder="1" applyAlignment="1">
      <alignment vertical="center" wrapText="1"/>
    </xf>
    <xf numFmtId="0" fontId="28" fillId="0" borderId="0" xfId="0" applyFont="1" applyBorder="1" applyAlignment="1">
      <alignment wrapText="1"/>
    </xf>
    <xf numFmtId="0" fontId="28" fillId="0" borderId="0" xfId="0" applyFont="1" applyBorder="1" applyAlignment="1"/>
    <xf numFmtId="0" fontId="8" fillId="0" borderId="2" xfId="0" applyFont="1" applyBorder="1"/>
    <xf numFmtId="9" fontId="8" fillId="0" borderId="0" xfId="2" applyFont="1" applyBorder="1"/>
    <xf numFmtId="9" fontId="8" fillId="0" borderId="2" xfId="2" applyFont="1" applyBorder="1"/>
    <xf numFmtId="0" fontId="29" fillId="0" borderId="0" xfId="0" applyFont="1" applyFill="1" applyBorder="1" applyAlignment="1">
      <alignment vertical="center" wrapText="1"/>
    </xf>
    <xf numFmtId="0" fontId="29" fillId="0" borderId="2" xfId="0" applyFont="1" applyFill="1" applyBorder="1" applyAlignment="1">
      <alignment vertical="center" wrapText="1"/>
    </xf>
    <xf numFmtId="0" fontId="31" fillId="0" borderId="0" xfId="0" applyFont="1" applyBorder="1" applyAlignment="1">
      <alignment horizontal="right" wrapText="1"/>
    </xf>
    <xf numFmtId="0" fontId="32" fillId="0" borderId="0" xfId="0" applyFont="1" applyBorder="1" applyAlignment="1">
      <alignment horizontal="right" wrapText="1"/>
    </xf>
    <xf numFmtId="9" fontId="8" fillId="0" borderId="0" xfId="2" applyFont="1" applyFill="1" applyBorder="1"/>
    <xf numFmtId="9" fontId="8" fillId="0" borderId="1" xfId="0" applyNumberFormat="1" applyFont="1" applyBorder="1"/>
    <xf numFmtId="9" fontId="8" fillId="0" borderId="1" xfId="2" applyFont="1" applyBorder="1"/>
    <xf numFmtId="9" fontId="9" fillId="0" borderId="1" xfId="0" applyNumberFormat="1" applyFont="1" applyBorder="1"/>
    <xf numFmtId="0" fontId="26" fillId="0" borderId="1" xfId="0" applyFont="1" applyBorder="1" applyAlignment="1">
      <alignment horizontal="right" vertical="center" wrapText="1"/>
    </xf>
    <xf numFmtId="9" fontId="26" fillId="0" borderId="1" xfId="0" applyNumberFormat="1" applyFont="1" applyBorder="1" applyAlignment="1">
      <alignment horizontal="right"/>
    </xf>
    <xf numFmtId="9" fontId="30" fillId="0" borderId="1" xfId="0" applyNumberFormat="1" applyFont="1" applyBorder="1" applyAlignment="1">
      <alignment horizontal="right"/>
    </xf>
    <xf numFmtId="0" fontId="26" fillId="6" borderId="1" xfId="0" applyFont="1" applyFill="1" applyBorder="1" applyAlignment="1">
      <alignment vertical="center" wrapText="1"/>
    </xf>
    <xf numFmtId="0" fontId="30" fillId="0" borderId="1" xfId="0" applyFont="1" applyBorder="1" applyAlignment="1">
      <alignment horizontal="right"/>
    </xf>
    <xf numFmtId="0" fontId="26" fillId="0" borderId="0" xfId="0" applyFont="1" applyFill="1" applyBorder="1" applyAlignment="1">
      <alignment vertical="center"/>
    </xf>
    <xf numFmtId="0" fontId="26" fillId="0" borderId="0" xfId="0" applyFont="1" applyFill="1" applyBorder="1" applyAlignment="1">
      <alignment vertical="center" wrapText="1"/>
    </xf>
    <xf numFmtId="0" fontId="8" fillId="0" borderId="0" xfId="0" applyFont="1" applyBorder="1" applyAlignment="1">
      <alignment horizontal="center"/>
    </xf>
    <xf numFmtId="0" fontId="32" fillId="0" borderId="0" xfId="0" applyFont="1" applyBorder="1" applyAlignment="1">
      <alignment horizontal="left" wrapText="1"/>
    </xf>
    <xf numFmtId="0" fontId="36" fillId="0" borderId="0" xfId="0" applyFont="1" applyBorder="1"/>
    <xf numFmtId="0" fontId="37" fillId="0" borderId="0" xfId="0" applyFont="1" applyBorder="1" applyAlignment="1"/>
    <xf numFmtId="0" fontId="19" fillId="0" borderId="0" xfId="0" applyFont="1" applyFill="1" applyBorder="1" applyAlignment="1">
      <alignment horizontal="right" wrapText="1"/>
    </xf>
    <xf numFmtId="9" fontId="36" fillId="0" borderId="0" xfId="2" applyFont="1" applyBorder="1"/>
    <xf numFmtId="0" fontId="37" fillId="0" borderId="0" xfId="0" applyFont="1" applyBorder="1" applyAlignment="1">
      <alignment horizontal="right"/>
    </xf>
    <xf numFmtId="0" fontId="38" fillId="0" borderId="0" xfId="0" applyFont="1" applyBorder="1" applyAlignment="1">
      <alignment horizontal="right" vertical="center" wrapText="1"/>
    </xf>
    <xf numFmtId="164" fontId="38" fillId="0" borderId="0" xfId="0" applyNumberFormat="1" applyFont="1" applyBorder="1" applyAlignment="1">
      <alignment horizontal="right" vertical="center" wrapText="1"/>
    </xf>
    <xf numFmtId="9" fontId="38" fillId="0" borderId="0" xfId="2" applyFont="1" applyBorder="1" applyAlignment="1">
      <alignment horizontal="right"/>
    </xf>
    <xf numFmtId="9" fontId="38" fillId="0" borderId="0" xfId="2" applyFont="1" applyFill="1" applyBorder="1" applyAlignment="1">
      <alignment horizontal="right"/>
    </xf>
    <xf numFmtId="0" fontId="26" fillId="0" borderId="1" xfId="0" applyFont="1" applyFill="1" applyBorder="1" applyAlignment="1">
      <alignment vertical="center" wrapText="1"/>
    </xf>
    <xf numFmtId="0" fontId="26" fillId="0" borderId="1" xfId="0" applyFont="1" applyFill="1" applyBorder="1" applyAlignment="1">
      <alignment vertical="center"/>
    </xf>
    <xf numFmtId="0" fontId="36" fillId="0" borderId="1" xfId="0" applyFont="1" applyBorder="1"/>
    <xf numFmtId="9" fontId="36" fillId="0" borderId="1" xfId="2" applyFont="1" applyBorder="1"/>
    <xf numFmtId="0" fontId="38" fillId="0" borderId="1" xfId="0" applyFont="1" applyBorder="1" applyAlignment="1">
      <alignment horizontal="right" vertical="center" wrapText="1"/>
    </xf>
    <xf numFmtId="164" fontId="38" fillId="0" borderId="1" xfId="0" applyNumberFormat="1" applyFont="1" applyBorder="1" applyAlignment="1">
      <alignment horizontal="right" vertical="center" wrapText="1"/>
    </xf>
    <xf numFmtId="9" fontId="38" fillId="0" borderId="1" xfId="2" applyFont="1" applyBorder="1" applyAlignment="1">
      <alignment horizontal="right"/>
    </xf>
    <xf numFmtId="0" fontId="29" fillId="0" borderId="1" xfId="0" applyFont="1" applyFill="1" applyBorder="1" applyAlignment="1">
      <alignment vertical="center" wrapText="1"/>
    </xf>
    <xf numFmtId="0" fontId="26" fillId="6" borderId="2" xfId="0" applyFont="1" applyFill="1" applyBorder="1" applyAlignment="1">
      <alignment vertical="center" wrapText="1"/>
    </xf>
    <xf numFmtId="0" fontId="36" fillId="0" borderId="2" xfId="0" applyFont="1" applyBorder="1"/>
    <xf numFmtId="9" fontId="36" fillId="0" borderId="2" xfId="2" applyFont="1" applyBorder="1"/>
    <xf numFmtId="0" fontId="38" fillId="0" borderId="2" xfId="0" applyFont="1" applyBorder="1" applyAlignment="1">
      <alignment horizontal="right" vertical="center" wrapText="1"/>
    </xf>
    <xf numFmtId="164" fontId="38" fillId="0" borderId="2" xfId="0" applyNumberFormat="1" applyFont="1" applyBorder="1" applyAlignment="1">
      <alignment horizontal="right" vertical="center" wrapText="1"/>
    </xf>
    <xf numFmtId="0" fontId="26" fillId="0" borderId="2" xfId="0" applyFont="1" applyBorder="1" applyAlignment="1">
      <alignment horizontal="right"/>
    </xf>
    <xf numFmtId="9" fontId="38" fillId="0" borderId="2" xfId="2" applyFont="1" applyBorder="1" applyAlignment="1">
      <alignment horizontal="right"/>
    </xf>
    <xf numFmtId="9" fontId="39" fillId="0" borderId="0" xfId="2" applyFont="1" applyBorder="1"/>
    <xf numFmtId="9" fontId="39" fillId="0" borderId="0" xfId="0" applyNumberFormat="1" applyFont="1" applyBorder="1"/>
    <xf numFmtId="9" fontId="40" fillId="0" borderId="0" xfId="0" applyNumberFormat="1" applyFont="1" applyBorder="1"/>
    <xf numFmtId="9" fontId="39" fillId="0" borderId="1" xfId="2" applyFont="1" applyBorder="1"/>
    <xf numFmtId="9" fontId="39" fillId="0" borderId="1" xfId="0" applyNumberFormat="1" applyFont="1" applyBorder="1"/>
    <xf numFmtId="9" fontId="39" fillId="0" borderId="2" xfId="2" applyFont="1" applyBorder="1"/>
    <xf numFmtId="9" fontId="40" fillId="0" borderId="1" xfId="0" applyNumberFormat="1" applyFont="1" applyBorder="1"/>
    <xf numFmtId="0" fontId="36" fillId="0" borderId="0" xfId="0" applyFont="1" applyBorder="1" applyAlignment="1">
      <alignment horizontal="center"/>
    </xf>
    <xf numFmtId="0" fontId="41" fillId="0" borderId="0" xfId="0" applyFont="1" applyBorder="1" applyAlignment="1">
      <alignment horizontal="right" wrapText="1"/>
    </xf>
    <xf numFmtId="0" fontId="38" fillId="0" borderId="0" xfId="0" applyFont="1" applyBorder="1" applyAlignment="1">
      <alignment horizontal="right"/>
    </xf>
    <xf numFmtId="0" fontId="36" fillId="0" borderId="0" xfId="0" applyFont="1" applyAlignment="1">
      <alignment horizontal="right"/>
    </xf>
    <xf numFmtId="0" fontId="26" fillId="0" borderId="17" xfId="0" applyFont="1" applyBorder="1" applyAlignment="1">
      <alignment horizontal="right" vertical="center" wrapText="1"/>
    </xf>
    <xf numFmtId="0" fontId="26" fillId="0" borderId="16" xfId="0" applyFont="1" applyBorder="1" applyAlignment="1">
      <alignment horizontal="right" vertical="center" wrapText="1"/>
    </xf>
    <xf numFmtId="0" fontId="26" fillId="0" borderId="18" xfId="0" applyFont="1" applyBorder="1" applyAlignment="1">
      <alignment horizontal="right" vertical="center" wrapText="1"/>
    </xf>
    <xf numFmtId="9" fontId="39" fillId="0" borderId="20" xfId="2" applyFont="1" applyBorder="1"/>
    <xf numFmtId="9" fontId="8" fillId="0" borderId="20" xfId="2" applyFont="1" applyBorder="1"/>
    <xf numFmtId="9" fontId="8" fillId="0" borderId="19" xfId="2" applyFont="1" applyBorder="1"/>
    <xf numFmtId="9" fontId="39" fillId="0" borderId="19" xfId="2" applyFont="1" applyBorder="1"/>
    <xf numFmtId="9" fontId="8" fillId="0" borderId="21" xfId="2" applyFont="1" applyBorder="1"/>
    <xf numFmtId="0" fontId="37" fillId="0" borderId="0" xfId="0" applyFont="1" applyBorder="1" applyAlignment="1">
      <alignment wrapText="1"/>
    </xf>
    <xf numFmtId="0" fontId="38" fillId="0" borderId="0" xfId="0" applyFont="1" applyBorder="1" applyAlignment="1">
      <alignment vertical="center"/>
    </xf>
    <xf numFmtId="0" fontId="38" fillId="0" borderId="1" xfId="0" applyFont="1" applyBorder="1" applyAlignment="1">
      <alignment vertical="center"/>
    </xf>
    <xf numFmtId="0" fontId="38" fillId="0" borderId="2" xfId="0" applyFont="1" applyBorder="1" applyAlignment="1">
      <alignment vertical="center"/>
    </xf>
    <xf numFmtId="0" fontId="45" fillId="0" borderId="0" xfId="1" applyFont="1" applyAlignment="1">
      <alignment vertical="center"/>
    </xf>
    <xf numFmtId="0" fontId="46" fillId="0" borderId="0" xfId="1" applyFont="1" applyAlignment="1">
      <alignment vertical="center" wrapText="1"/>
    </xf>
    <xf numFmtId="0" fontId="46" fillId="0" borderId="0" xfId="1" applyFont="1" applyAlignment="1">
      <alignment vertical="center"/>
    </xf>
    <xf numFmtId="0" fontId="45" fillId="0" borderId="0" xfId="1" applyFont="1" applyAlignment="1">
      <alignment vertical="center" wrapText="1"/>
    </xf>
    <xf numFmtId="0" fontId="45" fillId="0" borderId="0" xfId="1" applyFont="1" applyBorder="1" applyAlignment="1"/>
    <xf numFmtId="0" fontId="46" fillId="0" borderId="0" xfId="1" applyFont="1" applyBorder="1" applyAlignment="1"/>
    <xf numFmtId="0" fontId="48" fillId="0" borderId="1" xfId="1" applyFont="1" applyBorder="1" applyAlignment="1"/>
    <xf numFmtId="0" fontId="48" fillId="0" borderId="1" xfId="1" applyFont="1" applyBorder="1" applyAlignment="1">
      <alignment wrapText="1"/>
    </xf>
    <xf numFmtId="0" fontId="48" fillId="0" borderId="0" xfId="1" applyFont="1" applyAlignment="1"/>
    <xf numFmtId="0" fontId="49" fillId="7" borderId="0" xfId="1" applyFont="1" applyFill="1" applyAlignment="1">
      <alignment vertical="center"/>
    </xf>
    <xf numFmtId="0" fontId="52" fillId="8" borderId="0" xfId="1" applyFont="1" applyFill="1" applyAlignment="1">
      <alignment vertical="center"/>
    </xf>
    <xf numFmtId="0" fontId="49" fillId="8" borderId="0" xfId="1" applyFont="1" applyFill="1" applyAlignment="1">
      <alignment vertical="center"/>
    </xf>
    <xf numFmtId="0" fontId="52" fillId="7" borderId="0" xfId="1" applyFont="1" applyFill="1" applyAlignment="1">
      <alignment vertical="center"/>
    </xf>
    <xf numFmtId="0" fontId="58" fillId="0" borderId="0" xfId="1" applyFont="1" applyAlignment="1">
      <alignment vertical="center"/>
    </xf>
    <xf numFmtId="0" fontId="59" fillId="0" borderId="0" xfId="1" applyFont="1" applyAlignment="1">
      <alignment vertical="center"/>
    </xf>
    <xf numFmtId="0" fontId="52" fillId="0" borderId="0" xfId="1" applyFont="1" applyAlignment="1">
      <alignment vertical="center"/>
    </xf>
    <xf numFmtId="0" fontId="47" fillId="0" borderId="0" xfId="1" applyFont="1" applyBorder="1" applyAlignment="1">
      <alignment wrapText="1"/>
    </xf>
    <xf numFmtId="0" fontId="48" fillId="0" borderId="1" xfId="1" applyFont="1" applyBorder="1" applyAlignment="1">
      <alignment horizontal="right" textRotation="90"/>
    </xf>
    <xf numFmtId="0" fontId="48" fillId="0" borderId="0" xfId="1" applyFont="1" applyBorder="1" applyAlignment="1">
      <alignment wrapText="1"/>
    </xf>
    <xf numFmtId="0" fontId="53" fillId="0" borderId="1" xfId="1" applyFont="1" applyBorder="1" applyAlignment="1">
      <alignment horizontal="right" textRotation="90"/>
    </xf>
    <xf numFmtId="0" fontId="61" fillId="0" borderId="0" xfId="3" applyAlignment="1">
      <alignment horizontal="left" vertical="center"/>
    </xf>
    <xf numFmtId="0" fontId="63" fillId="0" borderId="0" xfId="6"/>
    <xf numFmtId="0" fontId="64" fillId="0" borderId="0" xfId="7"/>
    <xf numFmtId="0" fontId="62" fillId="0" borderId="0" xfId="4"/>
    <xf numFmtId="0" fontId="0" fillId="9" borderId="23" xfId="5" applyFont="1" applyBorder="1" applyAlignment="1">
      <alignment horizontal="center"/>
    </xf>
    <xf numFmtId="0" fontId="0" fillId="9" borderId="0" xfId="5" applyFont="1" applyBorder="1" applyAlignment="1">
      <alignment horizontal="center"/>
    </xf>
    <xf numFmtId="0" fontId="6" fillId="0" borderId="0" xfId="0" applyFont="1" applyAlignment="1">
      <alignment horizontal="left" vertical="center" wrapText="1"/>
    </xf>
    <xf numFmtId="0" fontId="6" fillId="0" borderId="1" xfId="0" applyFont="1" applyBorder="1" applyAlignment="1">
      <alignment horizontal="justify" vertical="center"/>
    </xf>
    <xf numFmtId="0" fontId="44" fillId="0" borderId="0" xfId="1" applyFont="1" applyAlignment="1">
      <alignment vertical="center"/>
    </xf>
    <xf numFmtId="0" fontId="8" fillId="0" borderId="0" xfId="0" applyFont="1" applyBorder="1" applyAlignment="1">
      <alignment horizontal="center"/>
    </xf>
    <xf numFmtId="0" fontId="32" fillId="0" borderId="0" xfId="0" applyFont="1" applyBorder="1" applyAlignment="1">
      <alignment horizontal="left" wrapText="1"/>
    </xf>
    <xf numFmtId="0" fontId="28" fillId="0" borderId="0" xfId="0" applyFont="1" applyBorder="1"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14" fillId="0" borderId="0" xfId="0" applyFont="1" applyAlignment="1">
      <alignment wrapText="1"/>
    </xf>
    <xf numFmtId="0" fontId="9" fillId="0" borderId="0" xfId="0" applyFont="1"/>
    <xf numFmtId="0" fontId="9" fillId="0" borderId="0" xfId="0" applyFont="1" applyAlignment="1">
      <alignment wrapText="1"/>
    </xf>
    <xf numFmtId="0" fontId="6" fillId="0" borderId="2" xfId="0" applyFont="1" applyBorder="1" applyAlignment="1">
      <alignment horizontal="right" wrapText="1"/>
    </xf>
    <xf numFmtId="0" fontId="8" fillId="0" borderId="2" xfId="0" applyFont="1" applyBorder="1"/>
    <xf numFmtId="0" fontId="8" fillId="0" borderId="2" xfId="0" applyFont="1" applyBorder="1" applyAlignment="1">
      <alignment horizontal="left"/>
    </xf>
    <xf numFmtId="0" fontId="9" fillId="0" borderId="3" xfId="0" applyFont="1" applyBorder="1"/>
    <xf numFmtId="0" fontId="8" fillId="0" borderId="3" xfId="0" applyFont="1" applyBorder="1" applyAlignment="1">
      <alignment horizontal="left" vertical="center" wrapText="1"/>
    </xf>
    <xf numFmtId="0" fontId="8" fillId="0" borderId="0" xfId="0" applyFont="1" applyBorder="1" applyAlignment="1">
      <alignment horizontal="left" vertical="center" wrapText="1"/>
    </xf>
    <xf numFmtId="0" fontId="8" fillId="0" borderId="1" xfId="0" applyFont="1" applyBorder="1" applyAlignment="1">
      <alignment horizontal="left" vertical="center" wrapText="1"/>
    </xf>
    <xf numFmtId="0" fontId="8" fillId="0" borderId="3" xfId="0" applyFont="1" applyBorder="1" applyAlignment="1">
      <alignment horizontal="left" vertical="center"/>
    </xf>
    <xf numFmtId="0" fontId="8" fillId="0" borderId="0" xfId="0" applyFont="1" applyBorder="1" applyAlignment="1">
      <alignment horizontal="left" vertical="center"/>
    </xf>
    <xf numFmtId="0" fontId="8" fillId="0" borderId="1"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0" fontId="8" fillId="0" borderId="3" xfId="0" applyFont="1" applyBorder="1" applyAlignment="1">
      <alignment vertical="center" wrapText="1"/>
    </xf>
    <xf numFmtId="0" fontId="8" fillId="0" borderId="0" xfId="0" applyFont="1" applyBorder="1" applyAlignment="1">
      <alignment vertical="center" wrapText="1"/>
    </xf>
    <xf numFmtId="0" fontId="0" fillId="0" borderId="0" xfId="0" applyAlignment="1">
      <alignment vertical="center"/>
    </xf>
    <xf numFmtId="0" fontId="9" fillId="0" borderId="0" xfId="0" applyFont="1" applyBorder="1" applyAlignment="1">
      <alignment horizontal="center"/>
    </xf>
    <xf numFmtId="0" fontId="9" fillId="0" borderId="8" xfId="0" applyFont="1" applyBorder="1" applyAlignment="1">
      <alignment horizontal="center"/>
    </xf>
    <xf numFmtId="0" fontId="9" fillId="0" borderId="6" xfId="0" applyFont="1" applyBorder="1" applyAlignment="1">
      <alignment horizontal="center"/>
    </xf>
    <xf numFmtId="0" fontId="9" fillId="0" borderId="10" xfId="0" applyFont="1" applyBorder="1" applyAlignment="1">
      <alignment horizontal="center"/>
    </xf>
    <xf numFmtId="0" fontId="13" fillId="0" borderId="5" xfId="0" applyFont="1" applyBorder="1" applyAlignment="1">
      <alignment horizontal="center" wrapText="1"/>
    </xf>
    <xf numFmtId="0" fontId="13" fillId="0" borderId="1" xfId="0" applyFont="1" applyBorder="1" applyAlignment="1">
      <alignment horizontal="center" wrapText="1"/>
    </xf>
    <xf numFmtId="0" fontId="13" fillId="0" borderId="4" xfId="0" applyFont="1" applyBorder="1" applyAlignment="1">
      <alignment horizontal="center"/>
    </xf>
    <xf numFmtId="0" fontId="13" fillId="0" borderId="0" xfId="0" applyFont="1" applyBorder="1" applyAlignment="1">
      <alignment horizontal="center"/>
    </xf>
    <xf numFmtId="0" fontId="9" fillId="0" borderId="12" xfId="1" applyFont="1" applyFill="1" applyBorder="1" applyAlignment="1" applyProtection="1">
      <alignment vertical="center" wrapText="1"/>
      <protection locked="0"/>
    </xf>
    <xf numFmtId="0" fontId="9" fillId="0" borderId="0" xfId="1" applyFont="1" applyFill="1" applyBorder="1" applyAlignment="1" applyProtection="1">
      <alignment vertical="center" wrapText="1"/>
      <protection locked="0"/>
    </xf>
    <xf numFmtId="0" fontId="9" fillId="0" borderId="8" xfId="1" applyFont="1" applyFill="1" applyBorder="1" applyAlignment="1" applyProtection="1">
      <alignment vertical="center" wrapText="1"/>
      <protection locked="0"/>
    </xf>
    <xf numFmtId="2" fontId="9" fillId="0" borderId="12" xfId="1" applyNumberFormat="1" applyFont="1" applyFill="1" applyBorder="1" applyAlignment="1" applyProtection="1">
      <alignment horizontal="left" vertical="center" wrapText="1"/>
      <protection locked="0"/>
    </xf>
    <xf numFmtId="2" fontId="9" fillId="0" borderId="0" xfId="1" applyNumberFormat="1" applyFont="1" applyFill="1" applyBorder="1" applyAlignment="1" applyProtection="1">
      <alignment horizontal="left" vertical="center" wrapText="1"/>
      <protection locked="0"/>
    </xf>
    <xf numFmtId="2" fontId="9" fillId="0" borderId="8" xfId="1" applyNumberFormat="1" applyFont="1" applyFill="1" applyBorder="1" applyAlignment="1" applyProtection="1">
      <alignment horizontal="left" vertical="center" wrapText="1"/>
      <protection locked="0"/>
    </xf>
    <xf numFmtId="0" fontId="9" fillId="0" borderId="13" xfId="0" applyFont="1" applyBorder="1" applyAlignment="1">
      <alignment horizontal="center"/>
    </xf>
    <xf numFmtId="0" fontId="13" fillId="0" borderId="6" xfId="0" applyFont="1" applyBorder="1" applyAlignment="1">
      <alignment horizontal="center" vertical="top"/>
    </xf>
    <xf numFmtId="0" fontId="13" fillId="0" borderId="6" xfId="0" applyFont="1" applyBorder="1" applyAlignment="1">
      <alignment horizontal="center"/>
    </xf>
    <xf numFmtId="0" fontId="13" fillId="0" borderId="6" xfId="0" applyFont="1" applyFill="1" applyBorder="1" applyAlignment="1">
      <alignment horizontal="center"/>
    </xf>
    <xf numFmtId="2" fontId="13" fillId="0" borderId="6" xfId="0" applyNumberFormat="1" applyFont="1" applyBorder="1" applyAlignment="1">
      <alignment horizontal="center"/>
    </xf>
    <xf numFmtId="0" fontId="9" fillId="0" borderId="14" xfId="0" applyFont="1" applyBorder="1" applyAlignment="1">
      <alignment horizontal="center"/>
    </xf>
  </cellXfs>
  <cellStyles count="8">
    <cellStyle name="Açıklama Metni" xfId="6" builtinId="53"/>
    <cellStyle name="Ana Başlık" xfId="3" builtinId="15"/>
    <cellStyle name="Başlık 4" xfId="4" builtinId="19"/>
    <cellStyle name="Köprü" xfId="7" builtinId="8"/>
    <cellStyle name="Normal" xfId="0" builtinId="0"/>
    <cellStyle name="Normal 2" xfId="1" xr:uid="{00000000-0005-0000-0000-000004000000}"/>
    <cellStyle name="Not" xfId="5" builtinId="10"/>
    <cellStyle name="Yüzd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19</xdr:col>
      <xdr:colOff>44448</xdr:colOff>
      <xdr:row>13</xdr:row>
      <xdr:rowOff>44451</xdr:rowOff>
    </xdr:from>
    <xdr:ext cx="599971" cy="296333"/>
    <mc:AlternateContent xmlns:mc="http://schemas.openxmlformats.org/markup-compatibility/2006" xmlns:a14="http://schemas.microsoft.com/office/drawing/2010/main">
      <mc:Choice Requires="a14">
        <xdr:sp macro="" textlink="">
          <xdr:nvSpPr>
            <xdr:cNvPr id="2" name="Metin kutusu 7">
              <a:extLst>
                <a:ext uri="{FF2B5EF4-FFF2-40B4-BE49-F238E27FC236}">
                  <a16:creationId xmlns:a16="http://schemas.microsoft.com/office/drawing/2014/main" id="{00000000-0008-0000-0300-000008000000}"/>
                </a:ext>
              </a:extLst>
            </xdr:cNvPr>
            <xdr:cNvSpPr txBox="1"/>
          </xdr:nvSpPr>
          <xdr:spPr>
            <a:xfrm>
              <a:off x="11245848" y="6026151"/>
              <a:ext cx="599971"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mean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2" name="Metin kutusu 7">
              <a:extLst>
                <a:ext uri="{FF2B5EF4-FFF2-40B4-BE49-F238E27FC236}">
                  <a16:creationId xmlns:a16="http://schemas.microsoft.com/office/drawing/2014/main" id="{00000000-0008-0000-0300-000008000000}"/>
                </a:ext>
              </a:extLst>
            </xdr:cNvPr>
            <xdr:cNvSpPr txBox="1"/>
          </xdr:nvSpPr>
          <xdr:spPr>
            <a:xfrm>
              <a:off x="11245848" y="6026151"/>
              <a:ext cx="599971"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mean┬(𝑖=1..𝑆𝑛)⁡|𝑒_𝑖 |</a:t>
              </a:r>
              <a:endParaRPr lang="tr-TR" sz="1100"/>
            </a:p>
          </xdr:txBody>
        </xdr:sp>
      </mc:Fallback>
    </mc:AlternateContent>
    <xdr:clientData/>
  </xdr:oneCellAnchor>
  <xdr:oneCellAnchor>
    <xdr:from>
      <xdr:col>19</xdr:col>
      <xdr:colOff>15873</xdr:colOff>
      <xdr:row>16</xdr:row>
      <xdr:rowOff>59267</xdr:rowOff>
    </xdr:from>
    <xdr:ext cx="878417" cy="296333"/>
    <mc:AlternateContent xmlns:mc="http://schemas.openxmlformats.org/markup-compatibility/2006" xmlns:a14="http://schemas.microsoft.com/office/drawing/2010/main">
      <mc:Choice Requires="a14">
        <xdr:sp macro="" textlink="">
          <xdr:nvSpPr>
            <xdr:cNvPr id="3" name="Metin kutusu 9">
              <a:extLst>
                <a:ext uri="{FF2B5EF4-FFF2-40B4-BE49-F238E27FC236}">
                  <a16:creationId xmlns:a16="http://schemas.microsoft.com/office/drawing/2014/main" id="{00000000-0008-0000-0300-00000A000000}"/>
                </a:ext>
              </a:extLst>
            </xdr:cNvPr>
            <xdr:cNvSpPr txBox="1"/>
          </xdr:nvSpPr>
          <xdr:spPr>
            <a:xfrm>
              <a:off x="11217273" y="7383992"/>
              <a:ext cx="878417"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geomean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3" name="Metin kutusu 9">
              <a:extLst>
                <a:ext uri="{FF2B5EF4-FFF2-40B4-BE49-F238E27FC236}">
                  <a16:creationId xmlns:a16="http://schemas.microsoft.com/office/drawing/2014/main" id="{00000000-0008-0000-0300-00000A000000}"/>
                </a:ext>
              </a:extLst>
            </xdr:cNvPr>
            <xdr:cNvSpPr txBox="1"/>
          </xdr:nvSpPr>
          <xdr:spPr>
            <a:xfrm>
              <a:off x="11217273" y="7383992"/>
              <a:ext cx="878417"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geomean┬(𝑖=1..𝑆𝑛)⁡|𝑒_𝑖 |</a:t>
              </a:r>
              <a:endParaRPr lang="tr-TR" sz="1100"/>
            </a:p>
          </xdr:txBody>
        </xdr:sp>
      </mc:Fallback>
    </mc:AlternateContent>
    <xdr:clientData/>
  </xdr:oneCellAnchor>
  <xdr:oneCellAnchor>
    <xdr:from>
      <xdr:col>19</xdr:col>
      <xdr:colOff>44448</xdr:colOff>
      <xdr:row>14</xdr:row>
      <xdr:rowOff>52918</xdr:rowOff>
    </xdr:from>
    <xdr:ext cx="659968" cy="296333"/>
    <mc:AlternateContent xmlns:mc="http://schemas.openxmlformats.org/markup-compatibility/2006" xmlns:a14="http://schemas.microsoft.com/office/drawing/2010/main">
      <mc:Choice Requires="a14">
        <xdr:sp macro="" textlink="">
          <xdr:nvSpPr>
            <xdr:cNvPr id="4" name="Metin kutusu 10">
              <a:extLst>
                <a:ext uri="{FF2B5EF4-FFF2-40B4-BE49-F238E27FC236}">
                  <a16:creationId xmlns:a16="http://schemas.microsoft.com/office/drawing/2014/main" id="{00000000-0008-0000-0300-00000B000000}"/>
                </a:ext>
              </a:extLst>
            </xdr:cNvPr>
            <xdr:cNvSpPr txBox="1"/>
          </xdr:nvSpPr>
          <xdr:spPr>
            <a:xfrm>
              <a:off x="11245848" y="6482293"/>
              <a:ext cx="659968"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median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4" name="Metin kutusu 10">
              <a:extLst>
                <a:ext uri="{FF2B5EF4-FFF2-40B4-BE49-F238E27FC236}">
                  <a16:creationId xmlns:a16="http://schemas.microsoft.com/office/drawing/2014/main" id="{00000000-0008-0000-0300-00000B000000}"/>
                </a:ext>
              </a:extLst>
            </xdr:cNvPr>
            <xdr:cNvSpPr txBox="1"/>
          </xdr:nvSpPr>
          <xdr:spPr>
            <a:xfrm>
              <a:off x="11245848" y="6482293"/>
              <a:ext cx="659968"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median┬(𝑖=1..𝑆𝑛)⁡|𝑒_𝑖 |</a:t>
              </a:r>
              <a:endParaRPr lang="tr-TR" sz="1100"/>
            </a:p>
          </xdr:txBody>
        </xdr:sp>
      </mc:Fallback>
    </mc:AlternateContent>
    <xdr:clientData/>
  </xdr:oneCellAnchor>
  <xdr:oneCellAnchor>
    <xdr:from>
      <xdr:col>19</xdr:col>
      <xdr:colOff>15873</xdr:colOff>
      <xdr:row>15</xdr:row>
      <xdr:rowOff>67735</xdr:rowOff>
    </xdr:from>
    <xdr:ext cx="659968" cy="296333"/>
    <mc:AlternateContent xmlns:mc="http://schemas.openxmlformats.org/markup-compatibility/2006" xmlns:a14="http://schemas.microsoft.com/office/drawing/2010/main">
      <mc:Choice Requires="a14">
        <xdr:sp macro="" textlink="">
          <xdr:nvSpPr>
            <xdr:cNvPr id="5" name="Metin kutusu 11">
              <a:extLst>
                <a:ext uri="{FF2B5EF4-FFF2-40B4-BE49-F238E27FC236}">
                  <a16:creationId xmlns:a16="http://schemas.microsoft.com/office/drawing/2014/main" id="{00000000-0008-0000-0300-00000C000000}"/>
                </a:ext>
              </a:extLst>
            </xdr:cNvPr>
            <xdr:cNvSpPr txBox="1"/>
          </xdr:nvSpPr>
          <xdr:spPr>
            <a:xfrm>
              <a:off x="11217273" y="6944785"/>
              <a:ext cx="659968"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max</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5" name="Metin kutusu 11">
              <a:extLst>
                <a:ext uri="{FF2B5EF4-FFF2-40B4-BE49-F238E27FC236}">
                  <a16:creationId xmlns:a16="http://schemas.microsoft.com/office/drawing/2014/main" id="{00000000-0008-0000-0300-00000C000000}"/>
                </a:ext>
              </a:extLst>
            </xdr:cNvPr>
            <xdr:cNvSpPr txBox="1"/>
          </xdr:nvSpPr>
          <xdr:spPr>
            <a:xfrm>
              <a:off x="11217273" y="6944785"/>
              <a:ext cx="659968"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max┬(𝑖=1..𝑆𝑛)⁡|𝑒_𝑖 |</a:t>
              </a:r>
              <a:endParaRPr lang="tr-TR" sz="1100"/>
            </a:p>
          </xdr:txBody>
        </xdr:sp>
      </mc:Fallback>
    </mc:AlternateContent>
    <xdr:clientData/>
  </xdr:oneCellAnchor>
  <xdr:oneCellAnchor>
    <xdr:from>
      <xdr:col>19</xdr:col>
      <xdr:colOff>44448</xdr:colOff>
      <xdr:row>4</xdr:row>
      <xdr:rowOff>68790</xdr:rowOff>
    </xdr:from>
    <xdr:ext cx="556243" cy="230704"/>
    <mc:AlternateContent xmlns:mc="http://schemas.openxmlformats.org/markup-compatibility/2006" xmlns:a14="http://schemas.microsoft.com/office/drawing/2010/main">
      <mc:Choice Requires="a14">
        <xdr:sp macro="" textlink="">
          <xdr:nvSpPr>
            <xdr:cNvPr id="6" name="Metin kutusu 12">
              <a:extLst>
                <a:ext uri="{FF2B5EF4-FFF2-40B4-BE49-F238E27FC236}">
                  <a16:creationId xmlns:a16="http://schemas.microsoft.com/office/drawing/2014/main" id="{00000000-0008-0000-0300-00000D000000}"/>
                </a:ext>
              </a:extLst>
            </xdr:cNvPr>
            <xdr:cNvSpPr txBox="1"/>
          </xdr:nvSpPr>
          <xdr:spPr>
            <a:xfrm>
              <a:off x="11245848" y="2021415"/>
              <a:ext cx="556243" cy="230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oMath>
                </m:oMathPara>
              </a14:m>
              <a:endParaRPr lang="tr-TR" sz="1100"/>
            </a:p>
          </xdr:txBody>
        </xdr:sp>
      </mc:Choice>
      <mc:Fallback xmlns="">
        <xdr:sp macro="" textlink="">
          <xdr:nvSpPr>
            <xdr:cNvPr id="6" name="Metin kutusu 12">
              <a:extLst>
                <a:ext uri="{FF2B5EF4-FFF2-40B4-BE49-F238E27FC236}">
                  <a16:creationId xmlns:a16="http://schemas.microsoft.com/office/drawing/2014/main" id="{00000000-0008-0000-0300-00000D000000}"/>
                </a:ext>
              </a:extLst>
            </xdr:cNvPr>
            <xdr:cNvSpPr txBox="1"/>
          </xdr:nvSpPr>
          <xdr:spPr>
            <a:xfrm>
              <a:off x="11245848" y="2021415"/>
              <a:ext cx="556243" cy="230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𝑖=1..𝑆𝑛)⁡〖𝑒_𝑖^2 〗</a:t>
              </a:r>
              <a:endParaRPr lang="tr-TR" sz="1100"/>
            </a:p>
          </xdr:txBody>
        </xdr:sp>
      </mc:Fallback>
    </mc:AlternateContent>
    <xdr:clientData/>
  </xdr:oneCellAnchor>
  <xdr:oneCellAnchor>
    <xdr:from>
      <xdr:col>19</xdr:col>
      <xdr:colOff>44448</xdr:colOff>
      <xdr:row>3</xdr:row>
      <xdr:rowOff>62441</xdr:rowOff>
    </xdr:from>
    <xdr:ext cx="523220" cy="221856"/>
    <mc:AlternateContent xmlns:mc="http://schemas.openxmlformats.org/markup-compatibility/2006" xmlns:a14="http://schemas.microsoft.com/office/drawing/2010/main">
      <mc:Choice Requires="a14">
        <xdr:sp macro="" textlink="">
          <xdr:nvSpPr>
            <xdr:cNvPr id="7" name="Metin kutusu 13">
              <a:extLst>
                <a:ext uri="{FF2B5EF4-FFF2-40B4-BE49-F238E27FC236}">
                  <a16:creationId xmlns:a16="http://schemas.microsoft.com/office/drawing/2014/main" id="{00000000-0008-0000-0300-00000E000000}"/>
                </a:ext>
              </a:extLst>
            </xdr:cNvPr>
            <xdr:cNvSpPr txBox="1"/>
          </xdr:nvSpPr>
          <xdr:spPr>
            <a:xfrm>
              <a:off x="11245848" y="1567391"/>
              <a:ext cx="523220" cy="221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
                          <m:sSubPr>
                            <m:ctrlPr>
                              <a:rPr lang="tr-TR" sz="1100" i="1">
                                <a:latin typeface="Cambria Math" panose="02040503050406030204" pitchFamily="18" charset="0"/>
                              </a:rPr>
                            </m:ctrlPr>
                          </m:sSubPr>
                          <m:e>
                            <m:r>
                              <a:rPr lang="tr-TR" sz="1100" b="0" i="1">
                                <a:latin typeface="Cambria Math" panose="02040503050406030204" pitchFamily="18" charset="0"/>
                              </a:rPr>
                              <m:t>𝑒</m:t>
                            </m:r>
                          </m:e>
                          <m:sub>
                            <m:r>
                              <a:rPr lang="tr-TR" sz="1100" b="0" i="1">
                                <a:latin typeface="Cambria Math" panose="02040503050406030204" pitchFamily="18" charset="0"/>
                              </a:rPr>
                              <m:t>𝑖</m:t>
                            </m:r>
                          </m:sub>
                        </m:sSub>
                      </m:e>
                    </m:func>
                  </m:oMath>
                </m:oMathPara>
              </a14:m>
              <a:endParaRPr lang="tr-TR" sz="1100"/>
            </a:p>
          </xdr:txBody>
        </xdr:sp>
      </mc:Choice>
      <mc:Fallback xmlns="">
        <xdr:sp macro="" textlink="">
          <xdr:nvSpPr>
            <xdr:cNvPr id="7" name="Metin kutusu 13">
              <a:extLst>
                <a:ext uri="{FF2B5EF4-FFF2-40B4-BE49-F238E27FC236}">
                  <a16:creationId xmlns:a16="http://schemas.microsoft.com/office/drawing/2014/main" id="{00000000-0008-0000-0300-00000E000000}"/>
                </a:ext>
              </a:extLst>
            </xdr:cNvPr>
            <xdr:cNvSpPr txBox="1"/>
          </xdr:nvSpPr>
          <xdr:spPr>
            <a:xfrm>
              <a:off x="11245848" y="1567391"/>
              <a:ext cx="523220" cy="221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 〗</a:t>
              </a:r>
              <a:endParaRPr lang="tr-TR" sz="1100"/>
            </a:p>
          </xdr:txBody>
        </xdr:sp>
      </mc:Fallback>
    </mc:AlternateContent>
    <xdr:clientData/>
  </xdr:oneCellAnchor>
  <xdr:oneCellAnchor>
    <xdr:from>
      <xdr:col>19</xdr:col>
      <xdr:colOff>15873</xdr:colOff>
      <xdr:row>5</xdr:row>
      <xdr:rowOff>16932</xdr:rowOff>
    </xdr:from>
    <xdr:ext cx="662104" cy="344453"/>
    <mc:AlternateContent xmlns:mc="http://schemas.openxmlformats.org/markup-compatibility/2006" xmlns:a14="http://schemas.microsoft.com/office/drawing/2010/main">
      <mc:Choice Requires="a14">
        <xdr:sp macro="" textlink="">
          <xdr:nvSpPr>
            <xdr:cNvPr id="8" name="Metin kutusu 14">
              <a:extLst>
                <a:ext uri="{FF2B5EF4-FFF2-40B4-BE49-F238E27FC236}">
                  <a16:creationId xmlns:a16="http://schemas.microsoft.com/office/drawing/2014/main" id="{00000000-0008-0000-0300-00000F000000}"/>
                </a:ext>
              </a:extLst>
            </xdr:cNvPr>
            <xdr:cNvSpPr txBox="1"/>
          </xdr:nvSpPr>
          <xdr:spPr>
            <a:xfrm>
              <a:off x="11217273" y="2417232"/>
              <a:ext cx="662104"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tr-TR" sz="1100" i="1">
                            <a:latin typeface="Cambria Math" panose="02040503050406030204" pitchFamily="18" charset="0"/>
                          </a:rPr>
                        </m:ctrlPr>
                      </m:radPr>
                      <m:deg/>
                      <m:e>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e>
                    </m:rad>
                  </m:oMath>
                </m:oMathPara>
              </a14:m>
              <a:endParaRPr lang="tr-TR" sz="1100"/>
            </a:p>
          </xdr:txBody>
        </xdr:sp>
      </mc:Choice>
      <mc:Fallback xmlns="">
        <xdr:sp macro="" textlink="">
          <xdr:nvSpPr>
            <xdr:cNvPr id="8" name="Metin kutusu 14">
              <a:extLst>
                <a:ext uri="{FF2B5EF4-FFF2-40B4-BE49-F238E27FC236}">
                  <a16:creationId xmlns:a16="http://schemas.microsoft.com/office/drawing/2014/main" id="{00000000-0008-0000-0300-00000F000000}"/>
                </a:ext>
              </a:extLst>
            </xdr:cNvPr>
            <xdr:cNvSpPr txBox="1"/>
          </xdr:nvSpPr>
          <xdr:spPr>
            <a:xfrm>
              <a:off x="11217273" y="2417232"/>
              <a:ext cx="662104"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𝑖=1..𝑆𝑛)⁡〖𝑒_𝑖^2 〗 )</a:t>
              </a:r>
              <a:endParaRPr lang="tr-TR" sz="1100"/>
            </a:p>
          </xdr:txBody>
        </xdr:sp>
      </mc:Fallback>
    </mc:AlternateContent>
    <xdr:clientData/>
  </xdr:oneCellAnchor>
  <xdr:oneCellAnchor>
    <xdr:from>
      <xdr:col>19</xdr:col>
      <xdr:colOff>44448</xdr:colOff>
      <xdr:row>6</xdr:row>
      <xdr:rowOff>83606</xdr:rowOff>
    </xdr:from>
    <xdr:ext cx="665631" cy="230704"/>
    <mc:AlternateContent xmlns:mc="http://schemas.openxmlformats.org/markup-compatibility/2006" xmlns:a14="http://schemas.microsoft.com/office/drawing/2010/main">
      <mc:Choice Requires="a14">
        <xdr:sp macro="" textlink="">
          <xdr:nvSpPr>
            <xdr:cNvPr id="9" name="Metin kutusu 15">
              <a:extLst>
                <a:ext uri="{FF2B5EF4-FFF2-40B4-BE49-F238E27FC236}">
                  <a16:creationId xmlns:a16="http://schemas.microsoft.com/office/drawing/2014/main" id="{00000000-0008-0000-0300-000010000000}"/>
                </a:ext>
              </a:extLst>
            </xdr:cNvPr>
            <xdr:cNvSpPr txBox="1"/>
          </xdr:nvSpPr>
          <xdr:spPr>
            <a:xfrm>
              <a:off x="11245848" y="2931581"/>
              <a:ext cx="665631" cy="230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edia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oMath>
                </m:oMathPara>
              </a14:m>
              <a:endParaRPr lang="tr-TR" sz="1100"/>
            </a:p>
          </xdr:txBody>
        </xdr:sp>
      </mc:Choice>
      <mc:Fallback xmlns="">
        <xdr:sp macro="" textlink="">
          <xdr:nvSpPr>
            <xdr:cNvPr id="9" name="Metin kutusu 15">
              <a:extLst>
                <a:ext uri="{FF2B5EF4-FFF2-40B4-BE49-F238E27FC236}">
                  <a16:creationId xmlns:a16="http://schemas.microsoft.com/office/drawing/2014/main" id="{00000000-0008-0000-0300-000010000000}"/>
                </a:ext>
              </a:extLst>
            </xdr:cNvPr>
            <xdr:cNvSpPr txBox="1"/>
          </xdr:nvSpPr>
          <xdr:spPr>
            <a:xfrm>
              <a:off x="11245848" y="2931581"/>
              <a:ext cx="665631" cy="230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edia</a:t>
              </a:r>
              <a:r>
                <a:rPr lang="tr-TR" sz="1100" i="0">
                  <a:latin typeface="Cambria Math" panose="02040503050406030204" pitchFamily="18" charset="0"/>
                </a:rPr>
                <a:t>n┬(</a:t>
              </a:r>
              <a:r>
                <a:rPr lang="tr-TR" sz="1100" b="0" i="0">
                  <a:latin typeface="Cambria Math" panose="02040503050406030204" pitchFamily="18" charset="0"/>
                </a:rPr>
                <a:t>𝑖=1..𝑆𝑛)⁡〖𝑒_𝑖^2 〗</a:t>
              </a:r>
              <a:endParaRPr lang="tr-TR" sz="1100"/>
            </a:p>
          </xdr:txBody>
        </xdr:sp>
      </mc:Fallback>
    </mc:AlternateContent>
    <xdr:clientData/>
  </xdr:oneCellAnchor>
  <xdr:oneCellAnchor>
    <xdr:from>
      <xdr:col>19</xdr:col>
      <xdr:colOff>44448</xdr:colOff>
      <xdr:row>7</xdr:row>
      <xdr:rowOff>76200</xdr:rowOff>
    </xdr:from>
    <xdr:ext cx="556243" cy="230704"/>
    <mc:AlternateContent xmlns:mc="http://schemas.openxmlformats.org/markup-compatibility/2006" xmlns:a14="http://schemas.microsoft.com/office/drawing/2010/main">
      <mc:Choice Requires="a14">
        <xdr:sp macro="" textlink="">
          <xdr:nvSpPr>
            <xdr:cNvPr id="10" name="Metin kutusu 16">
              <a:extLst>
                <a:ext uri="{FF2B5EF4-FFF2-40B4-BE49-F238E27FC236}">
                  <a16:creationId xmlns:a16="http://schemas.microsoft.com/office/drawing/2014/main" id="{00000000-0008-0000-0300-000011000000}"/>
                </a:ext>
              </a:extLst>
            </xdr:cNvPr>
            <xdr:cNvSpPr txBox="1"/>
          </xdr:nvSpPr>
          <xdr:spPr>
            <a:xfrm>
              <a:off x="11245848" y="3371850"/>
              <a:ext cx="556243" cy="230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s</m:t>
                            </m:r>
                            <m:r>
                              <m:rPr>
                                <m:sty m:val="p"/>
                              </m:rPr>
                              <a:rPr lang="tr-TR" sz="1100" b="0" i="0">
                                <a:latin typeface="Cambria Math" panose="02040503050406030204" pitchFamily="18" charset="0"/>
                              </a:rPr>
                              <m:t>um</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oMath>
                </m:oMathPara>
              </a14:m>
              <a:endParaRPr lang="tr-TR" sz="1100"/>
            </a:p>
          </xdr:txBody>
        </xdr:sp>
      </mc:Choice>
      <mc:Fallback xmlns="">
        <xdr:sp macro="" textlink="">
          <xdr:nvSpPr>
            <xdr:cNvPr id="10" name="Metin kutusu 16">
              <a:extLst>
                <a:ext uri="{FF2B5EF4-FFF2-40B4-BE49-F238E27FC236}">
                  <a16:creationId xmlns:a16="http://schemas.microsoft.com/office/drawing/2014/main" id="{00000000-0008-0000-0300-000011000000}"/>
                </a:ext>
              </a:extLst>
            </xdr:cNvPr>
            <xdr:cNvSpPr txBox="1"/>
          </xdr:nvSpPr>
          <xdr:spPr>
            <a:xfrm>
              <a:off x="11245848" y="3371850"/>
              <a:ext cx="556243" cy="230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s</a:t>
              </a:r>
              <a:r>
                <a:rPr lang="tr-TR" sz="1100" b="0" i="0">
                  <a:latin typeface="Cambria Math" panose="02040503050406030204" pitchFamily="18" charset="0"/>
                </a:rPr>
                <a:t>um┬(𝑖=1..𝑆𝑛)⁡〖𝑒_𝑖^2 〗</a:t>
              </a:r>
              <a:endParaRPr lang="tr-TR" sz="1100"/>
            </a:p>
          </xdr:txBody>
        </xdr:sp>
      </mc:Fallback>
    </mc:AlternateContent>
    <xdr:clientData/>
  </xdr:oneCellAnchor>
  <xdr:oneCellAnchor>
    <xdr:from>
      <xdr:col>19</xdr:col>
      <xdr:colOff>44448</xdr:colOff>
      <xdr:row>23</xdr:row>
      <xdr:rowOff>44451</xdr:rowOff>
    </xdr:from>
    <xdr:ext cx="749776" cy="296333"/>
    <mc:AlternateContent xmlns:mc="http://schemas.openxmlformats.org/markup-compatibility/2006" xmlns:a14="http://schemas.microsoft.com/office/drawing/2010/main">
      <mc:Choice Requires="a14">
        <xdr:sp macro="" textlink="">
          <xdr:nvSpPr>
            <xdr:cNvPr id="12" name="Metin kutusu 27">
              <a:extLst>
                <a:ext uri="{FF2B5EF4-FFF2-40B4-BE49-F238E27FC236}">
                  <a16:creationId xmlns:a16="http://schemas.microsoft.com/office/drawing/2014/main" id="{00000000-0008-0000-0300-00001C000000}"/>
                </a:ext>
              </a:extLst>
            </xdr:cNvPr>
            <xdr:cNvSpPr txBox="1"/>
          </xdr:nvSpPr>
          <xdr:spPr>
            <a:xfrm>
              <a:off x="11245848" y="10502901"/>
              <a:ext cx="749776"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mean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m:t>
                                </m:r>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12" name="Metin kutusu 27">
              <a:extLst>
                <a:ext uri="{FF2B5EF4-FFF2-40B4-BE49-F238E27FC236}">
                  <a16:creationId xmlns:a16="http://schemas.microsoft.com/office/drawing/2014/main" id="{00000000-0008-0000-0300-00001C000000}"/>
                </a:ext>
              </a:extLst>
            </xdr:cNvPr>
            <xdr:cNvSpPr txBox="1"/>
          </xdr:nvSpPr>
          <xdr:spPr>
            <a:xfrm>
              <a:off x="11245848" y="10502901"/>
              <a:ext cx="749776"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mean┬(𝑖=1..𝑆𝑛)⁡|〖%𝑒〗_𝑖 |</a:t>
              </a:r>
              <a:endParaRPr lang="tr-TR" sz="1100"/>
            </a:p>
          </xdr:txBody>
        </xdr:sp>
      </mc:Fallback>
    </mc:AlternateContent>
    <xdr:clientData/>
  </xdr:oneCellAnchor>
  <xdr:oneCellAnchor>
    <xdr:from>
      <xdr:col>19</xdr:col>
      <xdr:colOff>44448</xdr:colOff>
      <xdr:row>24</xdr:row>
      <xdr:rowOff>52918</xdr:rowOff>
    </xdr:from>
    <xdr:ext cx="855975" cy="296333"/>
    <mc:AlternateContent xmlns:mc="http://schemas.openxmlformats.org/markup-compatibility/2006" xmlns:a14="http://schemas.microsoft.com/office/drawing/2010/main">
      <mc:Choice Requires="a14">
        <xdr:sp macro="" textlink="">
          <xdr:nvSpPr>
            <xdr:cNvPr id="13" name="Metin kutusu 28">
              <a:extLst>
                <a:ext uri="{FF2B5EF4-FFF2-40B4-BE49-F238E27FC236}">
                  <a16:creationId xmlns:a16="http://schemas.microsoft.com/office/drawing/2014/main" id="{00000000-0008-0000-0300-00001D000000}"/>
                </a:ext>
              </a:extLst>
            </xdr:cNvPr>
            <xdr:cNvSpPr txBox="1"/>
          </xdr:nvSpPr>
          <xdr:spPr>
            <a:xfrm>
              <a:off x="11245848" y="10959043"/>
              <a:ext cx="855975"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median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m:t>
                                </m:r>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13" name="Metin kutusu 28">
              <a:extLst>
                <a:ext uri="{FF2B5EF4-FFF2-40B4-BE49-F238E27FC236}">
                  <a16:creationId xmlns:a16="http://schemas.microsoft.com/office/drawing/2014/main" id="{00000000-0008-0000-0300-00001D000000}"/>
                </a:ext>
              </a:extLst>
            </xdr:cNvPr>
            <xdr:cNvSpPr txBox="1"/>
          </xdr:nvSpPr>
          <xdr:spPr>
            <a:xfrm>
              <a:off x="11245848" y="10959043"/>
              <a:ext cx="855975"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median┬(𝑖=1..𝑆𝑛)⁡|〖%𝑒〗_𝑖 |</a:t>
              </a:r>
              <a:endParaRPr lang="tr-TR" sz="1100"/>
            </a:p>
          </xdr:txBody>
        </xdr:sp>
      </mc:Fallback>
    </mc:AlternateContent>
    <xdr:clientData/>
  </xdr:oneCellAnchor>
  <xdr:oneCellAnchor>
    <xdr:from>
      <xdr:col>19</xdr:col>
      <xdr:colOff>15873</xdr:colOff>
      <xdr:row>25</xdr:row>
      <xdr:rowOff>52918</xdr:rowOff>
    </xdr:from>
    <xdr:ext cx="787588" cy="359833"/>
    <mc:AlternateContent xmlns:mc="http://schemas.openxmlformats.org/markup-compatibility/2006" xmlns:a14="http://schemas.microsoft.com/office/drawing/2010/main">
      <mc:Choice Requires="a14">
        <xdr:sp macro="" textlink="">
          <xdr:nvSpPr>
            <xdr:cNvPr id="14" name="Metin kutusu 29">
              <a:extLst>
                <a:ext uri="{FF2B5EF4-FFF2-40B4-BE49-F238E27FC236}">
                  <a16:creationId xmlns:a16="http://schemas.microsoft.com/office/drawing/2014/main" id="{00000000-0008-0000-0300-00001E000000}"/>
                </a:ext>
              </a:extLst>
            </xdr:cNvPr>
            <xdr:cNvSpPr txBox="1"/>
          </xdr:nvSpPr>
          <xdr:spPr>
            <a:xfrm>
              <a:off x="11217273" y="11406718"/>
              <a:ext cx="787588" cy="359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ad>
                      <m:radPr>
                        <m:degHide m:val="on"/>
                        <m:ctrlPr>
                          <a:rPr lang="tr-TR" sz="1100" i="1">
                            <a:latin typeface="Cambria Math" panose="02040503050406030204" pitchFamily="18" charset="0"/>
                          </a:rPr>
                        </m:ctrlPr>
                      </m:radPr>
                      <m:deg/>
                      <m:e>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m:t>
                                </m:r>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e>
                    </m:rad>
                  </m:oMath>
                </m:oMathPara>
              </a14:m>
              <a:endParaRPr lang="tr-TR" sz="1100"/>
            </a:p>
          </xdr:txBody>
        </xdr:sp>
      </mc:Choice>
      <mc:Fallback xmlns="">
        <xdr:sp macro="" textlink="">
          <xdr:nvSpPr>
            <xdr:cNvPr id="14" name="Metin kutusu 29">
              <a:extLst>
                <a:ext uri="{FF2B5EF4-FFF2-40B4-BE49-F238E27FC236}">
                  <a16:creationId xmlns:a16="http://schemas.microsoft.com/office/drawing/2014/main" id="{00000000-0008-0000-0300-00001E000000}"/>
                </a:ext>
              </a:extLst>
            </xdr:cNvPr>
            <xdr:cNvSpPr txBox="1"/>
          </xdr:nvSpPr>
          <xdr:spPr>
            <a:xfrm>
              <a:off x="11217273" y="11406718"/>
              <a:ext cx="787588" cy="359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𝑖=1..𝑆𝑛)⁡〖〖%𝑒〗_𝑖^2 〗 )</a:t>
              </a:r>
              <a:endParaRPr lang="tr-TR" sz="1100"/>
            </a:p>
          </xdr:txBody>
        </xdr:sp>
      </mc:Fallback>
    </mc:AlternateContent>
    <xdr:clientData/>
  </xdr:oneCellAnchor>
  <xdr:oneCellAnchor>
    <xdr:from>
      <xdr:col>19</xdr:col>
      <xdr:colOff>15873</xdr:colOff>
      <xdr:row>26</xdr:row>
      <xdr:rowOff>61383</xdr:rowOff>
    </xdr:from>
    <xdr:ext cx="896977" cy="344453"/>
    <mc:AlternateContent xmlns:mc="http://schemas.openxmlformats.org/markup-compatibility/2006" xmlns:a14="http://schemas.microsoft.com/office/drawing/2010/main">
      <mc:Choice Requires="a14">
        <xdr:sp macro="" textlink="">
          <xdr:nvSpPr>
            <xdr:cNvPr id="15" name="Metin kutusu 32">
              <a:extLst>
                <a:ext uri="{FF2B5EF4-FFF2-40B4-BE49-F238E27FC236}">
                  <a16:creationId xmlns:a16="http://schemas.microsoft.com/office/drawing/2014/main" id="{00000000-0008-0000-0300-000021000000}"/>
                </a:ext>
              </a:extLst>
            </xdr:cNvPr>
            <xdr:cNvSpPr txBox="1"/>
          </xdr:nvSpPr>
          <xdr:spPr>
            <a:xfrm>
              <a:off x="11217273" y="11862858"/>
              <a:ext cx="896977"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tr-TR" sz="1100" i="1">
                            <a:latin typeface="Cambria Math" panose="02040503050406030204" pitchFamily="18" charset="0"/>
                          </a:rPr>
                        </m:ctrlPr>
                      </m:radPr>
                      <m:deg/>
                      <m:e>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edia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m:t>
                                </m:r>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e>
                    </m:rad>
                  </m:oMath>
                </m:oMathPara>
              </a14:m>
              <a:endParaRPr lang="tr-TR" sz="1100"/>
            </a:p>
          </xdr:txBody>
        </xdr:sp>
      </mc:Choice>
      <mc:Fallback xmlns="">
        <xdr:sp macro="" textlink="">
          <xdr:nvSpPr>
            <xdr:cNvPr id="15" name="Metin kutusu 32">
              <a:extLst>
                <a:ext uri="{FF2B5EF4-FFF2-40B4-BE49-F238E27FC236}">
                  <a16:creationId xmlns:a16="http://schemas.microsoft.com/office/drawing/2014/main" id="{00000000-0008-0000-0300-000021000000}"/>
                </a:ext>
              </a:extLst>
            </xdr:cNvPr>
            <xdr:cNvSpPr txBox="1"/>
          </xdr:nvSpPr>
          <xdr:spPr>
            <a:xfrm>
              <a:off x="11217273" y="11862858"/>
              <a:ext cx="896977"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edia</a:t>
              </a:r>
              <a:r>
                <a:rPr lang="tr-TR" sz="1100" i="0">
                  <a:latin typeface="Cambria Math" panose="02040503050406030204" pitchFamily="18" charset="0"/>
                </a:rPr>
                <a:t>n┬(</a:t>
              </a:r>
              <a:r>
                <a:rPr lang="tr-TR" sz="1100" b="0" i="0">
                  <a:latin typeface="Cambria Math" panose="02040503050406030204" pitchFamily="18" charset="0"/>
                </a:rPr>
                <a:t>𝑖=1..𝑆𝑛)⁡〖〖%𝑒〗_𝑖^2 〗 )</a:t>
              </a:r>
              <a:endParaRPr lang="tr-TR" sz="1100"/>
            </a:p>
          </xdr:txBody>
        </xdr:sp>
      </mc:Fallback>
    </mc:AlternateContent>
    <xdr:clientData/>
  </xdr:oneCellAnchor>
  <xdr:oneCellAnchor>
    <xdr:from>
      <xdr:col>19</xdr:col>
      <xdr:colOff>44448</xdr:colOff>
      <xdr:row>22</xdr:row>
      <xdr:rowOff>51858</xdr:rowOff>
    </xdr:from>
    <xdr:ext cx="648704" cy="221856"/>
    <mc:AlternateContent xmlns:mc="http://schemas.openxmlformats.org/markup-compatibility/2006" xmlns:a14="http://schemas.microsoft.com/office/drawing/2010/main">
      <mc:Choice Requires="a14">
        <xdr:sp macro="" textlink="">
          <xdr:nvSpPr>
            <xdr:cNvPr id="16" name="Metin kutusu 33">
              <a:extLst>
                <a:ext uri="{FF2B5EF4-FFF2-40B4-BE49-F238E27FC236}">
                  <a16:creationId xmlns:a16="http://schemas.microsoft.com/office/drawing/2014/main" id="{00000000-0008-0000-0300-000022000000}"/>
                </a:ext>
              </a:extLst>
            </xdr:cNvPr>
            <xdr:cNvSpPr txBox="1"/>
          </xdr:nvSpPr>
          <xdr:spPr>
            <a:xfrm>
              <a:off x="11245848" y="10062633"/>
              <a:ext cx="648704" cy="221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
                          <m:sSubPr>
                            <m:ctrlPr>
                              <a:rPr lang="tr-TR" sz="1100" i="1">
                                <a:latin typeface="Cambria Math" panose="02040503050406030204" pitchFamily="18" charset="0"/>
                              </a:rPr>
                            </m:ctrlPr>
                          </m:sSubPr>
                          <m:e>
                            <m:r>
                              <a:rPr lang="tr-TR" sz="1100" b="0" i="1">
                                <a:latin typeface="Cambria Math" panose="02040503050406030204" pitchFamily="18" charset="0"/>
                              </a:rPr>
                              <m:t>%</m:t>
                            </m:r>
                            <m:r>
                              <a:rPr lang="tr-TR" sz="1100" b="0" i="1">
                                <a:latin typeface="Cambria Math" panose="02040503050406030204" pitchFamily="18" charset="0"/>
                              </a:rPr>
                              <m:t>𝑒</m:t>
                            </m:r>
                          </m:e>
                          <m:sub>
                            <m:r>
                              <a:rPr lang="tr-TR" sz="1100" b="0" i="1">
                                <a:latin typeface="Cambria Math" panose="02040503050406030204" pitchFamily="18" charset="0"/>
                              </a:rPr>
                              <m:t>𝑖</m:t>
                            </m:r>
                          </m:sub>
                        </m:sSub>
                      </m:e>
                    </m:func>
                  </m:oMath>
                </m:oMathPara>
              </a14:m>
              <a:endParaRPr lang="tr-TR" sz="1100"/>
            </a:p>
          </xdr:txBody>
        </xdr:sp>
      </mc:Choice>
      <mc:Fallback xmlns="">
        <xdr:sp macro="" textlink="">
          <xdr:nvSpPr>
            <xdr:cNvPr id="16" name="Metin kutusu 33">
              <a:extLst>
                <a:ext uri="{FF2B5EF4-FFF2-40B4-BE49-F238E27FC236}">
                  <a16:creationId xmlns:a16="http://schemas.microsoft.com/office/drawing/2014/main" id="{00000000-0008-0000-0300-000022000000}"/>
                </a:ext>
              </a:extLst>
            </xdr:cNvPr>
            <xdr:cNvSpPr txBox="1"/>
          </xdr:nvSpPr>
          <xdr:spPr>
            <a:xfrm>
              <a:off x="11245848" y="10062633"/>
              <a:ext cx="648704" cy="221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 〗</a:t>
              </a:r>
              <a:endParaRPr lang="tr-TR" sz="1100"/>
            </a:p>
          </xdr:txBody>
        </xdr:sp>
      </mc:Fallback>
    </mc:AlternateContent>
    <xdr:clientData/>
  </xdr:oneCellAnchor>
  <xdr:oneCellAnchor>
    <xdr:from>
      <xdr:col>19</xdr:col>
      <xdr:colOff>44448</xdr:colOff>
      <xdr:row>28</xdr:row>
      <xdr:rowOff>44451</xdr:rowOff>
    </xdr:from>
    <xdr:ext cx="993193" cy="374649"/>
    <mc:AlternateContent xmlns:mc="http://schemas.openxmlformats.org/markup-compatibility/2006" xmlns:a14="http://schemas.microsoft.com/office/drawing/2010/main">
      <mc:Choice Requires="a14">
        <xdr:sp macro="" textlink="">
          <xdr:nvSpPr>
            <xdr:cNvPr id="18" name="Metin kutusu 35">
              <a:extLst>
                <a:ext uri="{FF2B5EF4-FFF2-40B4-BE49-F238E27FC236}">
                  <a16:creationId xmlns:a16="http://schemas.microsoft.com/office/drawing/2014/main" id="{00000000-0008-0000-0300-000024000000}"/>
                </a:ext>
              </a:extLst>
            </xdr:cNvPr>
            <xdr:cNvSpPr txBox="1"/>
          </xdr:nvSpPr>
          <xdr:spPr>
            <a:xfrm>
              <a:off x="11245848" y="12741276"/>
              <a:ext cx="993193" cy="374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mean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f>
                              <m:fPr>
                                <m:ctrlPr>
                                  <a:rPr lang="tr-TR" sz="1100" b="0" i="1">
                                    <a:solidFill>
                                      <a:schemeClr val="tx1"/>
                                    </a:solidFill>
                                    <a:effectLst/>
                                    <a:latin typeface="Cambria Math" panose="02040503050406030204" pitchFamily="18" charset="0"/>
                                    <a:ea typeface="+mn-ea"/>
                                    <a:cs typeface="+mn-cs"/>
                                  </a:rPr>
                                </m:ctrlPr>
                              </m:fPr>
                              <m:num>
                                <m:sSub>
                                  <m:sSubPr>
                                    <m:ctrlPr>
                                      <a:rPr lang="tr-TR" sz="1100" b="0" i="1">
                                        <a:solidFill>
                                          <a:schemeClr val="tx1"/>
                                        </a:solidFill>
                                        <a:effectLst/>
                                        <a:latin typeface="Cambria Math" panose="02040503050406030204" pitchFamily="18" charset="0"/>
                                        <a:ea typeface="+mn-ea"/>
                                        <a:cs typeface="+mn-cs"/>
                                      </a:rPr>
                                    </m:ctrlPr>
                                  </m:sSubPr>
                                  <m:e>
                                    <m:r>
                                      <a:rPr lang="tr-TR" sz="1100" b="0" i="1">
                                        <a:solidFill>
                                          <a:schemeClr val="tx1"/>
                                        </a:solidFill>
                                        <a:effectLst/>
                                        <a:latin typeface="Cambria Math" panose="02040503050406030204" pitchFamily="18" charset="0"/>
                                        <a:ea typeface="+mn-ea"/>
                                        <a:cs typeface="+mn-cs"/>
                                      </a:rPr>
                                      <m:t>𝑠𝑦𝑚</m:t>
                                    </m:r>
                                    <m:r>
                                      <a:rPr lang="tr-TR" sz="1100" b="0" i="1">
                                        <a:solidFill>
                                          <a:schemeClr val="tx1"/>
                                        </a:solidFill>
                                        <a:effectLst/>
                                        <a:latin typeface="Cambria Math" panose="02040503050406030204" pitchFamily="18" charset="0"/>
                                        <a:ea typeface="+mn-ea"/>
                                        <a:cs typeface="+mn-cs"/>
                                      </a:rPr>
                                      <m:t>_%</m:t>
                                    </m:r>
                                    <m:r>
                                      <a:rPr lang="tr-TR" sz="1100" b="0" i="1">
                                        <a:solidFill>
                                          <a:schemeClr val="tx1"/>
                                        </a:solidFill>
                                        <a:effectLst/>
                                        <a:latin typeface="Cambria Math" panose="02040503050406030204" pitchFamily="18" charset="0"/>
                                        <a:ea typeface="+mn-ea"/>
                                        <a:cs typeface="+mn-cs"/>
                                      </a:rPr>
                                      <m:t>𝑒</m:t>
                                    </m:r>
                                  </m:e>
                                  <m:sub>
                                    <m:r>
                                      <a:rPr lang="tr-TR" sz="1100" b="0" i="1">
                                        <a:solidFill>
                                          <a:schemeClr val="tx1"/>
                                        </a:solidFill>
                                        <a:effectLst/>
                                        <a:latin typeface="Cambria Math" panose="02040503050406030204" pitchFamily="18" charset="0"/>
                                        <a:ea typeface="+mn-ea"/>
                                        <a:cs typeface="+mn-cs"/>
                                      </a:rPr>
                                      <m:t>𝑖</m:t>
                                    </m:r>
                                  </m:sub>
                                </m:sSub>
                              </m:num>
                              <m:den>
                                <m:r>
                                  <a:rPr lang="tr-TR" sz="1100" b="0" i="1">
                                    <a:solidFill>
                                      <a:schemeClr val="tx1"/>
                                    </a:solidFill>
                                    <a:effectLst/>
                                    <a:latin typeface="Cambria Math" panose="02040503050406030204" pitchFamily="18" charset="0"/>
                                    <a:ea typeface="+mn-ea"/>
                                    <a:cs typeface="+mn-cs"/>
                                  </a:rPr>
                                  <m:t>2</m:t>
                                </m:r>
                              </m:den>
                            </m:f>
                          </m:e>
                        </m:d>
                      </m:e>
                    </m:func>
                  </m:oMath>
                </m:oMathPara>
              </a14:m>
              <a:endParaRPr lang="tr-TR" sz="1100"/>
            </a:p>
          </xdr:txBody>
        </xdr:sp>
      </mc:Choice>
      <mc:Fallback xmlns="">
        <xdr:sp macro="" textlink="">
          <xdr:nvSpPr>
            <xdr:cNvPr id="18" name="Metin kutusu 35">
              <a:extLst>
                <a:ext uri="{FF2B5EF4-FFF2-40B4-BE49-F238E27FC236}">
                  <a16:creationId xmlns:a16="http://schemas.microsoft.com/office/drawing/2014/main" id="{00000000-0008-0000-0300-000024000000}"/>
                </a:ext>
              </a:extLst>
            </xdr:cNvPr>
            <xdr:cNvSpPr txBox="1"/>
          </xdr:nvSpPr>
          <xdr:spPr>
            <a:xfrm>
              <a:off x="11245848" y="12741276"/>
              <a:ext cx="993193" cy="374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mean┬(𝑖=1..𝑆𝑛)⁡|</a:t>
              </a:r>
              <a:r>
                <a:rPr lang="tr-TR" sz="1100" b="0" i="0">
                  <a:solidFill>
                    <a:schemeClr val="tx1"/>
                  </a:solidFill>
                  <a:effectLst/>
                  <a:latin typeface="Cambria Math" panose="02040503050406030204" pitchFamily="18" charset="0"/>
                  <a:ea typeface="+mn-ea"/>
                  <a:cs typeface="+mn-cs"/>
                </a:rPr>
                <a:t>〖𝑠𝑦𝑚_%𝑒〗_𝑖/2|</a:t>
              </a:r>
              <a:endParaRPr lang="tr-TR" sz="1100"/>
            </a:p>
          </xdr:txBody>
        </xdr:sp>
      </mc:Fallback>
    </mc:AlternateContent>
    <xdr:clientData/>
  </xdr:oneCellAnchor>
  <xdr:oneCellAnchor>
    <xdr:from>
      <xdr:col>19</xdr:col>
      <xdr:colOff>44448</xdr:colOff>
      <xdr:row>30</xdr:row>
      <xdr:rowOff>62441</xdr:rowOff>
    </xdr:from>
    <xdr:ext cx="787780" cy="221856"/>
    <mc:AlternateContent xmlns:mc="http://schemas.openxmlformats.org/markup-compatibility/2006" xmlns:a14="http://schemas.microsoft.com/office/drawing/2010/main">
      <mc:Choice Requires="a14">
        <xdr:sp macro="" textlink="">
          <xdr:nvSpPr>
            <xdr:cNvPr id="20" name="Metin kutusu 39">
              <a:extLst>
                <a:ext uri="{FF2B5EF4-FFF2-40B4-BE49-F238E27FC236}">
                  <a16:creationId xmlns:a16="http://schemas.microsoft.com/office/drawing/2014/main" id="{00000000-0008-0000-0300-000028000000}"/>
                </a:ext>
              </a:extLst>
            </xdr:cNvPr>
            <xdr:cNvSpPr txBox="1"/>
          </xdr:nvSpPr>
          <xdr:spPr>
            <a:xfrm>
              <a:off x="11245848" y="13654616"/>
              <a:ext cx="787780" cy="221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
                          <m:sSubPr>
                            <m:ctrlPr>
                              <a:rPr lang="tr-TR" sz="1100" i="1">
                                <a:latin typeface="Cambria Math" panose="02040503050406030204" pitchFamily="18" charset="0"/>
                              </a:rPr>
                            </m:ctrlPr>
                          </m:sSubPr>
                          <m:e>
                            <m:r>
                              <a:rPr lang="tr-TR" sz="1100" b="0" i="1">
                                <a:latin typeface="Cambria Math" panose="02040503050406030204" pitchFamily="18" charset="0"/>
                              </a:rPr>
                              <m:t>𝑠𝑐𝑎</m:t>
                            </m:r>
                            <m:r>
                              <a:rPr lang="tr-TR" sz="1100" b="0" i="1">
                                <a:latin typeface="Cambria Math" panose="02040503050406030204" pitchFamily="18" charset="0"/>
                              </a:rPr>
                              <m:t>_</m:t>
                            </m:r>
                            <m:r>
                              <a:rPr lang="tr-TR" sz="1100" b="0" i="1">
                                <a:latin typeface="Cambria Math" panose="02040503050406030204" pitchFamily="18" charset="0"/>
                              </a:rPr>
                              <m:t>𝑒</m:t>
                            </m:r>
                          </m:e>
                          <m:sub>
                            <m:r>
                              <a:rPr lang="tr-TR" sz="1100" b="0" i="1">
                                <a:latin typeface="Cambria Math" panose="02040503050406030204" pitchFamily="18" charset="0"/>
                              </a:rPr>
                              <m:t>𝑖</m:t>
                            </m:r>
                          </m:sub>
                        </m:sSub>
                      </m:e>
                    </m:func>
                  </m:oMath>
                </m:oMathPara>
              </a14:m>
              <a:endParaRPr lang="tr-TR" sz="1100"/>
            </a:p>
          </xdr:txBody>
        </xdr:sp>
      </mc:Choice>
      <mc:Fallback xmlns="">
        <xdr:sp macro="" textlink="">
          <xdr:nvSpPr>
            <xdr:cNvPr id="20" name="Metin kutusu 39">
              <a:extLst>
                <a:ext uri="{FF2B5EF4-FFF2-40B4-BE49-F238E27FC236}">
                  <a16:creationId xmlns:a16="http://schemas.microsoft.com/office/drawing/2014/main" id="{00000000-0008-0000-0300-000028000000}"/>
                </a:ext>
              </a:extLst>
            </xdr:cNvPr>
            <xdr:cNvSpPr txBox="1"/>
          </xdr:nvSpPr>
          <xdr:spPr>
            <a:xfrm>
              <a:off x="11245848" y="13654616"/>
              <a:ext cx="787780" cy="221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𝑖=1..𝑆𝑛)⁡〖〖𝑠𝑐𝑎_𝑒〗_𝑖 〗</a:t>
              </a:r>
              <a:endParaRPr lang="tr-TR" sz="1100"/>
            </a:p>
          </xdr:txBody>
        </xdr:sp>
      </mc:Fallback>
    </mc:AlternateContent>
    <xdr:clientData/>
  </xdr:oneCellAnchor>
  <xdr:oneCellAnchor>
    <xdr:from>
      <xdr:col>19</xdr:col>
      <xdr:colOff>44448</xdr:colOff>
      <xdr:row>31</xdr:row>
      <xdr:rowOff>62441</xdr:rowOff>
    </xdr:from>
    <xdr:ext cx="896977" cy="221856"/>
    <mc:AlternateContent xmlns:mc="http://schemas.openxmlformats.org/markup-compatibility/2006" xmlns:a14="http://schemas.microsoft.com/office/drawing/2010/main">
      <mc:Choice Requires="a14">
        <xdr:sp macro="" textlink="">
          <xdr:nvSpPr>
            <xdr:cNvPr id="21" name="Metin kutusu 40">
              <a:extLst>
                <a:ext uri="{FF2B5EF4-FFF2-40B4-BE49-F238E27FC236}">
                  <a16:creationId xmlns:a16="http://schemas.microsoft.com/office/drawing/2014/main" id="{00000000-0008-0000-0300-000029000000}"/>
                </a:ext>
              </a:extLst>
            </xdr:cNvPr>
            <xdr:cNvSpPr txBox="1"/>
          </xdr:nvSpPr>
          <xdr:spPr>
            <a:xfrm>
              <a:off x="11245848" y="14102291"/>
              <a:ext cx="896977" cy="221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edia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
                          <m:sSubPr>
                            <m:ctrlPr>
                              <a:rPr lang="tr-TR" sz="1100" i="1">
                                <a:latin typeface="Cambria Math" panose="02040503050406030204" pitchFamily="18" charset="0"/>
                              </a:rPr>
                            </m:ctrlPr>
                          </m:sSubPr>
                          <m:e>
                            <m:r>
                              <a:rPr lang="tr-TR" sz="1100" b="0" i="1">
                                <a:latin typeface="Cambria Math" panose="02040503050406030204" pitchFamily="18" charset="0"/>
                              </a:rPr>
                              <m:t>𝑠𝑐𝑎</m:t>
                            </m:r>
                            <m:r>
                              <a:rPr lang="tr-TR" sz="1100" b="0" i="1">
                                <a:latin typeface="Cambria Math" panose="02040503050406030204" pitchFamily="18" charset="0"/>
                              </a:rPr>
                              <m:t>_</m:t>
                            </m:r>
                            <m:r>
                              <a:rPr lang="tr-TR" sz="1100" b="0" i="1">
                                <a:latin typeface="Cambria Math" panose="02040503050406030204" pitchFamily="18" charset="0"/>
                              </a:rPr>
                              <m:t>𝑒</m:t>
                            </m:r>
                          </m:e>
                          <m:sub>
                            <m:r>
                              <a:rPr lang="tr-TR" sz="1100" b="0" i="1">
                                <a:latin typeface="Cambria Math" panose="02040503050406030204" pitchFamily="18" charset="0"/>
                              </a:rPr>
                              <m:t>𝑖</m:t>
                            </m:r>
                          </m:sub>
                        </m:sSub>
                      </m:e>
                    </m:func>
                  </m:oMath>
                </m:oMathPara>
              </a14:m>
              <a:endParaRPr lang="tr-TR" sz="1100"/>
            </a:p>
          </xdr:txBody>
        </xdr:sp>
      </mc:Choice>
      <mc:Fallback xmlns="">
        <xdr:sp macro="" textlink="">
          <xdr:nvSpPr>
            <xdr:cNvPr id="21" name="Metin kutusu 40">
              <a:extLst>
                <a:ext uri="{FF2B5EF4-FFF2-40B4-BE49-F238E27FC236}">
                  <a16:creationId xmlns:a16="http://schemas.microsoft.com/office/drawing/2014/main" id="{00000000-0008-0000-0300-000029000000}"/>
                </a:ext>
              </a:extLst>
            </xdr:cNvPr>
            <xdr:cNvSpPr txBox="1"/>
          </xdr:nvSpPr>
          <xdr:spPr>
            <a:xfrm>
              <a:off x="11245848" y="14102291"/>
              <a:ext cx="896977" cy="221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edia</a:t>
              </a:r>
              <a:r>
                <a:rPr lang="tr-TR" sz="1100" i="0">
                  <a:latin typeface="Cambria Math" panose="02040503050406030204" pitchFamily="18" charset="0"/>
                </a:rPr>
                <a:t>n┬(</a:t>
              </a:r>
              <a:r>
                <a:rPr lang="tr-TR" sz="1100" b="0" i="0">
                  <a:latin typeface="Cambria Math" panose="02040503050406030204" pitchFamily="18" charset="0"/>
                </a:rPr>
                <a:t>𝑖=1..𝑆𝑛)⁡〖〖𝑠𝑐𝑎_𝑒〗_𝑖 〗</a:t>
              </a:r>
              <a:endParaRPr lang="tr-TR" sz="1100"/>
            </a:p>
          </xdr:txBody>
        </xdr:sp>
      </mc:Fallback>
    </mc:AlternateContent>
    <xdr:clientData/>
  </xdr:oneCellAnchor>
  <xdr:oneCellAnchor>
    <xdr:from>
      <xdr:col>19</xdr:col>
      <xdr:colOff>15873</xdr:colOff>
      <xdr:row>32</xdr:row>
      <xdr:rowOff>42335</xdr:rowOff>
    </xdr:from>
    <xdr:ext cx="933452" cy="359833"/>
    <mc:AlternateContent xmlns:mc="http://schemas.openxmlformats.org/markup-compatibility/2006" xmlns:a14="http://schemas.microsoft.com/office/drawing/2010/main">
      <mc:Choice Requires="a14">
        <xdr:sp macro="" textlink="">
          <xdr:nvSpPr>
            <xdr:cNvPr id="22" name="Metin kutusu 41">
              <a:extLst>
                <a:ext uri="{FF2B5EF4-FFF2-40B4-BE49-F238E27FC236}">
                  <a16:creationId xmlns:a16="http://schemas.microsoft.com/office/drawing/2014/main" id="{00000000-0008-0000-0300-00002A000000}"/>
                </a:ext>
              </a:extLst>
            </xdr:cNvPr>
            <xdr:cNvSpPr txBox="1"/>
          </xdr:nvSpPr>
          <xdr:spPr>
            <a:xfrm>
              <a:off x="11217273" y="14529860"/>
              <a:ext cx="933452" cy="359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ad>
                      <m:radPr>
                        <m:degHide m:val="on"/>
                        <m:ctrlPr>
                          <a:rPr lang="tr-TR" sz="1100" i="1">
                            <a:latin typeface="Cambria Math" panose="02040503050406030204" pitchFamily="18" charset="0"/>
                          </a:rPr>
                        </m:ctrlPr>
                      </m:radPr>
                      <m:deg/>
                      <m:e>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𝑠𝑐𝑎</m:t>
                                </m:r>
                                <m:r>
                                  <a:rPr lang="tr-TR" sz="1100" b="0" i="1">
                                    <a:latin typeface="Cambria Math" panose="02040503050406030204" pitchFamily="18" charset="0"/>
                                  </a:rPr>
                                  <m:t>_</m:t>
                                </m:r>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e>
                    </m:rad>
                  </m:oMath>
                </m:oMathPara>
              </a14:m>
              <a:endParaRPr lang="tr-TR" sz="1100"/>
            </a:p>
          </xdr:txBody>
        </xdr:sp>
      </mc:Choice>
      <mc:Fallback xmlns="">
        <xdr:sp macro="" textlink="">
          <xdr:nvSpPr>
            <xdr:cNvPr id="22" name="Metin kutusu 41">
              <a:extLst>
                <a:ext uri="{FF2B5EF4-FFF2-40B4-BE49-F238E27FC236}">
                  <a16:creationId xmlns:a16="http://schemas.microsoft.com/office/drawing/2014/main" id="{00000000-0008-0000-0300-00002A000000}"/>
                </a:ext>
              </a:extLst>
            </xdr:cNvPr>
            <xdr:cNvSpPr txBox="1"/>
          </xdr:nvSpPr>
          <xdr:spPr>
            <a:xfrm>
              <a:off x="11217273" y="14529860"/>
              <a:ext cx="933452" cy="359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𝑖=1..𝑆𝑛)⁡〖〖𝑠𝑐𝑎_𝑒〗_𝑖^2 〗 )</a:t>
              </a:r>
              <a:endParaRPr lang="tr-TR" sz="1100"/>
            </a:p>
          </xdr:txBody>
        </xdr:sp>
      </mc:Fallback>
    </mc:AlternateContent>
    <xdr:clientData/>
  </xdr:oneCellAnchor>
  <xdr:oneCellAnchor>
    <xdr:from>
      <xdr:col>19</xdr:col>
      <xdr:colOff>44448</xdr:colOff>
      <xdr:row>20</xdr:row>
      <xdr:rowOff>107950</xdr:rowOff>
    </xdr:from>
    <xdr:ext cx="749776" cy="296333"/>
    <mc:AlternateContent xmlns:mc="http://schemas.openxmlformats.org/markup-compatibility/2006" xmlns:a14="http://schemas.microsoft.com/office/drawing/2010/main">
      <mc:Choice Requires="a14">
        <xdr:sp macro="" textlink="">
          <xdr:nvSpPr>
            <xdr:cNvPr id="24" name="Metin kutusu 44">
              <a:extLst>
                <a:ext uri="{FF2B5EF4-FFF2-40B4-BE49-F238E27FC236}">
                  <a16:creationId xmlns:a16="http://schemas.microsoft.com/office/drawing/2014/main" id="{00000000-0008-0000-0300-00002D000000}"/>
                </a:ext>
              </a:extLst>
            </xdr:cNvPr>
            <xdr:cNvSpPr txBox="1"/>
          </xdr:nvSpPr>
          <xdr:spPr>
            <a:xfrm>
              <a:off x="11245848" y="9223375"/>
              <a:ext cx="749776"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sum</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𝑟𝑒𝑙</m:t>
                                </m:r>
                                <m:r>
                                  <a:rPr lang="tr-TR" sz="1100" b="0" i="1">
                                    <a:latin typeface="Cambria Math" panose="02040503050406030204" pitchFamily="18" charset="0"/>
                                  </a:rPr>
                                  <m:t>_</m:t>
                                </m:r>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24" name="Metin kutusu 44">
              <a:extLst>
                <a:ext uri="{FF2B5EF4-FFF2-40B4-BE49-F238E27FC236}">
                  <a16:creationId xmlns:a16="http://schemas.microsoft.com/office/drawing/2014/main" id="{00000000-0008-0000-0300-00002D000000}"/>
                </a:ext>
              </a:extLst>
            </xdr:cNvPr>
            <xdr:cNvSpPr txBox="1"/>
          </xdr:nvSpPr>
          <xdr:spPr>
            <a:xfrm>
              <a:off x="11245848" y="9223375"/>
              <a:ext cx="749776"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sum┬(𝑖=1..𝑆𝑛)⁡|〖𝑟𝑒𝑙_𝑒〗_𝑖 |</a:t>
              </a:r>
              <a:endParaRPr lang="tr-TR" sz="1100"/>
            </a:p>
          </xdr:txBody>
        </xdr:sp>
      </mc:Fallback>
    </mc:AlternateContent>
    <xdr:clientData/>
  </xdr:oneCellAnchor>
  <xdr:oneCellAnchor>
    <xdr:from>
      <xdr:col>19</xdr:col>
      <xdr:colOff>44448</xdr:colOff>
      <xdr:row>17</xdr:row>
      <xdr:rowOff>107950</xdr:rowOff>
    </xdr:from>
    <xdr:ext cx="749776" cy="296333"/>
    <mc:AlternateContent xmlns:mc="http://schemas.openxmlformats.org/markup-compatibility/2006" xmlns:a14="http://schemas.microsoft.com/office/drawing/2010/main">
      <mc:Choice Requires="a14">
        <xdr:sp macro="" textlink="">
          <xdr:nvSpPr>
            <xdr:cNvPr id="25" name="Metin kutusu 50">
              <a:extLst>
                <a:ext uri="{FF2B5EF4-FFF2-40B4-BE49-F238E27FC236}">
                  <a16:creationId xmlns:a16="http://schemas.microsoft.com/office/drawing/2014/main" id="{00000000-0008-0000-0300-000033000000}"/>
                </a:ext>
              </a:extLst>
            </xdr:cNvPr>
            <xdr:cNvSpPr txBox="1"/>
          </xdr:nvSpPr>
          <xdr:spPr>
            <a:xfrm>
              <a:off x="11245848" y="7880350"/>
              <a:ext cx="749776"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mean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𝑟𝑒𝑙</m:t>
                                </m:r>
                                <m:r>
                                  <a:rPr lang="tr-TR" sz="1100" b="0" i="1">
                                    <a:latin typeface="Cambria Math" panose="02040503050406030204" pitchFamily="18" charset="0"/>
                                  </a:rPr>
                                  <m:t>_</m:t>
                                </m:r>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25" name="Metin kutusu 50">
              <a:extLst>
                <a:ext uri="{FF2B5EF4-FFF2-40B4-BE49-F238E27FC236}">
                  <a16:creationId xmlns:a16="http://schemas.microsoft.com/office/drawing/2014/main" id="{00000000-0008-0000-0300-000033000000}"/>
                </a:ext>
              </a:extLst>
            </xdr:cNvPr>
            <xdr:cNvSpPr txBox="1"/>
          </xdr:nvSpPr>
          <xdr:spPr>
            <a:xfrm>
              <a:off x="11245848" y="7880350"/>
              <a:ext cx="749776"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mean┬(𝑖=1..𝑆𝑛)⁡|〖𝑟𝑒𝑙_𝑒〗_𝑖 |</a:t>
              </a:r>
              <a:endParaRPr lang="tr-TR" sz="1100"/>
            </a:p>
          </xdr:txBody>
        </xdr:sp>
      </mc:Fallback>
    </mc:AlternateContent>
    <xdr:clientData/>
  </xdr:oneCellAnchor>
  <xdr:oneCellAnchor>
    <xdr:from>
      <xdr:col>19</xdr:col>
      <xdr:colOff>44448</xdr:colOff>
      <xdr:row>18</xdr:row>
      <xdr:rowOff>107950</xdr:rowOff>
    </xdr:from>
    <xdr:ext cx="910167" cy="296333"/>
    <mc:AlternateContent xmlns:mc="http://schemas.openxmlformats.org/markup-compatibility/2006" xmlns:a14="http://schemas.microsoft.com/office/drawing/2010/main">
      <mc:Choice Requires="a14">
        <xdr:sp macro="" textlink="">
          <xdr:nvSpPr>
            <xdr:cNvPr id="26" name="Metin kutusu 51">
              <a:extLst>
                <a:ext uri="{FF2B5EF4-FFF2-40B4-BE49-F238E27FC236}">
                  <a16:creationId xmlns:a16="http://schemas.microsoft.com/office/drawing/2014/main" id="{00000000-0008-0000-0300-000034000000}"/>
                </a:ext>
              </a:extLst>
            </xdr:cNvPr>
            <xdr:cNvSpPr txBox="1"/>
          </xdr:nvSpPr>
          <xdr:spPr>
            <a:xfrm>
              <a:off x="11245848" y="8328025"/>
              <a:ext cx="910167"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median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𝑟𝑒𝑙</m:t>
                                </m:r>
                                <m:r>
                                  <a:rPr lang="tr-TR" sz="1100" b="0" i="1">
                                    <a:latin typeface="Cambria Math" panose="02040503050406030204" pitchFamily="18" charset="0"/>
                                  </a:rPr>
                                  <m:t>_</m:t>
                                </m:r>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26" name="Metin kutusu 51">
              <a:extLst>
                <a:ext uri="{FF2B5EF4-FFF2-40B4-BE49-F238E27FC236}">
                  <a16:creationId xmlns:a16="http://schemas.microsoft.com/office/drawing/2014/main" id="{00000000-0008-0000-0300-000034000000}"/>
                </a:ext>
              </a:extLst>
            </xdr:cNvPr>
            <xdr:cNvSpPr txBox="1"/>
          </xdr:nvSpPr>
          <xdr:spPr>
            <a:xfrm>
              <a:off x="11245848" y="8328025"/>
              <a:ext cx="910167"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median┬(𝑖=1..𝑆𝑛)⁡|〖𝑟𝑒𝑙_𝑒〗_𝑖 |</a:t>
              </a:r>
              <a:endParaRPr lang="tr-TR" sz="1100"/>
            </a:p>
          </xdr:txBody>
        </xdr:sp>
      </mc:Fallback>
    </mc:AlternateContent>
    <xdr:clientData/>
  </xdr:oneCellAnchor>
  <xdr:oneCellAnchor>
    <xdr:from>
      <xdr:col>19</xdr:col>
      <xdr:colOff>44448</xdr:colOff>
      <xdr:row>21</xdr:row>
      <xdr:rowOff>76200</xdr:rowOff>
    </xdr:from>
    <xdr:ext cx="778483" cy="230704"/>
    <mc:AlternateContent xmlns:mc="http://schemas.openxmlformats.org/markup-compatibility/2006" xmlns:a14="http://schemas.microsoft.com/office/drawing/2010/main">
      <mc:Choice Requires="a14">
        <xdr:sp macro="" textlink="">
          <xdr:nvSpPr>
            <xdr:cNvPr id="27" name="Metin kutusu 57">
              <a:extLst>
                <a:ext uri="{FF2B5EF4-FFF2-40B4-BE49-F238E27FC236}">
                  <a16:creationId xmlns:a16="http://schemas.microsoft.com/office/drawing/2014/main" id="{00000000-0008-0000-0300-00003A000000}"/>
                </a:ext>
              </a:extLst>
            </xdr:cNvPr>
            <xdr:cNvSpPr txBox="1"/>
          </xdr:nvSpPr>
          <xdr:spPr>
            <a:xfrm>
              <a:off x="11245848" y="9639300"/>
              <a:ext cx="778483" cy="230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s</m:t>
                            </m:r>
                            <m:r>
                              <m:rPr>
                                <m:sty m:val="p"/>
                              </m:rPr>
                              <a:rPr lang="tr-TR" sz="1100" b="0" i="0">
                                <a:latin typeface="Cambria Math" panose="02040503050406030204" pitchFamily="18" charset="0"/>
                              </a:rPr>
                              <m:t>um</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b="0" i="1">
                                <a:latin typeface="Cambria Math" panose="02040503050406030204" pitchFamily="18" charset="0"/>
                              </a:rPr>
                            </m:ctrlPr>
                          </m:sSubSupPr>
                          <m:e>
                            <m:r>
                              <a:rPr lang="tr-TR" sz="1100" b="0" i="1">
                                <a:solidFill>
                                  <a:schemeClr val="tx1"/>
                                </a:solidFill>
                                <a:effectLst/>
                                <a:latin typeface="Cambria Math" panose="02040503050406030204" pitchFamily="18" charset="0"/>
                                <a:ea typeface="+mn-ea"/>
                                <a:cs typeface="+mn-cs"/>
                              </a:rPr>
                              <m:t>𝑟𝑒𝑙</m:t>
                            </m:r>
                            <m:r>
                              <a:rPr lang="tr-TR" sz="1100" b="0" i="1">
                                <a:solidFill>
                                  <a:schemeClr val="tx1"/>
                                </a:solidFill>
                                <a:effectLst/>
                                <a:latin typeface="Cambria Math" panose="02040503050406030204" pitchFamily="18" charset="0"/>
                                <a:ea typeface="+mn-ea"/>
                                <a:cs typeface="+mn-cs"/>
                              </a:rPr>
                              <m:t>_</m:t>
                            </m:r>
                            <m:r>
                              <a:rPr lang="tr-TR" sz="1100" b="0" i="1">
                                <a:solidFill>
                                  <a:schemeClr val="tx1"/>
                                </a:solidFill>
                                <a:effectLst/>
                                <a:latin typeface="Cambria Math" panose="02040503050406030204" pitchFamily="18" charset="0"/>
                                <a:ea typeface="+mn-ea"/>
                                <a:cs typeface="+mn-cs"/>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oMath>
                </m:oMathPara>
              </a14:m>
              <a:endParaRPr lang="tr-TR" sz="1100"/>
            </a:p>
          </xdr:txBody>
        </xdr:sp>
      </mc:Choice>
      <mc:Fallback xmlns="">
        <xdr:sp macro="" textlink="">
          <xdr:nvSpPr>
            <xdr:cNvPr id="27" name="Metin kutusu 57">
              <a:extLst>
                <a:ext uri="{FF2B5EF4-FFF2-40B4-BE49-F238E27FC236}">
                  <a16:creationId xmlns:a16="http://schemas.microsoft.com/office/drawing/2014/main" id="{00000000-0008-0000-0300-00003A000000}"/>
                </a:ext>
              </a:extLst>
            </xdr:cNvPr>
            <xdr:cNvSpPr txBox="1"/>
          </xdr:nvSpPr>
          <xdr:spPr>
            <a:xfrm>
              <a:off x="11245848" y="9639300"/>
              <a:ext cx="778483" cy="230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s</a:t>
              </a:r>
              <a:r>
                <a:rPr lang="tr-TR" sz="1100" b="0" i="0">
                  <a:latin typeface="Cambria Math" panose="02040503050406030204" pitchFamily="18" charset="0"/>
                </a:rPr>
                <a:t>um┬(𝑖=1..𝑆𝑛)⁡〖〖</a:t>
              </a:r>
              <a:r>
                <a:rPr lang="tr-TR" sz="1100" b="0" i="0">
                  <a:solidFill>
                    <a:schemeClr val="tx1"/>
                  </a:solidFill>
                  <a:effectLst/>
                  <a:latin typeface="Cambria Math" panose="02040503050406030204" pitchFamily="18" charset="0"/>
                  <a:ea typeface="+mn-ea"/>
                  <a:cs typeface="+mn-cs"/>
                </a:rPr>
                <a:t>𝑟𝑒𝑙_𝑒〗_</a:t>
              </a:r>
              <a:r>
                <a:rPr lang="tr-TR" sz="1100" b="0" i="0">
                  <a:latin typeface="Cambria Math" panose="02040503050406030204" pitchFamily="18" charset="0"/>
                </a:rPr>
                <a:t>𝑖^2 〗</a:t>
              </a:r>
              <a:endParaRPr lang="tr-TR" sz="1100"/>
            </a:p>
          </xdr:txBody>
        </xdr:sp>
      </mc:Fallback>
    </mc:AlternateContent>
    <xdr:clientData/>
  </xdr:oneCellAnchor>
  <xdr:oneCellAnchor>
    <xdr:from>
      <xdr:col>19</xdr:col>
      <xdr:colOff>44448</xdr:colOff>
      <xdr:row>11</xdr:row>
      <xdr:rowOff>7407</xdr:rowOff>
    </xdr:from>
    <xdr:ext cx="1218410" cy="393506"/>
    <mc:AlternateContent xmlns:mc="http://schemas.openxmlformats.org/markup-compatibility/2006" xmlns:a14="http://schemas.microsoft.com/office/drawing/2010/main">
      <mc:Choice Requires="a14">
        <xdr:sp macro="" textlink="">
          <xdr:nvSpPr>
            <xdr:cNvPr id="28" name="Metin kutusu 58">
              <a:extLst>
                <a:ext uri="{FF2B5EF4-FFF2-40B4-BE49-F238E27FC236}">
                  <a16:creationId xmlns:a16="http://schemas.microsoft.com/office/drawing/2014/main" id="{00000000-0008-0000-0300-00003B000000}"/>
                </a:ext>
              </a:extLst>
            </xdr:cNvPr>
            <xdr:cNvSpPr txBox="1"/>
          </xdr:nvSpPr>
          <xdr:spPr>
            <a:xfrm>
              <a:off x="11245848" y="5093757"/>
              <a:ext cx="1218410"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skw"/>
                        <m:ctrlPr>
                          <a:rPr lang="tr-TR" sz="1100" i="1">
                            <a:latin typeface="Cambria Math" panose="02040503050406030204" pitchFamily="18" charset="0"/>
                          </a:rPr>
                        </m:ctrlPr>
                      </m:fPr>
                      <m:num>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num>
                      <m:den>
                        <m:r>
                          <m:rPr>
                            <m:sty m:val="p"/>
                          </m:rPr>
                          <a:rPr lang="tr-TR" sz="1100" b="0" i="0">
                            <a:latin typeface="Cambria Math" panose="02040503050406030204" pitchFamily="18" charset="0"/>
                          </a:rPr>
                          <m:t>mean</m:t>
                        </m:r>
                        <m:r>
                          <a:rPr lang="tr-TR" sz="1100" b="0" i="1">
                            <a:latin typeface="Cambria Math" panose="02040503050406030204" pitchFamily="18" charset="0"/>
                          </a:rPr>
                          <m:t>(</m:t>
                        </m:r>
                        <m:sSup>
                          <m:sSupPr>
                            <m:ctrlPr>
                              <a:rPr lang="tr-TR" sz="1100" b="0" i="1">
                                <a:latin typeface="Cambria Math" panose="02040503050406030204" pitchFamily="18" charset="0"/>
                              </a:rPr>
                            </m:ctrlPr>
                          </m:sSupPr>
                          <m:e>
                            <m:sSub>
                              <m:sSubPr>
                                <m:ctrlPr>
                                  <a:rPr lang="tr-TR" sz="1100" b="0" i="1">
                                    <a:latin typeface="Cambria Math" panose="02040503050406030204" pitchFamily="18" charset="0"/>
                                  </a:rPr>
                                </m:ctrlPr>
                              </m:sSubPr>
                              <m:e>
                                <m:r>
                                  <a:rPr lang="tr-TR" sz="1100" b="0" i="1">
                                    <a:latin typeface="Cambria Math" panose="02040503050406030204" pitchFamily="18" charset="0"/>
                                  </a:rPr>
                                  <m:t>𝑐</m:t>
                                </m:r>
                              </m:e>
                              <m:sub>
                                <m:r>
                                  <a:rPr lang="tr-TR" sz="1100" b="0" i="1">
                                    <a:latin typeface="Cambria Math" panose="02040503050406030204" pitchFamily="18" charset="0"/>
                                  </a:rPr>
                                  <m:t>𝑖</m:t>
                                </m:r>
                              </m:sub>
                            </m:sSub>
                          </m:e>
                          <m:sup>
                            <m:r>
                              <a:rPr lang="tr-TR" sz="1100" b="0" i="1">
                                <a:latin typeface="Cambria Math" panose="02040503050406030204" pitchFamily="18" charset="0"/>
                              </a:rPr>
                              <m:t>2</m:t>
                            </m:r>
                          </m:sup>
                        </m:sSup>
                        <m:r>
                          <a:rPr lang="tr-TR" sz="1100" b="0" i="1">
                            <a:latin typeface="Cambria Math" panose="02040503050406030204" pitchFamily="18" charset="0"/>
                          </a:rPr>
                          <m:t>)</m:t>
                        </m:r>
                      </m:den>
                    </m:f>
                  </m:oMath>
                </m:oMathPara>
              </a14:m>
              <a:endParaRPr lang="tr-TR" sz="1100"/>
            </a:p>
          </xdr:txBody>
        </xdr:sp>
      </mc:Choice>
      <mc:Fallback xmlns="">
        <xdr:sp macro="" textlink="">
          <xdr:nvSpPr>
            <xdr:cNvPr id="28" name="Metin kutusu 58">
              <a:extLst>
                <a:ext uri="{FF2B5EF4-FFF2-40B4-BE49-F238E27FC236}">
                  <a16:creationId xmlns:a16="http://schemas.microsoft.com/office/drawing/2014/main" id="{00000000-0008-0000-0300-00003B000000}"/>
                </a:ext>
              </a:extLst>
            </xdr:cNvPr>
            <xdr:cNvSpPr txBox="1"/>
          </xdr:nvSpPr>
          <xdr:spPr>
            <a:xfrm>
              <a:off x="11245848" y="5093757"/>
              <a:ext cx="1218410"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𝑖=1..𝑆𝑛)⁡〖𝑒_𝑖^2 〗⁄(mean(〖𝑐_𝑖〗^2))</a:t>
              </a:r>
              <a:endParaRPr lang="tr-TR" sz="1100"/>
            </a:p>
          </xdr:txBody>
        </xdr:sp>
      </mc:Fallback>
    </mc:AlternateContent>
    <xdr:clientData/>
  </xdr:oneCellAnchor>
  <xdr:oneCellAnchor>
    <xdr:from>
      <xdr:col>19</xdr:col>
      <xdr:colOff>44448</xdr:colOff>
      <xdr:row>9</xdr:row>
      <xdr:rowOff>12700</xdr:rowOff>
    </xdr:from>
    <xdr:ext cx="976934" cy="370551"/>
    <mc:AlternateContent xmlns:mc="http://schemas.openxmlformats.org/markup-compatibility/2006" xmlns:a14="http://schemas.microsoft.com/office/drawing/2010/main">
      <mc:Choice Requires="a14">
        <xdr:sp macro="" textlink="">
          <xdr:nvSpPr>
            <xdr:cNvPr id="31" name="Metin kutusu 45">
              <a:extLst>
                <a:ext uri="{FF2B5EF4-FFF2-40B4-BE49-F238E27FC236}">
                  <a16:creationId xmlns:a16="http://schemas.microsoft.com/office/drawing/2014/main" id="{00000000-0008-0000-0300-00002E000000}"/>
                </a:ext>
              </a:extLst>
            </xdr:cNvPr>
            <xdr:cNvSpPr txBox="1"/>
          </xdr:nvSpPr>
          <xdr:spPr>
            <a:xfrm>
              <a:off x="11245848" y="4203700"/>
              <a:ext cx="976934" cy="370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skw"/>
                        <m:ctrlPr>
                          <a:rPr lang="tr-TR" sz="1100" i="1">
                            <a:latin typeface="Cambria Math" panose="02040503050406030204" pitchFamily="18" charset="0"/>
                          </a:rPr>
                        </m:ctrlPr>
                      </m:fPr>
                      <m:num>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num>
                      <m:den>
                        <m:r>
                          <m:rPr>
                            <m:sty m:val="p"/>
                          </m:rPr>
                          <a:rPr lang="tr-TR" sz="1100" b="0" i="0">
                            <a:latin typeface="Cambria Math" panose="02040503050406030204" pitchFamily="18" charset="0"/>
                          </a:rPr>
                          <m:t>var</m:t>
                        </m:r>
                        <m:r>
                          <a:rPr lang="tr-TR" sz="1100" b="0" i="1">
                            <a:latin typeface="Cambria Math" panose="02040503050406030204" pitchFamily="18" charset="0"/>
                          </a:rPr>
                          <m:t>(</m:t>
                        </m:r>
                        <m:r>
                          <a:rPr lang="tr-TR" sz="1100" b="0" i="1">
                            <a:latin typeface="Cambria Math" panose="02040503050406030204" pitchFamily="18" charset="0"/>
                          </a:rPr>
                          <m:t>𝑐</m:t>
                        </m:r>
                        <m:r>
                          <a:rPr lang="tr-TR" sz="1100" b="0" i="1">
                            <a:latin typeface="Cambria Math" panose="02040503050406030204" pitchFamily="18" charset="0"/>
                          </a:rPr>
                          <m:t>)</m:t>
                        </m:r>
                      </m:den>
                    </m:f>
                  </m:oMath>
                </m:oMathPara>
              </a14:m>
              <a:endParaRPr lang="tr-TR" sz="1100"/>
            </a:p>
          </xdr:txBody>
        </xdr:sp>
      </mc:Choice>
      <mc:Fallback xmlns="">
        <xdr:sp macro="" textlink="">
          <xdr:nvSpPr>
            <xdr:cNvPr id="31" name="Metin kutusu 45">
              <a:extLst>
                <a:ext uri="{FF2B5EF4-FFF2-40B4-BE49-F238E27FC236}">
                  <a16:creationId xmlns:a16="http://schemas.microsoft.com/office/drawing/2014/main" id="{00000000-0008-0000-0300-00002E000000}"/>
                </a:ext>
              </a:extLst>
            </xdr:cNvPr>
            <xdr:cNvSpPr txBox="1"/>
          </xdr:nvSpPr>
          <xdr:spPr>
            <a:xfrm>
              <a:off x="11245848" y="4203700"/>
              <a:ext cx="976934" cy="370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𝑖=1..𝑆𝑛)⁡〖𝑒_𝑖^2 〗⁄(var(𝑐))</a:t>
              </a:r>
              <a:endParaRPr lang="tr-TR" sz="1100"/>
            </a:p>
          </xdr:txBody>
        </xdr:sp>
      </mc:Fallback>
    </mc:AlternateContent>
    <xdr:clientData/>
  </xdr:oneCellAnchor>
  <xdr:oneCellAnchor>
    <xdr:from>
      <xdr:col>19</xdr:col>
      <xdr:colOff>44448</xdr:colOff>
      <xdr:row>10</xdr:row>
      <xdr:rowOff>31750</xdr:rowOff>
    </xdr:from>
    <xdr:ext cx="1582613" cy="410305"/>
    <mc:AlternateContent xmlns:mc="http://schemas.openxmlformats.org/markup-compatibility/2006" xmlns:a14="http://schemas.microsoft.com/office/drawing/2010/main">
      <mc:Choice Requires="a14">
        <xdr:sp macro="" textlink="">
          <xdr:nvSpPr>
            <xdr:cNvPr id="32" name="Metin kutusu 47">
              <a:extLst>
                <a:ext uri="{FF2B5EF4-FFF2-40B4-BE49-F238E27FC236}">
                  <a16:creationId xmlns:a16="http://schemas.microsoft.com/office/drawing/2014/main" id="{00000000-0008-0000-0300-000030000000}"/>
                </a:ext>
              </a:extLst>
            </xdr:cNvPr>
            <xdr:cNvSpPr txBox="1"/>
          </xdr:nvSpPr>
          <xdr:spPr>
            <a:xfrm>
              <a:off x="11245848" y="4670425"/>
              <a:ext cx="1582613"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skw"/>
                        <m:ctrlPr>
                          <a:rPr lang="tr-TR" sz="1100" i="1">
                            <a:latin typeface="Cambria Math" panose="02040503050406030204" pitchFamily="18" charset="0"/>
                          </a:rPr>
                        </m:ctrlPr>
                      </m:fPr>
                      <m:num>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num>
                      <m:den>
                        <m:r>
                          <m:rPr>
                            <m:sty m:val="p"/>
                          </m:rPr>
                          <a:rPr lang="tr-TR" sz="1100" b="0" i="0">
                            <a:latin typeface="Cambria Math" panose="02040503050406030204" pitchFamily="18" charset="0"/>
                          </a:rPr>
                          <m:t>mean</m:t>
                        </m:r>
                        <m:d>
                          <m:dPr>
                            <m:ctrlPr>
                              <a:rPr lang="tr-TR" sz="1100" b="0" i="1">
                                <a:latin typeface="Cambria Math" panose="02040503050406030204" pitchFamily="18" charset="0"/>
                              </a:rPr>
                            </m:ctrlPr>
                          </m:dPr>
                          <m:e>
                            <m:sSup>
                              <m:sSupPr>
                                <m:ctrlPr>
                                  <a:rPr lang="tr-TR" sz="1100" b="0" i="1">
                                    <a:latin typeface="Cambria Math" panose="02040503050406030204" pitchFamily="18" charset="0"/>
                                  </a:rPr>
                                </m:ctrlPr>
                              </m:sSupPr>
                              <m:e>
                                <m:d>
                                  <m:dPr>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𝑐</m:t>
                                        </m:r>
                                      </m:e>
                                      <m:sub>
                                        <m:r>
                                          <a:rPr lang="tr-TR" sz="1100" b="0" i="1">
                                            <a:latin typeface="Cambria Math" panose="02040503050406030204" pitchFamily="18" charset="0"/>
                                          </a:rPr>
                                          <m:t>𝑖</m:t>
                                        </m:r>
                                      </m:sub>
                                    </m:sSub>
                                    <m:r>
                                      <a:rPr lang="tr-TR" sz="1100" b="0" i="1">
                                        <a:latin typeface="Cambria Math" panose="02040503050406030204" pitchFamily="18" charset="0"/>
                                      </a:rPr>
                                      <m:t>−</m:t>
                                    </m:r>
                                    <m:acc>
                                      <m:accPr>
                                        <m:chr m:val="̅"/>
                                        <m:ctrlPr>
                                          <a:rPr lang="tr-TR" sz="1100" b="0" i="1">
                                            <a:latin typeface="Cambria Math" panose="02040503050406030204" pitchFamily="18" charset="0"/>
                                          </a:rPr>
                                        </m:ctrlPr>
                                      </m:accPr>
                                      <m:e>
                                        <m:r>
                                          <a:rPr lang="tr-TR" sz="1100" b="0" i="1">
                                            <a:latin typeface="Cambria Math" panose="02040503050406030204" pitchFamily="18" charset="0"/>
                                          </a:rPr>
                                          <m:t>𝑐</m:t>
                                        </m:r>
                                      </m:e>
                                    </m:acc>
                                  </m:e>
                                </m:d>
                              </m:e>
                              <m:sup>
                                <m:r>
                                  <a:rPr lang="tr-TR" sz="1100" b="0" i="1">
                                    <a:latin typeface="Cambria Math" panose="02040503050406030204" pitchFamily="18" charset="0"/>
                                  </a:rPr>
                                  <m:t>2</m:t>
                                </m:r>
                              </m:sup>
                            </m:sSup>
                          </m:e>
                        </m:d>
                      </m:den>
                    </m:f>
                  </m:oMath>
                </m:oMathPara>
              </a14:m>
              <a:endParaRPr lang="tr-TR" sz="1100"/>
            </a:p>
          </xdr:txBody>
        </xdr:sp>
      </mc:Choice>
      <mc:Fallback xmlns="">
        <xdr:sp macro="" textlink="">
          <xdr:nvSpPr>
            <xdr:cNvPr id="32" name="Metin kutusu 47">
              <a:extLst>
                <a:ext uri="{FF2B5EF4-FFF2-40B4-BE49-F238E27FC236}">
                  <a16:creationId xmlns:a16="http://schemas.microsoft.com/office/drawing/2014/main" id="{00000000-0008-0000-0300-000030000000}"/>
                </a:ext>
              </a:extLst>
            </xdr:cNvPr>
            <xdr:cNvSpPr txBox="1"/>
          </xdr:nvSpPr>
          <xdr:spPr>
            <a:xfrm>
              <a:off x="11245848" y="4670425"/>
              <a:ext cx="1582613"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𝑖=1..𝑆𝑛)⁡〖𝑒_𝑖^2 〗⁄mean((𝑐_𝑖−𝑐 ̅ )^2 ) </a:t>
              </a:r>
              <a:endParaRPr lang="tr-TR" sz="1100"/>
            </a:p>
          </xdr:txBody>
        </xdr:sp>
      </mc:Fallback>
    </mc:AlternateContent>
    <xdr:clientData/>
  </xdr:oneCellAnchor>
  <xdr:oneCellAnchor>
    <xdr:from>
      <xdr:col>19</xdr:col>
      <xdr:colOff>44448</xdr:colOff>
      <xdr:row>8</xdr:row>
      <xdr:rowOff>50800</xdr:rowOff>
    </xdr:from>
    <xdr:ext cx="1749325" cy="370551"/>
    <mc:AlternateContent xmlns:mc="http://schemas.openxmlformats.org/markup-compatibility/2006" xmlns:a14="http://schemas.microsoft.com/office/drawing/2010/main">
      <mc:Choice Requires="a14">
        <xdr:sp macro="" textlink="">
          <xdr:nvSpPr>
            <xdr:cNvPr id="33" name="Metin kutusu 49">
              <a:extLst>
                <a:ext uri="{FF2B5EF4-FFF2-40B4-BE49-F238E27FC236}">
                  <a16:creationId xmlns:a16="http://schemas.microsoft.com/office/drawing/2014/main" id="{00000000-0008-0000-0300-000032000000}"/>
                </a:ext>
              </a:extLst>
            </xdr:cNvPr>
            <xdr:cNvSpPr txBox="1"/>
          </xdr:nvSpPr>
          <xdr:spPr>
            <a:xfrm>
              <a:off x="11245848" y="3794125"/>
              <a:ext cx="1749325" cy="370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skw"/>
                        <m:ctrlPr>
                          <a:rPr lang="tr-TR" sz="1100" i="1">
                            <a:latin typeface="Cambria Math" panose="02040503050406030204" pitchFamily="18" charset="0"/>
                          </a:rPr>
                        </m:ctrlPr>
                      </m:fPr>
                      <m:num>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num>
                      <m:den>
                        <m:r>
                          <m:rPr>
                            <m:sty m:val="p"/>
                          </m:rPr>
                          <a:rPr lang="tr-TR" sz="1100" b="0" i="0">
                            <a:latin typeface="Cambria Math" panose="02040503050406030204" pitchFamily="18" charset="0"/>
                          </a:rPr>
                          <m:t>mean</m:t>
                        </m:r>
                        <m:r>
                          <a:rPr lang="tr-TR" sz="1100" b="0" i="1">
                            <a:latin typeface="Cambria Math" panose="02040503050406030204" pitchFamily="18" charset="0"/>
                          </a:rPr>
                          <m:t>(</m:t>
                        </m:r>
                        <m:r>
                          <a:rPr lang="tr-TR" sz="1100" b="0" i="1">
                            <a:latin typeface="Cambria Math" panose="02040503050406030204" pitchFamily="18" charset="0"/>
                          </a:rPr>
                          <m:t>𝑐</m:t>
                        </m:r>
                        <m:r>
                          <a:rPr lang="tr-TR" sz="1100" b="0" i="1">
                            <a:latin typeface="Cambria Math" panose="02040503050406030204" pitchFamily="18" charset="0"/>
                          </a:rPr>
                          <m:t>)⋅</m:t>
                        </m:r>
                        <m:r>
                          <m:rPr>
                            <m:sty m:val="p"/>
                          </m:rPr>
                          <a:rPr lang="tr-TR" sz="1100" b="0" i="0">
                            <a:latin typeface="Cambria Math" panose="02040503050406030204" pitchFamily="18" charset="0"/>
                          </a:rPr>
                          <m:t>mean</m:t>
                        </m:r>
                        <m:r>
                          <a:rPr lang="tr-TR" sz="1100" b="0" i="1">
                            <a:latin typeface="Cambria Math" panose="02040503050406030204" pitchFamily="18" charset="0"/>
                          </a:rPr>
                          <m:t>(</m:t>
                        </m:r>
                        <m:r>
                          <a:rPr lang="tr-TR" sz="1100" b="0" i="1">
                            <a:latin typeface="Cambria Math" panose="02040503050406030204" pitchFamily="18" charset="0"/>
                          </a:rPr>
                          <m:t>𝑝</m:t>
                        </m:r>
                        <m:r>
                          <a:rPr lang="tr-TR" sz="1100" b="0" i="1">
                            <a:latin typeface="Cambria Math" panose="02040503050406030204" pitchFamily="18" charset="0"/>
                          </a:rPr>
                          <m:t>)</m:t>
                        </m:r>
                      </m:den>
                    </m:f>
                  </m:oMath>
                </m:oMathPara>
              </a14:m>
              <a:endParaRPr lang="tr-TR" sz="1100"/>
            </a:p>
          </xdr:txBody>
        </xdr:sp>
      </mc:Choice>
      <mc:Fallback xmlns="">
        <xdr:sp macro="" textlink="">
          <xdr:nvSpPr>
            <xdr:cNvPr id="33" name="Metin kutusu 49">
              <a:extLst>
                <a:ext uri="{FF2B5EF4-FFF2-40B4-BE49-F238E27FC236}">
                  <a16:creationId xmlns:a16="http://schemas.microsoft.com/office/drawing/2014/main" id="{00000000-0008-0000-0300-000032000000}"/>
                </a:ext>
              </a:extLst>
            </xdr:cNvPr>
            <xdr:cNvSpPr txBox="1"/>
          </xdr:nvSpPr>
          <xdr:spPr>
            <a:xfrm>
              <a:off x="11245848" y="3794125"/>
              <a:ext cx="1749325" cy="370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𝑖=1..𝑆𝑛)⁡〖𝑒_𝑖^2 〗⁄(mean(𝑐)⋅mean(𝑝))</a:t>
              </a:r>
              <a:endParaRPr lang="tr-TR" sz="1100"/>
            </a:p>
          </xdr:txBody>
        </xdr:sp>
      </mc:Fallback>
    </mc:AlternateContent>
    <xdr:clientData/>
  </xdr:oneCellAnchor>
  <xdr:oneCellAnchor>
    <xdr:from>
      <xdr:col>19</xdr:col>
      <xdr:colOff>44448</xdr:colOff>
      <xdr:row>12</xdr:row>
      <xdr:rowOff>60325</xdr:rowOff>
    </xdr:from>
    <xdr:ext cx="924292" cy="336567"/>
    <mc:AlternateContent xmlns:mc="http://schemas.openxmlformats.org/markup-compatibility/2006" xmlns:a14="http://schemas.microsoft.com/office/drawing/2010/main">
      <mc:Choice Requires="a14">
        <xdr:sp macro="" textlink="">
          <xdr:nvSpPr>
            <xdr:cNvPr id="34" name="Metin kutusu 53">
              <a:extLst>
                <a:ext uri="{FF2B5EF4-FFF2-40B4-BE49-F238E27FC236}">
                  <a16:creationId xmlns:a16="http://schemas.microsoft.com/office/drawing/2014/main" id="{00000000-0008-0000-0300-000036000000}"/>
                </a:ext>
              </a:extLst>
            </xdr:cNvPr>
            <xdr:cNvSpPr txBox="1"/>
          </xdr:nvSpPr>
          <xdr:spPr>
            <a:xfrm>
              <a:off x="11245848" y="5594350"/>
              <a:ext cx="924292" cy="336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skw"/>
                        <m:ctrlPr>
                          <a:rPr lang="tr-TR" sz="1100" i="1">
                            <a:latin typeface="Cambria Math" panose="02040503050406030204" pitchFamily="18" charset="0"/>
                          </a:rPr>
                        </m:ctrlPr>
                      </m:fPr>
                      <m:num>
                        <m:func>
                          <m:funcPr>
                            <m:ctrlPr>
                              <a:rPr lang="tr-TR" sz="1100" i="1">
                                <a:latin typeface="Cambria Math" panose="02040503050406030204" pitchFamily="18" charset="0"/>
                              </a:rPr>
                            </m:ctrlPr>
                          </m:funcPr>
                          <m:fName>
                            <m:limLow>
                              <m:limLowPr>
                                <m:ctrlPr>
                                  <a:rPr lang="tr-TR" sz="1100" i="1">
                                    <a:latin typeface="Cambria Math" panose="02040503050406030204" pitchFamily="18" charset="0"/>
                                  </a:rPr>
                                </m:ctrlPr>
                              </m:limLowPr>
                              <m:e>
                                <m:r>
                                  <m:rPr>
                                    <m:sty m:val="p"/>
                                  </m:rPr>
                                  <a:rPr lang="tr-TR" sz="1100" i="0">
                                    <a:latin typeface="Cambria Math" panose="02040503050406030204" pitchFamily="18" charset="0"/>
                                  </a:rPr>
                                  <m:t>m</m:t>
                                </m:r>
                                <m:r>
                                  <m:rPr>
                                    <m:sty m:val="p"/>
                                  </m:rPr>
                                  <a:rPr lang="tr-TR" sz="1100" b="0" i="0">
                                    <a:latin typeface="Cambria Math" panose="02040503050406030204" pitchFamily="18" charset="0"/>
                                  </a:rPr>
                                  <m:t>ea</m:t>
                                </m:r>
                                <m:r>
                                  <m:rPr>
                                    <m:sty m:val="p"/>
                                  </m:rPr>
                                  <a:rPr lang="tr-TR" sz="1100" i="0">
                                    <a:latin typeface="Cambria Math" panose="02040503050406030204" pitchFamily="18" charset="0"/>
                                  </a:rPr>
                                  <m:t>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sSubSup>
                              <m:sSubSupPr>
                                <m:ctrlPr>
                                  <a:rPr lang="tr-TR" sz="1100" i="1">
                                    <a:latin typeface="Cambria Math" panose="02040503050406030204" pitchFamily="18" charset="0"/>
                                  </a:rPr>
                                </m:ctrlPr>
                              </m:sSubSupPr>
                              <m:e>
                                <m:r>
                                  <a:rPr lang="tr-TR" sz="1100" b="0" i="1">
                                    <a:latin typeface="Cambria Math" panose="02040503050406030204" pitchFamily="18" charset="0"/>
                                  </a:rPr>
                                  <m:t>𝑒</m:t>
                                </m:r>
                              </m:e>
                              <m:sub>
                                <m:r>
                                  <a:rPr lang="tr-TR" sz="1100" b="0" i="1">
                                    <a:latin typeface="Cambria Math" panose="02040503050406030204" pitchFamily="18" charset="0"/>
                                  </a:rPr>
                                  <m:t>𝑖</m:t>
                                </m:r>
                              </m:sub>
                              <m:sup>
                                <m:r>
                                  <a:rPr lang="tr-TR" sz="1100" b="0" i="1">
                                    <a:latin typeface="Cambria Math" panose="02040503050406030204" pitchFamily="18" charset="0"/>
                                  </a:rPr>
                                  <m:t>2</m:t>
                                </m:r>
                              </m:sup>
                            </m:sSubSup>
                          </m:e>
                        </m:func>
                      </m:num>
                      <m:den>
                        <m:sSub>
                          <m:sSubPr>
                            <m:ctrlPr>
                              <a:rPr lang="tr-TR" sz="1100" b="0" i="1">
                                <a:latin typeface="Cambria Math" panose="02040503050406030204" pitchFamily="18" charset="0"/>
                              </a:rPr>
                            </m:ctrlPr>
                          </m:sSubPr>
                          <m:e>
                            <m:r>
                              <a:rPr lang="tr-TR" sz="1100" b="0" i="1">
                                <a:latin typeface="Cambria Math" panose="02040503050406030204" pitchFamily="18" charset="0"/>
                              </a:rPr>
                              <m:t>𝑐</m:t>
                            </m:r>
                          </m:e>
                          <m:sub>
                            <m:r>
                              <a:rPr lang="tr-TR" sz="1100" b="0" i="1">
                                <a:latin typeface="Cambria Math" panose="02040503050406030204" pitchFamily="18" charset="0"/>
                              </a:rPr>
                              <m:t>𝑖</m:t>
                            </m:r>
                          </m:sub>
                        </m:sSub>
                        <m:r>
                          <a:rPr lang="tr-TR" sz="1100" b="0" i="1">
                            <a:latin typeface="Cambria Math" panose="02040503050406030204" pitchFamily="18" charset="0"/>
                            <a:ea typeface="Cambria Math" panose="02040503050406030204" pitchFamily="18" charset="0"/>
                          </a:rPr>
                          <m:t>⋅</m:t>
                        </m:r>
                        <m:sSub>
                          <m:sSubPr>
                            <m:ctrlPr>
                              <a:rPr lang="tr-TR" sz="1100" b="0" i="1">
                                <a:latin typeface="Cambria Math" panose="02040503050406030204" pitchFamily="18" charset="0"/>
                              </a:rPr>
                            </m:ctrlPr>
                          </m:sSubPr>
                          <m:e>
                            <m:r>
                              <a:rPr lang="tr-TR" sz="1100" b="0" i="1">
                                <a:latin typeface="Cambria Math" panose="02040503050406030204" pitchFamily="18" charset="0"/>
                              </a:rPr>
                              <m:t>𝑝</m:t>
                            </m:r>
                          </m:e>
                          <m:sub>
                            <m:r>
                              <a:rPr lang="tr-TR" sz="1100" b="0" i="1">
                                <a:latin typeface="Cambria Math" panose="02040503050406030204" pitchFamily="18" charset="0"/>
                              </a:rPr>
                              <m:t>𝑖</m:t>
                            </m:r>
                          </m:sub>
                        </m:sSub>
                      </m:den>
                    </m:f>
                  </m:oMath>
                </m:oMathPara>
              </a14:m>
              <a:endParaRPr lang="tr-TR" sz="1100"/>
            </a:p>
          </xdr:txBody>
        </xdr:sp>
      </mc:Choice>
      <mc:Fallback xmlns="">
        <xdr:sp macro="" textlink="">
          <xdr:nvSpPr>
            <xdr:cNvPr id="34" name="Metin kutusu 53">
              <a:extLst>
                <a:ext uri="{FF2B5EF4-FFF2-40B4-BE49-F238E27FC236}">
                  <a16:creationId xmlns:a16="http://schemas.microsoft.com/office/drawing/2014/main" id="{00000000-0008-0000-0300-000036000000}"/>
                </a:ext>
              </a:extLst>
            </xdr:cNvPr>
            <xdr:cNvSpPr txBox="1"/>
          </xdr:nvSpPr>
          <xdr:spPr>
            <a:xfrm>
              <a:off x="11245848" y="5594350"/>
              <a:ext cx="924292" cy="336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tr-TR" sz="1100" i="0">
                  <a:latin typeface="Cambria Math" panose="02040503050406030204" pitchFamily="18" charset="0"/>
                </a:rPr>
                <a:t>m</a:t>
              </a:r>
              <a:r>
                <a:rPr lang="tr-TR" sz="1100" b="0" i="0">
                  <a:latin typeface="Cambria Math" panose="02040503050406030204" pitchFamily="18" charset="0"/>
                </a:rPr>
                <a:t>ea</a:t>
              </a:r>
              <a:r>
                <a:rPr lang="tr-TR" sz="1100" i="0">
                  <a:latin typeface="Cambria Math" panose="02040503050406030204" pitchFamily="18" charset="0"/>
                </a:rPr>
                <a:t>n┬(</a:t>
              </a:r>
              <a:r>
                <a:rPr lang="tr-TR" sz="1100" b="0" i="0">
                  <a:latin typeface="Cambria Math" panose="02040503050406030204" pitchFamily="18" charset="0"/>
                </a:rPr>
                <a:t>𝑖=1..𝑆𝑛)⁡〖𝑒_𝑖^2 〗⁄(𝑐_𝑖</a:t>
              </a:r>
              <a:r>
                <a:rPr lang="tr-TR" sz="1100" b="0" i="0">
                  <a:latin typeface="Cambria Math" panose="02040503050406030204" pitchFamily="18" charset="0"/>
                  <a:ea typeface="Cambria Math" panose="02040503050406030204" pitchFamily="18" charset="0"/>
                </a:rPr>
                <a:t>⋅</a:t>
              </a:r>
              <a:r>
                <a:rPr lang="tr-TR" sz="1100" b="0" i="0">
                  <a:latin typeface="Cambria Math" panose="02040503050406030204" pitchFamily="18" charset="0"/>
                </a:rPr>
                <a:t>𝑝_𝑖 )</a:t>
              </a:r>
              <a:endParaRPr lang="tr-TR" sz="1100"/>
            </a:p>
          </xdr:txBody>
        </xdr:sp>
      </mc:Fallback>
    </mc:AlternateContent>
    <xdr:clientData/>
  </xdr:oneCellAnchor>
  <xdr:oneCellAnchor>
    <xdr:from>
      <xdr:col>19</xdr:col>
      <xdr:colOff>44448</xdr:colOff>
      <xdr:row>27</xdr:row>
      <xdr:rowOff>44451</xdr:rowOff>
    </xdr:from>
    <xdr:ext cx="993193" cy="296333"/>
    <mc:AlternateContent xmlns:mc="http://schemas.openxmlformats.org/markup-compatibility/2006" xmlns:a14="http://schemas.microsoft.com/office/drawing/2010/main">
      <mc:Choice Requires="a14">
        <xdr:sp macro="" textlink="">
          <xdr:nvSpPr>
            <xdr:cNvPr id="35" name="Metin kutusu 35">
              <a:extLst>
                <a:ext uri="{FF2B5EF4-FFF2-40B4-BE49-F238E27FC236}">
                  <a16:creationId xmlns:a16="http://schemas.microsoft.com/office/drawing/2014/main" id="{00000000-0008-0000-0300-00002C000000}"/>
                </a:ext>
              </a:extLst>
            </xdr:cNvPr>
            <xdr:cNvSpPr txBox="1"/>
          </xdr:nvSpPr>
          <xdr:spPr>
            <a:xfrm>
              <a:off x="11245848" y="12293601"/>
              <a:ext cx="993193"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mean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𝑠𝑦𝑚</m:t>
                                </m:r>
                                <m:r>
                                  <a:rPr lang="tr-TR" sz="1100" b="0" i="1">
                                    <a:latin typeface="Cambria Math" panose="02040503050406030204" pitchFamily="18" charset="0"/>
                                  </a:rPr>
                                  <m:t>_%</m:t>
                                </m:r>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35" name="Metin kutusu 35">
              <a:extLst>
                <a:ext uri="{FF2B5EF4-FFF2-40B4-BE49-F238E27FC236}">
                  <a16:creationId xmlns:a16="http://schemas.microsoft.com/office/drawing/2014/main" id="{00000000-0008-0000-0300-00002C000000}"/>
                </a:ext>
              </a:extLst>
            </xdr:cNvPr>
            <xdr:cNvSpPr txBox="1"/>
          </xdr:nvSpPr>
          <xdr:spPr>
            <a:xfrm>
              <a:off x="11245848" y="12293601"/>
              <a:ext cx="993193"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mean┬(𝑖=1..𝑆𝑛)⁡|〖𝑠𝑦𝑚_%𝑒〗_𝑖 |</a:t>
              </a:r>
              <a:endParaRPr lang="tr-TR" sz="1100"/>
            </a:p>
          </xdr:txBody>
        </xdr:sp>
      </mc:Fallback>
    </mc:AlternateContent>
    <xdr:clientData/>
  </xdr:oneCellAnchor>
  <xdr:oneCellAnchor>
    <xdr:from>
      <xdr:col>19</xdr:col>
      <xdr:colOff>50800</xdr:colOff>
      <xdr:row>29</xdr:row>
      <xdr:rowOff>38100</xdr:rowOff>
    </xdr:from>
    <xdr:ext cx="1193800" cy="374649"/>
    <mc:AlternateContent xmlns:mc="http://schemas.openxmlformats.org/markup-compatibility/2006" xmlns:a14="http://schemas.microsoft.com/office/drawing/2010/main">
      <mc:Choice Requires="a14">
        <xdr:sp macro="" textlink="">
          <xdr:nvSpPr>
            <xdr:cNvPr id="36" name="Metin kutusu 46">
              <a:extLst>
                <a:ext uri="{FF2B5EF4-FFF2-40B4-BE49-F238E27FC236}">
                  <a16:creationId xmlns:a16="http://schemas.microsoft.com/office/drawing/2014/main" id="{00000000-0008-0000-0300-00002F000000}"/>
                </a:ext>
              </a:extLst>
            </xdr:cNvPr>
            <xdr:cNvSpPr txBox="1"/>
          </xdr:nvSpPr>
          <xdr:spPr>
            <a:xfrm>
              <a:off x="11252200" y="13182600"/>
              <a:ext cx="1193800" cy="374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median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f>
                              <m:fPr>
                                <m:ctrlPr>
                                  <a:rPr lang="tr-TR" sz="1100" b="0" i="1">
                                    <a:solidFill>
                                      <a:schemeClr val="tx1"/>
                                    </a:solidFill>
                                    <a:effectLst/>
                                    <a:latin typeface="Cambria Math" panose="02040503050406030204" pitchFamily="18" charset="0"/>
                                    <a:ea typeface="+mn-ea"/>
                                    <a:cs typeface="+mn-cs"/>
                                  </a:rPr>
                                </m:ctrlPr>
                              </m:fPr>
                              <m:num>
                                <m:sSub>
                                  <m:sSubPr>
                                    <m:ctrlPr>
                                      <a:rPr lang="tr-TR" sz="1100" b="0" i="1">
                                        <a:solidFill>
                                          <a:schemeClr val="tx1"/>
                                        </a:solidFill>
                                        <a:effectLst/>
                                        <a:latin typeface="Cambria Math" panose="02040503050406030204" pitchFamily="18" charset="0"/>
                                        <a:ea typeface="+mn-ea"/>
                                        <a:cs typeface="+mn-cs"/>
                                      </a:rPr>
                                    </m:ctrlPr>
                                  </m:sSubPr>
                                  <m:e>
                                    <m:r>
                                      <a:rPr lang="tr-TR" sz="1100" b="0" i="1">
                                        <a:solidFill>
                                          <a:schemeClr val="tx1"/>
                                        </a:solidFill>
                                        <a:effectLst/>
                                        <a:latin typeface="Cambria Math" panose="02040503050406030204" pitchFamily="18" charset="0"/>
                                        <a:ea typeface="+mn-ea"/>
                                        <a:cs typeface="+mn-cs"/>
                                      </a:rPr>
                                      <m:t>𝑠𝑦𝑚</m:t>
                                    </m:r>
                                    <m:r>
                                      <a:rPr lang="tr-TR" sz="1100" b="0" i="1">
                                        <a:solidFill>
                                          <a:schemeClr val="tx1"/>
                                        </a:solidFill>
                                        <a:effectLst/>
                                        <a:latin typeface="Cambria Math" panose="02040503050406030204" pitchFamily="18" charset="0"/>
                                        <a:ea typeface="+mn-ea"/>
                                        <a:cs typeface="+mn-cs"/>
                                      </a:rPr>
                                      <m:t>_%</m:t>
                                    </m:r>
                                    <m:r>
                                      <a:rPr lang="tr-TR" sz="1100" b="0" i="1">
                                        <a:solidFill>
                                          <a:schemeClr val="tx1"/>
                                        </a:solidFill>
                                        <a:effectLst/>
                                        <a:latin typeface="Cambria Math" panose="02040503050406030204" pitchFamily="18" charset="0"/>
                                        <a:ea typeface="+mn-ea"/>
                                        <a:cs typeface="+mn-cs"/>
                                      </a:rPr>
                                      <m:t>𝑒</m:t>
                                    </m:r>
                                  </m:e>
                                  <m:sub>
                                    <m:r>
                                      <a:rPr lang="tr-TR" sz="1100" b="0" i="1">
                                        <a:solidFill>
                                          <a:schemeClr val="tx1"/>
                                        </a:solidFill>
                                        <a:effectLst/>
                                        <a:latin typeface="Cambria Math" panose="02040503050406030204" pitchFamily="18" charset="0"/>
                                        <a:ea typeface="+mn-ea"/>
                                        <a:cs typeface="+mn-cs"/>
                                      </a:rPr>
                                      <m:t>𝑖</m:t>
                                    </m:r>
                                  </m:sub>
                                </m:sSub>
                              </m:num>
                              <m:den>
                                <m:r>
                                  <a:rPr lang="tr-TR" sz="1100" b="0" i="1">
                                    <a:solidFill>
                                      <a:schemeClr val="tx1"/>
                                    </a:solidFill>
                                    <a:effectLst/>
                                    <a:latin typeface="Cambria Math" panose="02040503050406030204" pitchFamily="18" charset="0"/>
                                    <a:ea typeface="+mn-ea"/>
                                    <a:cs typeface="+mn-cs"/>
                                  </a:rPr>
                                  <m:t>2</m:t>
                                </m:r>
                              </m:den>
                            </m:f>
                          </m:e>
                        </m:d>
                      </m:e>
                    </m:func>
                  </m:oMath>
                </m:oMathPara>
              </a14:m>
              <a:endParaRPr lang="tr-TR" sz="1100"/>
            </a:p>
          </xdr:txBody>
        </xdr:sp>
      </mc:Choice>
      <mc:Fallback xmlns="">
        <xdr:sp macro="" textlink="">
          <xdr:nvSpPr>
            <xdr:cNvPr id="36" name="Metin kutusu 46">
              <a:extLst>
                <a:ext uri="{FF2B5EF4-FFF2-40B4-BE49-F238E27FC236}">
                  <a16:creationId xmlns:a16="http://schemas.microsoft.com/office/drawing/2014/main" id="{00000000-0008-0000-0300-00002F000000}"/>
                </a:ext>
              </a:extLst>
            </xdr:cNvPr>
            <xdr:cNvSpPr txBox="1"/>
          </xdr:nvSpPr>
          <xdr:spPr>
            <a:xfrm>
              <a:off x="11252200" y="13182600"/>
              <a:ext cx="1193800" cy="374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median┬(𝑖=1..𝑆𝑛)⁡|</a:t>
              </a:r>
              <a:r>
                <a:rPr lang="tr-TR" sz="1100" b="0" i="0">
                  <a:solidFill>
                    <a:schemeClr val="tx1"/>
                  </a:solidFill>
                  <a:effectLst/>
                  <a:latin typeface="Cambria Math" panose="02040503050406030204" pitchFamily="18" charset="0"/>
                  <a:ea typeface="+mn-ea"/>
                  <a:cs typeface="+mn-cs"/>
                </a:rPr>
                <a:t>〖𝑠𝑦𝑚_%𝑒〗_𝑖/2|</a:t>
              </a:r>
              <a:endParaRPr lang="tr-TR" sz="1100"/>
            </a:p>
          </xdr:txBody>
        </xdr:sp>
      </mc:Fallback>
    </mc:AlternateContent>
    <xdr:clientData/>
  </xdr:oneCellAnchor>
  <xdr:oneCellAnchor>
    <xdr:from>
      <xdr:col>19</xdr:col>
      <xdr:colOff>63500</xdr:colOff>
      <xdr:row>19</xdr:row>
      <xdr:rowOff>63500</xdr:rowOff>
    </xdr:from>
    <xdr:ext cx="994833" cy="296333"/>
    <mc:AlternateContent xmlns:mc="http://schemas.openxmlformats.org/markup-compatibility/2006" xmlns:a14="http://schemas.microsoft.com/office/drawing/2010/main">
      <mc:Choice Requires="a14">
        <xdr:sp macro="" textlink="">
          <xdr:nvSpPr>
            <xdr:cNvPr id="37" name="Metin kutusu 48">
              <a:extLst>
                <a:ext uri="{FF2B5EF4-FFF2-40B4-BE49-F238E27FC236}">
                  <a16:creationId xmlns:a16="http://schemas.microsoft.com/office/drawing/2014/main" id="{00000000-0008-0000-0300-000031000000}"/>
                </a:ext>
              </a:extLst>
            </xdr:cNvPr>
            <xdr:cNvSpPr txBox="1"/>
          </xdr:nvSpPr>
          <xdr:spPr>
            <a:xfrm>
              <a:off x="11264900" y="8731250"/>
              <a:ext cx="994833"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tr-TR" sz="1100" b="0" i="1">
                            <a:latin typeface="Cambria Math" panose="02040503050406030204" pitchFamily="18" charset="0"/>
                          </a:rPr>
                        </m:ctrlPr>
                      </m:funcPr>
                      <m:fName>
                        <m:limLow>
                          <m:limLowPr>
                            <m:ctrlPr>
                              <a:rPr lang="tr-TR" sz="1100" b="0" i="1">
                                <a:latin typeface="Cambria Math" panose="02040503050406030204" pitchFamily="18" charset="0"/>
                              </a:rPr>
                            </m:ctrlPr>
                          </m:limLowPr>
                          <m:e>
                            <m:r>
                              <m:rPr>
                                <m:sty m:val="p"/>
                              </m:rPr>
                              <a:rPr lang="tr-TR" sz="1100" b="0" i="0">
                                <a:latin typeface="Cambria Math" panose="02040503050406030204" pitchFamily="18" charset="0"/>
                              </a:rPr>
                              <m:t>geomean</m:t>
                            </m:r>
                          </m:e>
                          <m:lim>
                            <m:r>
                              <a:rPr lang="tr-TR" sz="1100" b="0" i="1">
                                <a:latin typeface="Cambria Math" panose="02040503050406030204" pitchFamily="18" charset="0"/>
                              </a:rPr>
                              <m:t>𝑖</m:t>
                            </m:r>
                            <m:r>
                              <a:rPr lang="tr-TR" sz="1100" b="0" i="1">
                                <a:latin typeface="Cambria Math" panose="02040503050406030204" pitchFamily="18" charset="0"/>
                              </a:rPr>
                              <m:t>=1..</m:t>
                            </m:r>
                            <m:r>
                              <a:rPr lang="tr-TR" sz="1100" b="0" i="1">
                                <a:latin typeface="Cambria Math" panose="02040503050406030204" pitchFamily="18" charset="0"/>
                              </a:rPr>
                              <m:t>𝑆𝑛</m:t>
                            </m:r>
                          </m:lim>
                        </m:limLow>
                      </m:fName>
                      <m:e>
                        <m:d>
                          <m:dPr>
                            <m:begChr m:val="|"/>
                            <m:endChr m:val="|"/>
                            <m:ctrlPr>
                              <a:rPr lang="tr-TR" sz="1100" b="0" i="1">
                                <a:latin typeface="Cambria Math" panose="02040503050406030204" pitchFamily="18" charset="0"/>
                              </a:rPr>
                            </m:ctrlPr>
                          </m:dPr>
                          <m:e>
                            <m:sSub>
                              <m:sSubPr>
                                <m:ctrlPr>
                                  <a:rPr lang="tr-TR" sz="1100" b="0" i="1">
                                    <a:latin typeface="Cambria Math" panose="02040503050406030204" pitchFamily="18" charset="0"/>
                                  </a:rPr>
                                </m:ctrlPr>
                              </m:sSubPr>
                              <m:e>
                                <m:r>
                                  <a:rPr lang="tr-TR" sz="1100" b="0" i="1">
                                    <a:latin typeface="Cambria Math" panose="02040503050406030204" pitchFamily="18" charset="0"/>
                                  </a:rPr>
                                  <m:t>𝑟𝑒𝑙</m:t>
                                </m:r>
                                <m:r>
                                  <a:rPr lang="tr-TR" sz="1100" b="0" i="1">
                                    <a:latin typeface="Cambria Math" panose="02040503050406030204" pitchFamily="18" charset="0"/>
                                  </a:rPr>
                                  <m:t>_</m:t>
                                </m:r>
                                <m:r>
                                  <a:rPr lang="tr-TR" sz="1100" b="0" i="1">
                                    <a:latin typeface="Cambria Math" panose="02040503050406030204" pitchFamily="18" charset="0"/>
                                  </a:rPr>
                                  <m:t>𝑒</m:t>
                                </m:r>
                              </m:e>
                              <m:sub>
                                <m:r>
                                  <a:rPr lang="tr-TR" sz="1100" b="0" i="1">
                                    <a:latin typeface="Cambria Math" panose="02040503050406030204" pitchFamily="18" charset="0"/>
                                  </a:rPr>
                                  <m:t>𝑖</m:t>
                                </m:r>
                              </m:sub>
                            </m:sSub>
                          </m:e>
                        </m:d>
                      </m:e>
                    </m:func>
                  </m:oMath>
                </m:oMathPara>
              </a14:m>
              <a:endParaRPr lang="tr-TR" sz="1100"/>
            </a:p>
          </xdr:txBody>
        </xdr:sp>
      </mc:Choice>
      <mc:Fallback xmlns="">
        <xdr:sp macro="" textlink="">
          <xdr:nvSpPr>
            <xdr:cNvPr id="37" name="Metin kutusu 48">
              <a:extLst>
                <a:ext uri="{FF2B5EF4-FFF2-40B4-BE49-F238E27FC236}">
                  <a16:creationId xmlns:a16="http://schemas.microsoft.com/office/drawing/2014/main" id="{00000000-0008-0000-0300-000031000000}"/>
                </a:ext>
              </a:extLst>
            </xdr:cNvPr>
            <xdr:cNvSpPr txBox="1"/>
          </xdr:nvSpPr>
          <xdr:spPr>
            <a:xfrm>
              <a:off x="11264900" y="8731250"/>
              <a:ext cx="994833" cy="29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tr-TR" sz="1100" b="0" i="0">
                  <a:latin typeface="Cambria Math" panose="02040503050406030204" pitchFamily="18" charset="0"/>
                </a:rPr>
                <a:t>geomean┬(𝑖=1..𝑆𝑛)⁡|〖𝑟𝑒𝑙_𝑒〗_𝑖 |</a:t>
              </a:r>
              <a:endParaRPr lang="tr-T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canbek/Downloads/makaleler/PToPI%20(New)/PToPI%20v4_4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PToPI plain"/>
      <sheetName val="2.PToPI full"/>
      <sheetName val="3.1.instrument list"/>
      <sheetName val="3.2.error instruments"/>
      <sheetName val="4.1.error-loss inst. calculator"/>
      <sheetName val="4.2.simulations"/>
      <sheetName val="Sheet1"/>
      <sheetName val="0.1.PToPI geometry groups"/>
      <sheetName val="0.2.PToPI geometry levels (BW)"/>
      <sheetName val="0.3.PToPI geometry levels"/>
      <sheetName val="0.4.PToPI (names only)"/>
      <sheetName val="0.5.PToPI (names with numbers)"/>
      <sheetName val="0.6.measures &amp; additivity"/>
      <sheetName val="licence for use"/>
    </sheetNames>
    <sheetDataSet>
      <sheetData sheetId="0"/>
      <sheetData sheetId="1"/>
      <sheetData sheetId="2"/>
      <sheetData sheetId="3"/>
      <sheetData sheetId="4">
        <row r="17">
          <cell r="A17">
            <v>21</v>
          </cell>
        </row>
        <row r="19">
          <cell r="A19">
            <v>40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urol/BenchMetricsProb"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
  <sheetViews>
    <sheetView showGridLines="0" tabSelected="1" workbookViewId="0">
      <pane ySplit="3" topLeftCell="A4" activePane="bottomLeft" state="frozenSplit"/>
      <selection pane="bottomLeft" activeCell="A4" sqref="A4:T4"/>
    </sheetView>
  </sheetViews>
  <sheetFormatPr baseColWidth="10" defaultColWidth="8.83203125" defaultRowHeight="15" x14ac:dyDescent="0.2"/>
  <sheetData>
    <row r="1" spans="1:20" ht="24" x14ac:dyDescent="0.2">
      <c r="A1" s="250" t="s">
        <v>477</v>
      </c>
    </row>
    <row r="2" spans="1:20" x14ac:dyDescent="0.2">
      <c r="A2" s="251" t="s">
        <v>478</v>
      </c>
      <c r="D2" s="251" t="s">
        <v>479</v>
      </c>
      <c r="I2" s="252" t="s">
        <v>480</v>
      </c>
      <c r="N2" t="s">
        <v>491</v>
      </c>
    </row>
    <row r="3" spans="1:20" x14ac:dyDescent="0.2">
      <c r="A3" s="254" t="s">
        <v>490</v>
      </c>
      <c r="B3" s="255"/>
      <c r="C3" s="255"/>
      <c r="D3" s="255"/>
      <c r="E3" s="255"/>
      <c r="F3" s="255"/>
      <c r="G3" s="255"/>
      <c r="H3" s="255"/>
      <c r="I3" s="255"/>
      <c r="J3" s="255"/>
      <c r="K3" s="255"/>
      <c r="L3" s="255"/>
      <c r="M3" s="255"/>
      <c r="N3" s="255"/>
      <c r="O3" s="255"/>
      <c r="P3" s="255"/>
      <c r="Q3" s="255"/>
      <c r="R3" s="255"/>
      <c r="S3" s="255"/>
      <c r="T3" s="255"/>
    </row>
    <row r="4" spans="1:20" ht="151.5" customHeight="1" x14ac:dyDescent="0.2">
      <c r="A4" s="256" t="s">
        <v>481</v>
      </c>
      <c r="B4" s="256"/>
      <c r="C4" s="256"/>
      <c r="D4" s="256"/>
      <c r="E4" s="256"/>
      <c r="F4" s="256"/>
      <c r="G4" s="256"/>
      <c r="H4" s="256"/>
      <c r="I4" s="256"/>
      <c r="J4" s="256"/>
      <c r="K4" s="256"/>
      <c r="L4" s="256"/>
      <c r="M4" s="256"/>
      <c r="N4" s="256"/>
      <c r="O4" s="256"/>
      <c r="P4" s="256"/>
      <c r="Q4" s="256"/>
      <c r="R4" s="256"/>
      <c r="S4" s="256"/>
      <c r="T4" s="256"/>
    </row>
    <row r="5" spans="1:20" x14ac:dyDescent="0.2">
      <c r="A5" s="257" t="s">
        <v>482</v>
      </c>
      <c r="B5" s="257"/>
      <c r="C5" s="257"/>
      <c r="D5" s="257"/>
      <c r="E5" s="257"/>
      <c r="F5" s="257"/>
      <c r="G5" s="257"/>
      <c r="H5" s="257"/>
      <c r="I5" s="257"/>
      <c r="J5" s="257"/>
      <c r="K5" s="257"/>
      <c r="L5" s="257"/>
      <c r="M5" s="257"/>
      <c r="N5" s="257"/>
      <c r="O5" s="257"/>
      <c r="P5" s="257"/>
      <c r="Q5" s="257"/>
      <c r="R5" s="257"/>
      <c r="S5" s="257"/>
      <c r="T5" s="257"/>
    </row>
    <row r="6" spans="1:20" x14ac:dyDescent="0.2">
      <c r="A6" s="253" t="s">
        <v>483</v>
      </c>
    </row>
    <row r="7" spans="1:20" x14ac:dyDescent="0.2">
      <c r="A7">
        <v>1</v>
      </c>
      <c r="B7" s="252" t="s">
        <v>484</v>
      </c>
    </row>
    <row r="8" spans="1:20" x14ac:dyDescent="0.2">
      <c r="A8">
        <v>2</v>
      </c>
      <c r="B8" s="252" t="s">
        <v>485</v>
      </c>
    </row>
    <row r="9" spans="1:20" x14ac:dyDescent="0.2">
      <c r="A9">
        <v>3</v>
      </c>
      <c r="B9" s="252" t="s">
        <v>486</v>
      </c>
    </row>
    <row r="10" spans="1:20" x14ac:dyDescent="0.2">
      <c r="A10">
        <v>4</v>
      </c>
      <c r="B10" s="252" t="s">
        <v>487</v>
      </c>
    </row>
    <row r="11" spans="1:20" x14ac:dyDescent="0.2">
      <c r="A11">
        <v>5</v>
      </c>
      <c r="B11" s="252" t="s">
        <v>488</v>
      </c>
    </row>
    <row r="12" spans="1:20" x14ac:dyDescent="0.2">
      <c r="A12">
        <v>6</v>
      </c>
      <c r="B12" s="252" t="s">
        <v>489</v>
      </c>
    </row>
  </sheetData>
  <mergeCells count="3">
    <mergeCell ref="A3:T3"/>
    <mergeCell ref="A4:T4"/>
    <mergeCell ref="A5:T5"/>
  </mergeCells>
  <hyperlinks>
    <hyperlink ref="I2" r:id="rId1" xr:uid="{00000000-0004-0000-0000-000000000000}"/>
    <hyperlink ref="B7" location="'Instruments and e-g functions'!A1" display="List of probabilistic error instruments and their properties (subtypes, error (e) and aggregation (g) functions/equations, abbreviations)" xr:uid="{00000000-0004-0000-0000-000001000000}"/>
    <hyperlink ref="B8" location="'Overall benchmarking results'!A1" display="Overall benchmarking results (Table 8 in the article)" xr:uid="{00000000-0004-0000-0000-000002000000}"/>
    <hyperlink ref="B9" location="'Results All cases'!A1" display="Detailed results of all cases" xr:uid="{00000000-0004-0000-0000-000003000000}"/>
    <hyperlink ref="B10" location="'Results Case 4'!A1" display="Case 4 results (Table 5 in the article)" xr:uid="{00000000-0004-0000-0000-000004000000}"/>
    <hyperlink ref="B11" location="'Results Case 5'!A1" display="Case 5 results (Table 6 in the article)" xr:uid="{00000000-0004-0000-0000-000005000000}"/>
    <hyperlink ref="B12" location="'Results Case 6 and 7'!A1" display="Cases 6 and 7 results (Table 7 in the article)" xr:uid="{00000000-0004-0000-0000-000006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3"/>
  <sheetViews>
    <sheetView workbookViewId="0">
      <pane ySplit="3" topLeftCell="A4" activePane="bottomLeft" state="frozenSplit"/>
      <selection activeCell="B1" sqref="B1"/>
      <selection pane="bottomLeft" activeCell="D7" sqref="D7"/>
    </sheetView>
  </sheetViews>
  <sheetFormatPr baseColWidth="10" defaultColWidth="8.6640625" defaultRowHeight="14" x14ac:dyDescent="0.2"/>
  <cols>
    <col min="1" max="1" width="8.1640625" style="230" hidden="1" customWidth="1"/>
    <col min="2" max="2" width="9.5" style="231" customWidth="1"/>
    <col min="3" max="3" width="13.33203125" style="230" bestFit="1" customWidth="1"/>
    <col min="4" max="4" width="52" style="230" customWidth="1"/>
    <col min="5" max="8" width="3" style="232" customWidth="1"/>
    <col min="9" max="9" width="3.33203125" style="232" customWidth="1"/>
    <col min="10" max="14" width="3" style="232" customWidth="1"/>
    <col min="15" max="15" width="3.33203125" style="232" customWidth="1"/>
    <col min="16" max="18" width="3" style="232" customWidth="1"/>
    <col min="19" max="19" width="36.6640625" style="230" customWidth="1"/>
    <col min="20" max="20" width="26.6640625" style="230" customWidth="1"/>
    <col min="21" max="16384" width="8.6640625" style="230"/>
  </cols>
  <sheetData>
    <row r="1" spans="1:26" ht="18" x14ac:dyDescent="0.2">
      <c r="B1" s="258" t="s">
        <v>476</v>
      </c>
      <c r="C1" s="258"/>
      <c r="D1" s="258"/>
      <c r="E1" s="258"/>
      <c r="F1" s="258"/>
      <c r="G1" s="258"/>
      <c r="H1" s="258"/>
      <c r="I1" s="258"/>
      <c r="J1" s="258"/>
      <c r="K1" s="258"/>
      <c r="L1" s="258"/>
      <c r="M1" s="258"/>
      <c r="N1" s="258"/>
      <c r="O1" s="258"/>
      <c r="P1" s="258"/>
      <c r="Q1" s="258"/>
      <c r="R1" s="258"/>
    </row>
    <row r="2" spans="1:26" ht="32" customHeight="1" x14ac:dyDescent="0.15">
      <c r="A2" s="246"/>
      <c r="B2" s="248"/>
      <c r="D2" s="248" t="s">
        <v>475</v>
      </c>
      <c r="E2" s="234">
        <f>COUNTA(E$4:E$301)</f>
        <v>2</v>
      </c>
      <c r="F2" s="234">
        <f t="shared" ref="F2:Q2" si="0">COUNTA(F$4:F$301)</f>
        <v>3</v>
      </c>
      <c r="G2" s="234">
        <f t="shared" si="0"/>
        <v>4</v>
      </c>
      <c r="H2" s="234">
        <f t="shared" si="0"/>
        <v>2</v>
      </c>
      <c r="I2" s="234">
        <f t="shared" si="0"/>
        <v>15</v>
      </c>
      <c r="J2" s="234">
        <f t="shared" si="0"/>
        <v>7</v>
      </c>
      <c r="K2" s="234">
        <f t="shared" si="0"/>
        <v>1</v>
      </c>
      <c r="L2" s="234">
        <f t="shared" si="0"/>
        <v>3</v>
      </c>
      <c r="M2" s="234">
        <f t="shared" si="0"/>
        <v>9</v>
      </c>
      <c r="N2" s="234">
        <f t="shared" si="0"/>
        <v>5</v>
      </c>
      <c r="O2" s="234">
        <f t="shared" si="0"/>
        <v>15</v>
      </c>
      <c r="P2" s="234">
        <f t="shared" si="0"/>
        <v>8</v>
      </c>
      <c r="Q2" s="234">
        <f t="shared" si="0"/>
        <v>3</v>
      </c>
      <c r="R2" s="235"/>
      <c r="S2" s="248" t="str">
        <f>"Total " &amp; COUNTA(C$4:C$301) &amp; " probabilistic error instruments and variants"</f>
        <v>Total 30 probabilistic error instruments and variants</v>
      </c>
      <c r="T2" s="234"/>
    </row>
    <row r="3" spans="1:26" s="238" customFormat="1" ht="95" x14ac:dyDescent="0.15">
      <c r="A3" s="236" t="s">
        <v>206</v>
      </c>
      <c r="B3" s="237" t="s">
        <v>208</v>
      </c>
      <c r="C3" s="238" t="s">
        <v>382</v>
      </c>
      <c r="D3" s="237" t="s">
        <v>315</v>
      </c>
      <c r="E3" s="247" t="s">
        <v>409</v>
      </c>
      <c r="F3" s="249" t="s">
        <v>410</v>
      </c>
      <c r="G3" s="247" t="s">
        <v>411</v>
      </c>
      <c r="H3" s="247" t="s">
        <v>474</v>
      </c>
      <c r="I3" s="247" t="s">
        <v>412</v>
      </c>
      <c r="J3" s="247" t="s">
        <v>413</v>
      </c>
      <c r="K3" s="247" t="s">
        <v>414</v>
      </c>
      <c r="L3" s="247" t="s">
        <v>415</v>
      </c>
      <c r="M3" s="247" t="s">
        <v>416</v>
      </c>
      <c r="N3" s="249" t="s">
        <v>24</v>
      </c>
      <c r="O3" s="249" t="s">
        <v>19</v>
      </c>
      <c r="P3" s="249" t="s">
        <v>25</v>
      </c>
      <c r="Q3" s="249" t="s">
        <v>346</v>
      </c>
      <c r="R3" s="247" t="s">
        <v>417</v>
      </c>
      <c r="S3" s="236" t="s">
        <v>418</v>
      </c>
      <c r="T3" s="236" t="s">
        <v>419</v>
      </c>
    </row>
    <row r="4" spans="1:26" ht="35.25" customHeight="1" x14ac:dyDescent="0.2">
      <c r="A4" s="230" t="s">
        <v>12</v>
      </c>
      <c r="B4" s="231" t="s">
        <v>10</v>
      </c>
      <c r="C4" s="239" t="s">
        <v>104</v>
      </c>
      <c r="D4" s="230" t="s">
        <v>316</v>
      </c>
      <c r="I4" s="232" t="s">
        <v>420</v>
      </c>
      <c r="R4" s="232" t="s">
        <v>420</v>
      </c>
      <c r="S4" s="230" t="s">
        <v>421</v>
      </c>
    </row>
    <row r="5" spans="1:26" ht="35.25" customHeight="1" x14ac:dyDescent="0.2">
      <c r="A5" s="230" t="s">
        <v>15</v>
      </c>
      <c r="B5" s="231" t="s">
        <v>13</v>
      </c>
      <c r="C5" s="239" t="s">
        <v>105</v>
      </c>
      <c r="D5" s="230" t="s">
        <v>317</v>
      </c>
      <c r="I5" s="232" t="s">
        <v>420</v>
      </c>
      <c r="M5" s="232" t="s">
        <v>420</v>
      </c>
      <c r="R5" s="232" t="s">
        <v>420</v>
      </c>
      <c r="S5" s="230" t="s">
        <v>422</v>
      </c>
    </row>
    <row r="6" spans="1:26" ht="35.25" customHeight="1" x14ac:dyDescent="0.2">
      <c r="A6" s="230" t="s">
        <v>16</v>
      </c>
      <c r="B6" s="231" t="s">
        <v>13</v>
      </c>
      <c r="C6" s="239" t="s">
        <v>106</v>
      </c>
      <c r="D6" s="230" t="s">
        <v>318</v>
      </c>
      <c r="G6" s="232" t="s">
        <v>420</v>
      </c>
      <c r="I6" s="232" t="s">
        <v>420</v>
      </c>
      <c r="M6" s="232" t="s">
        <v>420</v>
      </c>
      <c r="R6" s="232" t="s">
        <v>420</v>
      </c>
      <c r="S6" s="230" t="s">
        <v>423</v>
      </c>
    </row>
    <row r="7" spans="1:26" ht="35.25" customHeight="1" x14ac:dyDescent="0.2">
      <c r="A7" s="230" t="s">
        <v>17</v>
      </c>
      <c r="B7" s="231" t="s">
        <v>13</v>
      </c>
      <c r="C7" s="239" t="s">
        <v>107</v>
      </c>
      <c r="D7" s="230" t="s">
        <v>319</v>
      </c>
      <c r="J7" s="232" t="s">
        <v>420</v>
      </c>
      <c r="M7" s="232" t="s">
        <v>420</v>
      </c>
      <c r="R7" s="232" t="s">
        <v>420</v>
      </c>
      <c r="S7" s="230" t="s">
        <v>424</v>
      </c>
    </row>
    <row r="8" spans="1:26" ht="35.25" customHeight="1" x14ac:dyDescent="0.2">
      <c r="A8" s="230" t="s">
        <v>425</v>
      </c>
      <c r="B8" s="231" t="s">
        <v>13</v>
      </c>
      <c r="C8" s="240" t="s">
        <v>110</v>
      </c>
      <c r="D8" s="230" t="s">
        <v>320</v>
      </c>
      <c r="L8" s="232" t="s">
        <v>420</v>
      </c>
      <c r="M8" s="232" t="s">
        <v>420</v>
      </c>
      <c r="R8" s="232" t="s">
        <v>420</v>
      </c>
      <c r="S8" s="230" t="s">
        <v>426</v>
      </c>
    </row>
    <row r="9" spans="1:26" ht="35.25" customHeight="1" x14ac:dyDescent="0.2">
      <c r="A9" s="230" t="s">
        <v>427</v>
      </c>
      <c r="B9" s="231" t="s">
        <v>13</v>
      </c>
      <c r="C9" s="241" t="s">
        <v>321</v>
      </c>
      <c r="D9" s="230" t="s">
        <v>428</v>
      </c>
      <c r="E9" s="232" t="s">
        <v>420</v>
      </c>
      <c r="I9" s="232" t="s">
        <v>420</v>
      </c>
      <c r="M9" s="232" t="s">
        <v>420</v>
      </c>
      <c r="R9" s="232" t="s">
        <v>420</v>
      </c>
      <c r="S9" s="230" t="s">
        <v>429</v>
      </c>
    </row>
    <row r="10" spans="1:26" ht="35.25" customHeight="1" x14ac:dyDescent="0.2">
      <c r="A10" s="230" t="s">
        <v>430</v>
      </c>
      <c r="B10" s="231" t="s">
        <v>13</v>
      </c>
      <c r="C10" s="241" t="s">
        <v>321</v>
      </c>
      <c r="D10" s="230" t="s">
        <v>431</v>
      </c>
      <c r="S10" s="230" t="s">
        <v>432</v>
      </c>
    </row>
    <row r="11" spans="1:26" ht="35.25" customHeight="1" x14ac:dyDescent="0.2">
      <c r="A11" s="230" t="s">
        <v>433</v>
      </c>
      <c r="B11" s="231" t="s">
        <v>13</v>
      </c>
      <c r="C11" s="241" t="s">
        <v>321</v>
      </c>
      <c r="D11" s="230" t="s">
        <v>434</v>
      </c>
      <c r="S11" s="230" t="s">
        <v>435</v>
      </c>
    </row>
    <row r="12" spans="1:26" ht="35.25" customHeight="1" x14ac:dyDescent="0.2">
      <c r="A12" s="230" t="s">
        <v>436</v>
      </c>
      <c r="B12" s="231" t="s">
        <v>13</v>
      </c>
      <c r="C12" s="241" t="s">
        <v>321</v>
      </c>
      <c r="D12" s="230" t="s">
        <v>437</v>
      </c>
      <c r="S12" s="230" t="s">
        <v>438</v>
      </c>
    </row>
    <row r="13" spans="1:26" ht="35.25" customHeight="1" x14ac:dyDescent="0.2">
      <c r="A13" s="230" t="s">
        <v>439</v>
      </c>
      <c r="B13" s="231" t="s">
        <v>13</v>
      </c>
      <c r="C13" s="241" t="s">
        <v>321</v>
      </c>
      <c r="D13" s="230" t="s">
        <v>440</v>
      </c>
      <c r="S13" s="230" t="s">
        <v>441</v>
      </c>
    </row>
    <row r="14" spans="1:26" ht="35.25" customHeight="1" x14ac:dyDescent="0.2">
      <c r="A14" s="230" t="s">
        <v>20</v>
      </c>
      <c r="B14" s="231" t="s">
        <v>19</v>
      </c>
      <c r="C14" s="242" t="s">
        <v>126</v>
      </c>
      <c r="D14" s="230" t="s">
        <v>327</v>
      </c>
      <c r="I14" s="232" t="s">
        <v>420</v>
      </c>
      <c r="O14" s="232" t="s">
        <v>420</v>
      </c>
      <c r="R14" s="232" t="s">
        <v>420</v>
      </c>
      <c r="S14" s="230" t="s">
        <v>442</v>
      </c>
    </row>
    <row r="15" spans="1:26" ht="35.25" customHeight="1" x14ac:dyDescent="0.2">
      <c r="A15" s="230" t="s">
        <v>21</v>
      </c>
      <c r="B15" s="231" t="s">
        <v>19</v>
      </c>
      <c r="C15" s="242" t="s">
        <v>127</v>
      </c>
      <c r="D15" s="230" t="s">
        <v>328</v>
      </c>
      <c r="J15" s="232" t="s">
        <v>420</v>
      </c>
      <c r="O15" s="232" t="s">
        <v>420</v>
      </c>
      <c r="R15" s="232" t="s">
        <v>420</v>
      </c>
      <c r="S15" s="230" t="s">
        <v>443</v>
      </c>
    </row>
    <row r="16" spans="1:26" s="233" customFormat="1" ht="35.25" customHeight="1" x14ac:dyDescent="0.2">
      <c r="A16" s="230" t="s">
        <v>22</v>
      </c>
      <c r="B16" s="231" t="s">
        <v>19</v>
      </c>
      <c r="C16" s="242" t="s">
        <v>128</v>
      </c>
      <c r="D16" s="230" t="s">
        <v>329</v>
      </c>
      <c r="E16" s="232"/>
      <c r="F16" s="232"/>
      <c r="G16" s="232"/>
      <c r="H16" s="232"/>
      <c r="I16" s="232"/>
      <c r="J16" s="232"/>
      <c r="K16" s="232" t="s">
        <v>420</v>
      </c>
      <c r="L16" s="232"/>
      <c r="M16" s="232"/>
      <c r="N16" s="232"/>
      <c r="O16" s="232" t="s">
        <v>420</v>
      </c>
      <c r="P16" s="232"/>
      <c r="Q16" s="232"/>
      <c r="R16" s="232" t="s">
        <v>420</v>
      </c>
      <c r="S16" s="230" t="s">
        <v>444</v>
      </c>
      <c r="T16" s="230"/>
      <c r="U16" s="230"/>
      <c r="V16" s="230"/>
      <c r="W16" s="230"/>
      <c r="X16" s="230"/>
      <c r="Y16" s="230"/>
      <c r="Z16" s="230"/>
    </row>
    <row r="17" spans="1:26" s="233" customFormat="1" ht="35.25" customHeight="1" x14ac:dyDescent="0.2">
      <c r="A17" s="230" t="s">
        <v>23</v>
      </c>
      <c r="B17" s="231" t="s">
        <v>19</v>
      </c>
      <c r="C17" s="242" t="s">
        <v>130</v>
      </c>
      <c r="D17" s="230" t="s">
        <v>330</v>
      </c>
      <c r="E17" s="232"/>
      <c r="F17" s="232"/>
      <c r="G17" s="232"/>
      <c r="H17" s="232" t="s">
        <v>420</v>
      </c>
      <c r="I17" s="232" t="s">
        <v>420</v>
      </c>
      <c r="J17" s="232"/>
      <c r="K17" s="232"/>
      <c r="L17" s="232"/>
      <c r="M17" s="232"/>
      <c r="N17" s="232"/>
      <c r="O17" s="232" t="s">
        <v>420</v>
      </c>
      <c r="P17" s="232"/>
      <c r="Q17" s="232"/>
      <c r="R17" s="232" t="s">
        <v>420</v>
      </c>
      <c r="S17" s="230" t="s">
        <v>445</v>
      </c>
      <c r="T17" s="230"/>
      <c r="U17" s="230"/>
      <c r="V17" s="230"/>
      <c r="W17" s="230"/>
      <c r="X17" s="230"/>
      <c r="Y17" s="230"/>
      <c r="Z17" s="230"/>
    </row>
    <row r="18" spans="1:26" s="233" customFormat="1" ht="35.25" customHeight="1" x14ac:dyDescent="0.2">
      <c r="A18" s="230" t="s">
        <v>446</v>
      </c>
      <c r="B18" s="231" t="s">
        <v>24</v>
      </c>
      <c r="C18" s="240" t="s">
        <v>132</v>
      </c>
      <c r="D18" s="230" t="s">
        <v>331</v>
      </c>
      <c r="E18" s="232"/>
      <c r="F18" s="232"/>
      <c r="G18" s="232"/>
      <c r="H18" s="232"/>
      <c r="I18" s="232" t="s">
        <v>420</v>
      </c>
      <c r="J18" s="232"/>
      <c r="K18" s="232"/>
      <c r="L18" s="232"/>
      <c r="M18" s="232"/>
      <c r="N18" s="232" t="s">
        <v>420</v>
      </c>
      <c r="O18" s="232" t="s">
        <v>420</v>
      </c>
      <c r="P18" s="232"/>
      <c r="Q18" s="232"/>
      <c r="R18" s="232" t="s">
        <v>420</v>
      </c>
      <c r="S18" s="230" t="s">
        <v>447</v>
      </c>
      <c r="T18" s="230"/>
      <c r="U18" s="230"/>
      <c r="V18" s="230"/>
      <c r="W18" s="230"/>
      <c r="X18" s="230"/>
      <c r="Y18" s="230"/>
      <c r="Z18" s="230"/>
    </row>
    <row r="19" spans="1:26" s="233" customFormat="1" ht="35.25" customHeight="1" x14ac:dyDescent="0.2">
      <c r="A19" s="230" t="s">
        <v>448</v>
      </c>
      <c r="B19" s="231" t="s">
        <v>24</v>
      </c>
      <c r="C19" s="240" t="s">
        <v>133</v>
      </c>
      <c r="D19" s="230" t="s">
        <v>332</v>
      </c>
      <c r="E19" s="232"/>
      <c r="F19" s="232"/>
      <c r="G19" s="232"/>
      <c r="H19" s="232"/>
      <c r="I19" s="232"/>
      <c r="J19" s="232" t="s">
        <v>420</v>
      </c>
      <c r="K19" s="232"/>
      <c r="L19" s="232"/>
      <c r="M19" s="232"/>
      <c r="N19" s="232" t="s">
        <v>420</v>
      </c>
      <c r="O19" s="232" t="s">
        <v>420</v>
      </c>
      <c r="P19" s="232"/>
      <c r="Q19" s="232"/>
      <c r="R19" s="232" t="s">
        <v>420</v>
      </c>
      <c r="S19" s="230" t="s">
        <v>449</v>
      </c>
      <c r="T19" s="230"/>
      <c r="U19" s="230"/>
      <c r="V19" s="230"/>
      <c r="W19" s="230"/>
      <c r="X19" s="230"/>
      <c r="Y19" s="230"/>
      <c r="Z19" s="230"/>
    </row>
    <row r="20" spans="1:26" s="233" customFormat="1" ht="35.25" customHeight="1" x14ac:dyDescent="0.2">
      <c r="A20" s="230" t="s">
        <v>450</v>
      </c>
      <c r="B20" s="231" t="s">
        <v>24</v>
      </c>
      <c r="C20" s="240" t="s">
        <v>136</v>
      </c>
      <c r="D20" s="230" t="s">
        <v>333</v>
      </c>
      <c r="E20" s="232"/>
      <c r="F20" s="232"/>
      <c r="G20" s="232"/>
      <c r="H20" s="232" t="s">
        <v>420</v>
      </c>
      <c r="I20" s="232" t="s">
        <v>420</v>
      </c>
      <c r="J20" s="232"/>
      <c r="K20" s="232"/>
      <c r="L20" s="232"/>
      <c r="M20" s="232"/>
      <c r="N20" s="232" t="s">
        <v>420</v>
      </c>
      <c r="O20" s="232" t="s">
        <v>420</v>
      </c>
      <c r="P20" s="232"/>
      <c r="Q20" s="232"/>
      <c r="R20" s="232" t="s">
        <v>420</v>
      </c>
      <c r="S20" s="230" t="s">
        <v>451</v>
      </c>
      <c r="T20" s="230"/>
      <c r="U20" s="230"/>
      <c r="V20" s="230"/>
      <c r="W20" s="230"/>
      <c r="X20" s="230"/>
      <c r="Y20" s="230"/>
      <c r="Z20" s="230"/>
    </row>
    <row r="21" spans="1:26" s="233" customFormat="1" ht="35.25" customHeight="1" x14ac:dyDescent="0.2">
      <c r="A21" s="230" t="s">
        <v>452</v>
      </c>
      <c r="B21" s="231" t="s">
        <v>24</v>
      </c>
      <c r="C21" s="240" t="s">
        <v>139</v>
      </c>
      <c r="D21" s="230" t="s">
        <v>334</v>
      </c>
      <c r="E21" s="232"/>
      <c r="F21" s="232"/>
      <c r="G21" s="232"/>
      <c r="H21" s="232"/>
      <c r="I21" s="232"/>
      <c r="J21" s="232"/>
      <c r="K21" s="232"/>
      <c r="L21" s="243" t="s">
        <v>420</v>
      </c>
      <c r="M21" s="232"/>
      <c r="N21" s="232" t="s">
        <v>420</v>
      </c>
      <c r="O21" s="232" t="s">
        <v>420</v>
      </c>
      <c r="P21" s="232"/>
      <c r="Q21" s="232"/>
      <c r="R21" s="232" t="s">
        <v>420</v>
      </c>
      <c r="S21" s="230" t="s">
        <v>453</v>
      </c>
      <c r="T21" s="230"/>
      <c r="U21" s="230"/>
      <c r="V21" s="230"/>
      <c r="W21" s="230"/>
      <c r="X21" s="230"/>
      <c r="Y21" s="230"/>
      <c r="Z21" s="230"/>
    </row>
    <row r="22" spans="1:26" s="233" customFormat="1" ht="35.25" customHeight="1" x14ac:dyDescent="0.2">
      <c r="A22" s="230" t="s">
        <v>454</v>
      </c>
      <c r="B22" s="231" t="s">
        <v>24</v>
      </c>
      <c r="C22" s="240" t="s">
        <v>142</v>
      </c>
      <c r="D22" s="230" t="s">
        <v>335</v>
      </c>
      <c r="E22" s="232"/>
      <c r="F22" s="232"/>
      <c r="G22" s="232"/>
      <c r="H22" s="232"/>
      <c r="I22" s="232"/>
      <c r="J22" s="232"/>
      <c r="K22" s="232"/>
      <c r="L22" s="243" t="s">
        <v>420</v>
      </c>
      <c r="M22" s="232" t="s">
        <v>420</v>
      </c>
      <c r="N22" s="232" t="s">
        <v>420</v>
      </c>
      <c r="O22" s="232"/>
      <c r="P22" s="232"/>
      <c r="Q22" s="232"/>
      <c r="R22" s="232" t="s">
        <v>420</v>
      </c>
      <c r="S22" s="230" t="s">
        <v>455</v>
      </c>
      <c r="T22" s="230"/>
      <c r="U22" s="230"/>
      <c r="V22" s="230"/>
      <c r="W22" s="230"/>
      <c r="X22" s="230"/>
      <c r="Y22" s="230"/>
      <c r="Z22" s="230"/>
    </row>
    <row r="23" spans="1:26" s="233" customFormat="1" ht="35.25" customHeight="1" x14ac:dyDescent="0.2">
      <c r="A23" s="230" t="s">
        <v>26</v>
      </c>
      <c r="B23" s="231" t="s">
        <v>25</v>
      </c>
      <c r="C23" s="242" t="s">
        <v>144</v>
      </c>
      <c r="D23" s="230" t="s">
        <v>336</v>
      </c>
      <c r="E23" s="232"/>
      <c r="F23" s="232"/>
      <c r="G23" s="232"/>
      <c r="H23" s="232"/>
      <c r="I23" s="232" t="s">
        <v>420</v>
      </c>
      <c r="J23" s="232"/>
      <c r="K23" s="232"/>
      <c r="L23" s="232"/>
      <c r="M23" s="232"/>
      <c r="N23" s="232"/>
      <c r="O23" s="232"/>
      <c r="P23" s="232" t="s">
        <v>420</v>
      </c>
      <c r="Q23" s="232"/>
      <c r="R23" s="232" t="s">
        <v>420</v>
      </c>
      <c r="S23" s="230" t="s">
        <v>456</v>
      </c>
      <c r="T23" s="230"/>
      <c r="U23" s="230"/>
      <c r="V23" s="230"/>
      <c r="W23" s="230"/>
      <c r="X23" s="230"/>
      <c r="Y23" s="230"/>
      <c r="Z23" s="230"/>
    </row>
    <row r="24" spans="1:26" s="233" customFormat="1" ht="35.25" customHeight="1" x14ac:dyDescent="0.2">
      <c r="A24" s="230" t="s">
        <v>27</v>
      </c>
      <c r="B24" s="231" t="s">
        <v>25</v>
      </c>
      <c r="C24" s="242" t="s">
        <v>337</v>
      </c>
      <c r="D24" s="230" t="s">
        <v>338</v>
      </c>
      <c r="E24" s="232"/>
      <c r="F24" s="232"/>
      <c r="G24" s="232"/>
      <c r="H24" s="232"/>
      <c r="I24" s="232" t="s">
        <v>420</v>
      </c>
      <c r="J24" s="232"/>
      <c r="K24" s="232"/>
      <c r="L24" s="232"/>
      <c r="M24" s="232"/>
      <c r="N24" s="232"/>
      <c r="O24" s="232" t="s">
        <v>420</v>
      </c>
      <c r="P24" s="232" t="s">
        <v>420</v>
      </c>
      <c r="Q24" s="232"/>
      <c r="R24" s="232" t="s">
        <v>420</v>
      </c>
      <c r="S24" s="230" t="s">
        <v>457</v>
      </c>
      <c r="T24" s="230"/>
      <c r="U24" s="230"/>
      <c r="V24" s="230"/>
      <c r="W24" s="230"/>
      <c r="X24" s="230"/>
      <c r="Y24" s="230"/>
      <c r="Z24" s="230"/>
    </row>
    <row r="25" spans="1:26" s="233" customFormat="1" ht="35.25" customHeight="1" x14ac:dyDescent="0.2">
      <c r="A25" s="230" t="s">
        <v>29</v>
      </c>
      <c r="B25" s="231" t="s">
        <v>25</v>
      </c>
      <c r="C25" s="242" t="s">
        <v>149</v>
      </c>
      <c r="D25" s="230" t="s">
        <v>339</v>
      </c>
      <c r="E25" s="232"/>
      <c r="F25" s="232"/>
      <c r="G25" s="232"/>
      <c r="H25" s="232"/>
      <c r="I25" s="232"/>
      <c r="J25" s="232" t="s">
        <v>420</v>
      </c>
      <c r="K25" s="232"/>
      <c r="L25" s="232"/>
      <c r="M25" s="232"/>
      <c r="N25" s="232"/>
      <c r="O25" s="232" t="s">
        <v>420</v>
      </c>
      <c r="P25" s="232" t="s">
        <v>420</v>
      </c>
      <c r="Q25" s="232"/>
      <c r="R25" s="232" t="s">
        <v>420</v>
      </c>
      <c r="S25" s="230" t="s">
        <v>458</v>
      </c>
      <c r="T25" s="230"/>
      <c r="U25" s="230"/>
      <c r="V25" s="230"/>
      <c r="W25" s="230"/>
      <c r="X25" s="230"/>
      <c r="Y25" s="230"/>
      <c r="Z25" s="230"/>
    </row>
    <row r="26" spans="1:26" s="233" customFormat="1" ht="35.25" customHeight="1" x14ac:dyDescent="0.2">
      <c r="A26" s="230" t="s">
        <v>30</v>
      </c>
      <c r="B26" s="231" t="s">
        <v>25</v>
      </c>
      <c r="C26" s="242" t="s">
        <v>150</v>
      </c>
      <c r="D26" s="230" t="s">
        <v>340</v>
      </c>
      <c r="E26" s="232"/>
      <c r="F26" s="232"/>
      <c r="G26" s="232" t="s">
        <v>420</v>
      </c>
      <c r="H26" s="232"/>
      <c r="I26" s="232" t="s">
        <v>420</v>
      </c>
      <c r="J26" s="232"/>
      <c r="K26" s="232"/>
      <c r="L26" s="232"/>
      <c r="M26" s="232" t="s">
        <v>420</v>
      </c>
      <c r="N26" s="232"/>
      <c r="O26" s="232"/>
      <c r="P26" s="232" t="s">
        <v>420</v>
      </c>
      <c r="Q26" s="232"/>
      <c r="R26" s="232" t="s">
        <v>420</v>
      </c>
      <c r="S26" s="230" t="s">
        <v>459</v>
      </c>
      <c r="T26" s="230"/>
      <c r="U26" s="230"/>
      <c r="V26" s="230"/>
      <c r="W26" s="230"/>
      <c r="X26" s="230"/>
      <c r="Y26" s="230"/>
      <c r="Z26" s="230"/>
    </row>
    <row r="27" spans="1:26" s="233" customFormat="1" ht="35.25" customHeight="1" x14ac:dyDescent="0.2">
      <c r="A27" s="230" t="s">
        <v>31</v>
      </c>
      <c r="B27" s="231" t="s">
        <v>25</v>
      </c>
      <c r="C27" s="242" t="s">
        <v>151</v>
      </c>
      <c r="D27" s="230" t="s">
        <v>341</v>
      </c>
      <c r="E27" s="232"/>
      <c r="F27" s="232"/>
      <c r="G27" s="232" t="s">
        <v>420</v>
      </c>
      <c r="H27" s="232"/>
      <c r="I27" s="232"/>
      <c r="J27" s="232" t="s">
        <v>420</v>
      </c>
      <c r="K27" s="232"/>
      <c r="L27" s="232"/>
      <c r="M27" s="232" t="s">
        <v>420</v>
      </c>
      <c r="N27" s="232"/>
      <c r="O27" s="232"/>
      <c r="P27" s="232" t="s">
        <v>420</v>
      </c>
      <c r="Q27" s="232"/>
      <c r="R27" s="232" t="s">
        <v>420</v>
      </c>
      <c r="S27" s="230" t="s">
        <v>460</v>
      </c>
      <c r="T27" s="230"/>
      <c r="U27" s="230"/>
      <c r="V27" s="230"/>
      <c r="W27" s="230"/>
      <c r="X27" s="230"/>
      <c r="Y27" s="230"/>
      <c r="Z27" s="230"/>
    </row>
    <row r="28" spans="1:26" s="233" customFormat="1" ht="35.25" customHeight="1" x14ac:dyDescent="0.2">
      <c r="A28" s="230" t="s">
        <v>461</v>
      </c>
      <c r="B28" s="231" t="s">
        <v>32</v>
      </c>
      <c r="C28" s="242" t="s">
        <v>342</v>
      </c>
      <c r="D28" s="230" t="s">
        <v>462</v>
      </c>
      <c r="E28" s="232"/>
      <c r="F28" s="232" t="s">
        <v>420</v>
      </c>
      <c r="G28" s="232"/>
      <c r="H28" s="232"/>
      <c r="I28" s="232" t="s">
        <v>420</v>
      </c>
      <c r="J28" s="232"/>
      <c r="K28" s="232"/>
      <c r="L28" s="232"/>
      <c r="M28" s="232"/>
      <c r="N28" s="232"/>
      <c r="O28" s="232" t="s">
        <v>420</v>
      </c>
      <c r="P28" s="232" t="s">
        <v>420</v>
      </c>
      <c r="Q28" s="232"/>
      <c r="R28" s="232" t="s">
        <v>420</v>
      </c>
      <c r="S28" s="230" t="s">
        <v>463</v>
      </c>
      <c r="T28" s="230"/>
      <c r="U28" s="230"/>
      <c r="V28" s="230"/>
      <c r="W28" s="230"/>
      <c r="X28" s="230"/>
      <c r="Y28" s="230"/>
      <c r="Z28" s="230"/>
    </row>
    <row r="29" spans="1:26" s="233" customFormat="1" ht="35.25" customHeight="1" x14ac:dyDescent="0.2">
      <c r="A29" s="230" t="s">
        <v>33</v>
      </c>
      <c r="B29" s="231" t="s">
        <v>32</v>
      </c>
      <c r="C29" s="242" t="s">
        <v>152</v>
      </c>
      <c r="D29" s="230" t="s">
        <v>464</v>
      </c>
      <c r="E29" s="232" t="s">
        <v>420</v>
      </c>
      <c r="F29" s="232" t="s">
        <v>420</v>
      </c>
      <c r="G29" s="232"/>
      <c r="H29" s="232"/>
      <c r="I29" s="232" t="s">
        <v>420</v>
      </c>
      <c r="J29" s="232"/>
      <c r="K29" s="232"/>
      <c r="L29" s="232"/>
      <c r="M29" s="232"/>
      <c r="N29" s="232"/>
      <c r="O29" s="232" t="s">
        <v>420</v>
      </c>
      <c r="P29" s="232" t="s">
        <v>420</v>
      </c>
      <c r="Q29" s="232"/>
      <c r="R29" s="232" t="s">
        <v>420</v>
      </c>
      <c r="S29" s="230" t="s">
        <v>463</v>
      </c>
      <c r="T29" s="230"/>
      <c r="U29" s="230"/>
      <c r="V29" s="230"/>
      <c r="W29" s="230"/>
      <c r="X29" s="230"/>
      <c r="Y29" s="230"/>
      <c r="Z29" s="230"/>
    </row>
    <row r="30" spans="1:26" s="233" customFormat="1" ht="35.25" customHeight="1" x14ac:dyDescent="0.2">
      <c r="A30" s="230" t="s">
        <v>465</v>
      </c>
      <c r="B30" s="231" t="s">
        <v>32</v>
      </c>
      <c r="C30" s="242" t="s">
        <v>153</v>
      </c>
      <c r="D30" s="230" t="s">
        <v>466</v>
      </c>
      <c r="E30" s="232"/>
      <c r="F30" s="232" t="s">
        <v>420</v>
      </c>
      <c r="G30" s="232"/>
      <c r="H30" s="232"/>
      <c r="I30" s="232"/>
      <c r="J30" s="232" t="s">
        <v>420</v>
      </c>
      <c r="K30" s="232"/>
      <c r="L30" s="232"/>
      <c r="M30" s="232"/>
      <c r="N30" s="232"/>
      <c r="O30" s="232" t="s">
        <v>420</v>
      </c>
      <c r="P30" s="232" t="s">
        <v>420</v>
      </c>
      <c r="Q30" s="232"/>
      <c r="R30" s="232" t="s">
        <v>420</v>
      </c>
      <c r="S30" s="230" t="s">
        <v>467</v>
      </c>
      <c r="T30" s="230"/>
      <c r="U30" s="230"/>
      <c r="V30" s="230"/>
      <c r="W30" s="230"/>
      <c r="X30" s="230"/>
      <c r="Y30" s="230"/>
      <c r="Z30" s="230"/>
    </row>
    <row r="31" spans="1:26" s="233" customFormat="1" ht="35.25" customHeight="1" x14ac:dyDescent="0.2">
      <c r="A31" s="244" t="s">
        <v>468</v>
      </c>
      <c r="B31" s="231" t="s">
        <v>346</v>
      </c>
      <c r="C31" s="245" t="s">
        <v>347</v>
      </c>
      <c r="D31" s="230" t="s">
        <v>348</v>
      </c>
      <c r="E31" s="232"/>
      <c r="F31" s="232"/>
      <c r="G31" s="232"/>
      <c r="H31" s="232"/>
      <c r="I31" s="232" t="s">
        <v>420</v>
      </c>
      <c r="J31" s="232"/>
      <c r="K31" s="232"/>
      <c r="L31" s="232"/>
      <c r="M31" s="232"/>
      <c r="N31" s="232"/>
      <c r="O31" s="232" t="s">
        <v>420</v>
      </c>
      <c r="P31" s="232"/>
      <c r="Q31" s="232" t="s">
        <v>420</v>
      </c>
      <c r="R31" s="232" t="s">
        <v>420</v>
      </c>
      <c r="S31" s="230" t="s">
        <v>469</v>
      </c>
      <c r="T31" s="230"/>
      <c r="U31" s="230"/>
      <c r="V31" s="230"/>
      <c r="W31" s="230"/>
      <c r="X31" s="230"/>
      <c r="Y31" s="230"/>
      <c r="Z31" s="230"/>
    </row>
    <row r="32" spans="1:26" ht="35.25" customHeight="1" x14ac:dyDescent="0.2">
      <c r="A32" s="244" t="s">
        <v>470</v>
      </c>
      <c r="B32" s="231" t="s">
        <v>346</v>
      </c>
      <c r="C32" s="245" t="s">
        <v>349</v>
      </c>
      <c r="D32" s="230" t="s">
        <v>350</v>
      </c>
      <c r="J32" s="232" t="s">
        <v>420</v>
      </c>
      <c r="O32" s="232" t="s">
        <v>420</v>
      </c>
      <c r="Q32" s="232" t="s">
        <v>420</v>
      </c>
      <c r="R32" s="232" t="s">
        <v>420</v>
      </c>
      <c r="S32" s="230" t="s">
        <v>471</v>
      </c>
    </row>
    <row r="33" spans="1:19" ht="35.25" customHeight="1" x14ac:dyDescent="0.2">
      <c r="A33" s="244" t="s">
        <v>472</v>
      </c>
      <c r="B33" s="231" t="s">
        <v>346</v>
      </c>
      <c r="C33" s="245" t="s">
        <v>351</v>
      </c>
      <c r="D33" s="230" t="s">
        <v>352</v>
      </c>
      <c r="G33" s="232" t="s">
        <v>420</v>
      </c>
      <c r="I33" s="232" t="s">
        <v>420</v>
      </c>
      <c r="M33" s="232" t="s">
        <v>420</v>
      </c>
      <c r="Q33" s="232" t="s">
        <v>420</v>
      </c>
      <c r="R33" s="232" t="s">
        <v>420</v>
      </c>
      <c r="S33" s="230" t="s">
        <v>473</v>
      </c>
    </row>
  </sheetData>
  <mergeCells count="1">
    <mergeCell ref="B1:R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5"/>
  <sheetViews>
    <sheetView showGridLines="0" zoomScaleNormal="100" workbookViewId="0">
      <pane xSplit="5" ySplit="3" topLeftCell="F4" activePane="bottomRight" state="frozenSplit"/>
      <selection pane="topRight" activeCell="F1" sqref="F1"/>
      <selection pane="bottomLeft" activeCell="A7" sqref="A7"/>
      <selection pane="bottomRight" activeCell="B37" sqref="B37"/>
    </sheetView>
  </sheetViews>
  <sheetFormatPr baseColWidth="10" defaultColWidth="9.1640625" defaultRowHeight="14" x14ac:dyDescent="0.15"/>
  <cols>
    <col min="1" max="1" width="5" style="25" hidden="1" customWidth="1"/>
    <col min="2" max="2" width="17.5" style="25" customWidth="1"/>
    <col min="3" max="3" width="10.5" style="25" bestFit="1" customWidth="1"/>
    <col min="4" max="4" width="6.83203125" style="25" bestFit="1" customWidth="1"/>
    <col min="5" max="5" width="34.83203125" style="25" bestFit="1" customWidth="1"/>
    <col min="6" max="6" width="6.6640625" style="25" bestFit="1" customWidth="1"/>
    <col min="7" max="7" width="6.6640625" style="25" hidden="1" customWidth="1"/>
    <col min="8" max="9" width="6.83203125" style="25" bestFit="1" customWidth="1"/>
    <col min="10" max="10" width="12.6640625" style="141" bestFit="1" customWidth="1"/>
    <col min="11" max="11" width="1.83203125" style="141" hidden="1" customWidth="1"/>
    <col min="12" max="12" width="9.5" style="141" bestFit="1" customWidth="1"/>
    <col min="13" max="13" width="1.83203125" style="141" hidden="1" customWidth="1"/>
    <col min="14" max="14" width="9.5" style="154" bestFit="1" customWidth="1"/>
    <col min="15" max="15" width="1.83203125" style="154" hidden="1" customWidth="1"/>
    <col min="16" max="16" width="12.83203125" style="154" bestFit="1" customWidth="1"/>
    <col min="17" max="17" width="5.5" style="154" hidden="1" customWidth="1"/>
    <col min="18" max="18" width="11.6640625" style="154" customWidth="1"/>
    <col min="19" max="19" width="1.83203125" style="217" hidden="1" customWidth="1"/>
    <col min="20" max="20" width="9.5" style="154" hidden="1" customWidth="1"/>
    <col min="21" max="21" width="10.1640625" style="141" customWidth="1"/>
    <col min="22" max="24" width="10.1640625" style="25" customWidth="1"/>
    <col min="25" max="25" width="11.5" style="25" customWidth="1"/>
    <col min="26" max="26" width="10.1640625" style="25" customWidth="1"/>
    <col min="27" max="27" width="9.5" style="25" hidden="1" customWidth="1"/>
    <col min="28" max="16384" width="9.1640625" style="25"/>
  </cols>
  <sheetData>
    <row r="1" spans="1:27" ht="15" x14ac:dyDescent="0.15">
      <c r="D1" s="20"/>
      <c r="E1" s="20"/>
      <c r="F1" s="20"/>
      <c r="G1" s="20"/>
      <c r="H1" s="20"/>
      <c r="I1" s="20"/>
      <c r="J1" s="259" t="s">
        <v>404</v>
      </c>
      <c r="K1" s="259"/>
      <c r="L1" s="259"/>
      <c r="M1" s="259"/>
      <c r="N1" s="259"/>
      <c r="O1" s="259"/>
      <c r="P1" s="259"/>
      <c r="Q1" s="259"/>
      <c r="R1" s="259"/>
      <c r="S1" s="259"/>
      <c r="T1" s="259"/>
      <c r="U1" s="259" t="s">
        <v>405</v>
      </c>
      <c r="V1" s="259"/>
      <c r="W1" s="259"/>
      <c r="X1" s="259"/>
      <c r="Y1" s="259"/>
      <c r="Z1" s="259"/>
      <c r="AA1" s="259"/>
    </row>
    <row r="2" spans="1:27" ht="48" x14ac:dyDescent="0.15">
      <c r="D2" s="20"/>
      <c r="E2" s="20"/>
      <c r="F2" s="261" t="s">
        <v>406</v>
      </c>
      <c r="G2" s="261"/>
      <c r="H2" s="261"/>
      <c r="I2" s="261"/>
      <c r="J2" s="168" t="s">
        <v>383</v>
      </c>
      <c r="K2" s="25"/>
      <c r="L2" s="168" t="s">
        <v>378</v>
      </c>
      <c r="M2" s="168"/>
      <c r="N2" s="169" t="s">
        <v>388</v>
      </c>
      <c r="O2" s="169"/>
      <c r="P2" s="169" t="s">
        <v>379</v>
      </c>
      <c r="Q2" s="169"/>
      <c r="R2" s="169" t="s">
        <v>389</v>
      </c>
      <c r="S2" s="214"/>
      <c r="T2" s="181"/>
      <c r="U2" s="168" t="s">
        <v>384</v>
      </c>
      <c r="V2" s="169" t="s">
        <v>385</v>
      </c>
      <c r="W2" s="169" t="s">
        <v>386</v>
      </c>
      <c r="X2" s="169" t="s">
        <v>390</v>
      </c>
      <c r="Y2" s="169" t="s">
        <v>387</v>
      </c>
      <c r="Z2" s="169" t="s">
        <v>391</v>
      </c>
      <c r="AA2" s="168"/>
    </row>
    <row r="3" spans="1:27" ht="18.75" customHeight="1" x14ac:dyDescent="0.15">
      <c r="A3" s="226" t="s">
        <v>381</v>
      </c>
      <c r="B3" s="161" t="s">
        <v>208</v>
      </c>
      <c r="C3" s="161" t="s">
        <v>382</v>
      </c>
      <c r="D3" s="161" t="s">
        <v>376</v>
      </c>
      <c r="E3" s="162" t="s">
        <v>315</v>
      </c>
      <c r="F3" s="162" t="s">
        <v>393</v>
      </c>
      <c r="G3" s="184" t="s">
        <v>396</v>
      </c>
      <c r="H3" s="132" t="s">
        <v>394</v>
      </c>
      <c r="I3" s="132" t="s">
        <v>395</v>
      </c>
      <c r="J3" s="142" t="s">
        <v>402</v>
      </c>
      <c r="K3" s="187"/>
      <c r="L3" s="142" t="s">
        <v>398</v>
      </c>
      <c r="M3" s="187"/>
      <c r="N3" s="142" t="s">
        <v>399</v>
      </c>
      <c r="O3" s="187"/>
      <c r="P3" s="142" t="s">
        <v>400</v>
      </c>
      <c r="Q3" s="142"/>
      <c r="R3" s="142" t="s">
        <v>401</v>
      </c>
      <c r="S3" s="215"/>
      <c r="T3" s="185" t="s">
        <v>392</v>
      </c>
      <c r="U3" s="142" t="s">
        <v>359</v>
      </c>
      <c r="V3" s="142" t="s">
        <v>358</v>
      </c>
      <c r="W3" s="142" t="s">
        <v>356</v>
      </c>
      <c r="X3" s="142" t="s">
        <v>354</v>
      </c>
      <c r="Y3" s="142" t="s">
        <v>353</v>
      </c>
      <c r="Z3" s="142" t="s">
        <v>407</v>
      </c>
      <c r="AA3" s="185" t="s">
        <v>392</v>
      </c>
    </row>
    <row r="4" spans="1:27" x14ac:dyDescent="0.15">
      <c r="A4" s="227">
        <v>1</v>
      </c>
      <c r="B4" s="137" t="s">
        <v>13</v>
      </c>
      <c r="C4" s="166" t="s">
        <v>110</v>
      </c>
      <c r="D4" s="160" t="s">
        <v>18</v>
      </c>
      <c r="E4" s="137" t="s">
        <v>320</v>
      </c>
      <c r="F4" s="20">
        <f t="shared" ref="F4:F31" si="0">RANK(G4,G$4:G$31,1)</f>
        <v>1</v>
      </c>
      <c r="G4" s="183">
        <f t="shared" ref="G4:G31" si="1">AVERAGE(I4,H4)</f>
        <v>1</v>
      </c>
      <c r="H4" s="20">
        <f t="shared" ref="H4:H31" si="2">RANK(T4,T$4:T$31,0)</f>
        <v>1</v>
      </c>
      <c r="I4" s="20">
        <f t="shared" ref="I4:I31" si="3">RANK(AA4,AA$4:AA$31,0)</f>
        <v>1</v>
      </c>
      <c r="J4" s="218"/>
      <c r="K4" s="188">
        <f t="shared" ref="K4:K31" si="4">COUNTBLANK(J4)</f>
        <v>1</v>
      </c>
      <c r="L4" s="147"/>
      <c r="M4" s="188">
        <f t="shared" ref="M4:M31" si="5">COUNTBLANK(L4)</f>
        <v>1</v>
      </c>
      <c r="N4" s="150"/>
      <c r="O4" s="188">
        <f t="shared" ref="O4:O31" si="6">COUNTBLANK(N4)</f>
        <v>1</v>
      </c>
      <c r="P4" s="150"/>
      <c r="Q4" s="189">
        <f>COUNTBLANK(P4)</f>
        <v>1</v>
      </c>
      <c r="R4" s="148"/>
      <c r="S4" s="188">
        <f t="shared" ref="S4:S31" si="7">COUNTBLANK(R4)</f>
        <v>1</v>
      </c>
      <c r="T4" s="190">
        <f t="shared" ref="T4:T31" si="8">SUM(K4,M4,O4,Q4,S4)/5</f>
        <v>1</v>
      </c>
      <c r="U4" s="221">
        <v>1</v>
      </c>
      <c r="V4" s="208">
        <v>1</v>
      </c>
      <c r="W4" s="208">
        <v>1</v>
      </c>
      <c r="X4" s="207">
        <v>1</v>
      </c>
      <c r="Y4" s="208">
        <v>1</v>
      </c>
      <c r="Z4" s="209">
        <v>1</v>
      </c>
      <c r="AA4" s="186">
        <f t="shared" ref="AA4:AA31" si="9">AVERAGE(U4:Z4)</f>
        <v>1</v>
      </c>
    </row>
    <row r="5" spans="1:27" x14ac:dyDescent="0.15">
      <c r="A5" s="227">
        <v>1</v>
      </c>
      <c r="B5" s="137"/>
      <c r="C5" s="166" t="s">
        <v>105</v>
      </c>
      <c r="D5" s="126" t="s">
        <v>14</v>
      </c>
      <c r="E5" s="137" t="s">
        <v>317</v>
      </c>
      <c r="F5" s="20">
        <f t="shared" si="0"/>
        <v>2</v>
      </c>
      <c r="G5" s="183">
        <f t="shared" si="1"/>
        <v>1.5</v>
      </c>
      <c r="H5" s="20">
        <f t="shared" si="2"/>
        <v>1</v>
      </c>
      <c r="I5" s="20">
        <f t="shared" si="3"/>
        <v>2</v>
      </c>
      <c r="J5" s="218"/>
      <c r="K5" s="188">
        <f t="shared" si="4"/>
        <v>1</v>
      </c>
      <c r="L5" s="147"/>
      <c r="M5" s="188">
        <f t="shared" si="5"/>
        <v>1</v>
      </c>
      <c r="N5" s="150"/>
      <c r="O5" s="188">
        <f t="shared" si="6"/>
        <v>1</v>
      </c>
      <c r="P5" s="150"/>
      <c r="Q5" s="189">
        <f>COUNTBLANK(P5)</f>
        <v>1</v>
      </c>
      <c r="R5" s="148"/>
      <c r="S5" s="188">
        <f t="shared" si="7"/>
        <v>1</v>
      </c>
      <c r="T5" s="190">
        <f t="shared" si="8"/>
        <v>1</v>
      </c>
      <c r="U5" s="221">
        <v>1</v>
      </c>
      <c r="V5" s="208">
        <v>1</v>
      </c>
      <c r="W5" s="208">
        <v>1</v>
      </c>
      <c r="X5" s="207">
        <v>1</v>
      </c>
      <c r="Y5" s="208">
        <v>1</v>
      </c>
      <c r="Z5" s="124">
        <v>0.2</v>
      </c>
      <c r="AA5" s="186">
        <f t="shared" si="9"/>
        <v>0.8666666666666667</v>
      </c>
    </row>
    <row r="6" spans="1:27" x14ac:dyDescent="0.15">
      <c r="A6" s="227">
        <v>1</v>
      </c>
      <c r="B6" s="137"/>
      <c r="C6" s="166" t="s">
        <v>106</v>
      </c>
      <c r="D6" s="126" t="s">
        <v>14</v>
      </c>
      <c r="E6" s="137" t="s">
        <v>318</v>
      </c>
      <c r="F6" s="20">
        <f t="shared" si="0"/>
        <v>2</v>
      </c>
      <c r="G6" s="183">
        <f t="shared" si="1"/>
        <v>1.5</v>
      </c>
      <c r="H6" s="20">
        <f t="shared" si="2"/>
        <v>1</v>
      </c>
      <c r="I6" s="20">
        <f t="shared" si="3"/>
        <v>2</v>
      </c>
      <c r="J6" s="218"/>
      <c r="K6" s="188">
        <f t="shared" si="4"/>
        <v>1</v>
      </c>
      <c r="L6" s="147"/>
      <c r="M6" s="188">
        <f t="shared" si="5"/>
        <v>1</v>
      </c>
      <c r="N6" s="150"/>
      <c r="O6" s="188">
        <f t="shared" si="6"/>
        <v>1</v>
      </c>
      <c r="P6" s="150"/>
      <c r="Q6" s="189">
        <f>COUNTBLANK(P6)</f>
        <v>1</v>
      </c>
      <c r="R6" s="148"/>
      <c r="S6" s="188">
        <f t="shared" si="7"/>
        <v>1</v>
      </c>
      <c r="T6" s="190">
        <f t="shared" si="8"/>
        <v>1</v>
      </c>
      <c r="U6" s="221">
        <v>1</v>
      </c>
      <c r="V6" s="208">
        <v>1</v>
      </c>
      <c r="W6" s="208">
        <v>1</v>
      </c>
      <c r="X6" s="207">
        <v>1</v>
      </c>
      <c r="Y6" s="208">
        <v>1</v>
      </c>
      <c r="Z6" s="124">
        <v>0.2</v>
      </c>
      <c r="AA6" s="186">
        <f t="shared" si="9"/>
        <v>0.8666666666666667</v>
      </c>
    </row>
    <row r="7" spans="1:27" x14ac:dyDescent="0.15">
      <c r="A7" s="227">
        <v>1</v>
      </c>
      <c r="B7" s="137"/>
      <c r="C7" s="166" t="s">
        <v>107</v>
      </c>
      <c r="D7" s="126" t="s">
        <v>14</v>
      </c>
      <c r="E7" s="137" t="s">
        <v>319</v>
      </c>
      <c r="F7" s="20">
        <f t="shared" si="0"/>
        <v>6</v>
      </c>
      <c r="G7" s="183">
        <f t="shared" si="1"/>
        <v>3.5</v>
      </c>
      <c r="H7" s="20">
        <f t="shared" si="2"/>
        <v>1</v>
      </c>
      <c r="I7" s="20">
        <f t="shared" si="3"/>
        <v>6</v>
      </c>
      <c r="J7" s="218"/>
      <c r="K7" s="188">
        <f t="shared" si="4"/>
        <v>1</v>
      </c>
      <c r="L7" s="147"/>
      <c r="M7" s="188">
        <f t="shared" si="5"/>
        <v>1</v>
      </c>
      <c r="N7" s="150"/>
      <c r="O7" s="188">
        <f t="shared" si="6"/>
        <v>1</v>
      </c>
      <c r="P7" s="150"/>
      <c r="Q7" s="189">
        <f>COUNTBLANK(P7)</f>
        <v>1</v>
      </c>
      <c r="R7" s="148"/>
      <c r="S7" s="188">
        <f t="shared" si="7"/>
        <v>1</v>
      </c>
      <c r="T7" s="190">
        <f t="shared" si="8"/>
        <v>1</v>
      </c>
      <c r="U7" s="221">
        <v>1</v>
      </c>
      <c r="V7" s="208">
        <v>1</v>
      </c>
      <c r="W7" s="208">
        <v>1</v>
      </c>
      <c r="X7" s="207">
        <v>1</v>
      </c>
      <c r="Y7" s="135">
        <v>0.27272727272727271</v>
      </c>
      <c r="Z7" s="124">
        <v>0.2</v>
      </c>
      <c r="AA7" s="186">
        <f t="shared" si="9"/>
        <v>0.74545454545454548</v>
      </c>
    </row>
    <row r="8" spans="1:27" x14ac:dyDescent="0.15">
      <c r="A8" s="227">
        <v>1</v>
      </c>
      <c r="B8" s="137"/>
      <c r="C8" s="166" t="s">
        <v>321</v>
      </c>
      <c r="D8" s="160" t="s">
        <v>18</v>
      </c>
      <c r="E8" s="179" t="s">
        <v>322</v>
      </c>
      <c r="F8" s="20">
        <f t="shared" si="0"/>
        <v>9</v>
      </c>
      <c r="G8" s="183">
        <f t="shared" si="1"/>
        <v>9.5</v>
      </c>
      <c r="H8" s="20">
        <f t="shared" si="2"/>
        <v>10</v>
      </c>
      <c r="I8" s="20">
        <f t="shared" si="3"/>
        <v>9</v>
      </c>
      <c r="J8" s="218"/>
      <c r="K8" s="188">
        <f t="shared" si="4"/>
        <v>1</v>
      </c>
      <c r="L8" s="147"/>
      <c r="M8" s="188">
        <f t="shared" si="5"/>
        <v>1</v>
      </c>
      <c r="N8" s="150"/>
      <c r="O8" s="188">
        <f t="shared" si="6"/>
        <v>1</v>
      </c>
      <c r="P8" s="157" t="s">
        <v>397</v>
      </c>
      <c r="Q8" s="189">
        <f>COUNTBLANK(P8)+0.5</f>
        <v>0.5</v>
      </c>
      <c r="R8" s="148"/>
      <c r="S8" s="188">
        <f t="shared" si="7"/>
        <v>1</v>
      </c>
      <c r="T8" s="190">
        <f t="shared" si="8"/>
        <v>0.9</v>
      </c>
      <c r="U8" s="222">
        <v>0</v>
      </c>
      <c r="V8" s="135">
        <v>0.5</v>
      </c>
      <c r="W8" s="135">
        <v>0.5</v>
      </c>
      <c r="X8" s="207">
        <v>1</v>
      </c>
      <c r="Y8" s="208">
        <v>1</v>
      </c>
      <c r="Z8" s="209">
        <v>1</v>
      </c>
      <c r="AA8" s="186">
        <f t="shared" si="9"/>
        <v>0.66666666666666663</v>
      </c>
    </row>
    <row r="9" spans="1:27" x14ac:dyDescent="0.15">
      <c r="A9" s="227">
        <v>1</v>
      </c>
      <c r="B9" s="137"/>
      <c r="C9" s="180"/>
      <c r="D9" s="160" t="s">
        <v>18</v>
      </c>
      <c r="E9" s="179" t="s">
        <v>323</v>
      </c>
      <c r="F9" s="20">
        <f t="shared" si="0"/>
        <v>16</v>
      </c>
      <c r="G9" s="183">
        <f t="shared" si="1"/>
        <v>15</v>
      </c>
      <c r="H9" s="20">
        <f t="shared" si="2"/>
        <v>20</v>
      </c>
      <c r="I9" s="20">
        <f t="shared" si="3"/>
        <v>10</v>
      </c>
      <c r="J9" s="218"/>
      <c r="K9" s="188">
        <f t="shared" si="4"/>
        <v>1</v>
      </c>
      <c r="L9" s="147"/>
      <c r="M9" s="188">
        <f t="shared" si="5"/>
        <v>1</v>
      </c>
      <c r="N9" s="150"/>
      <c r="O9" s="188">
        <f t="shared" si="6"/>
        <v>1</v>
      </c>
      <c r="P9" s="157" t="s">
        <v>397</v>
      </c>
      <c r="Q9" s="189">
        <f>COUNTBLANK(P9)+0.5</f>
        <v>0.5</v>
      </c>
      <c r="R9" s="158" t="s">
        <v>380</v>
      </c>
      <c r="S9" s="188">
        <f t="shared" si="7"/>
        <v>0</v>
      </c>
      <c r="T9" s="190">
        <f t="shared" si="8"/>
        <v>0.7</v>
      </c>
      <c r="U9" s="222">
        <v>0</v>
      </c>
      <c r="V9" s="124">
        <v>0</v>
      </c>
      <c r="W9" s="124">
        <v>0</v>
      </c>
      <c r="X9" s="207">
        <v>1</v>
      </c>
      <c r="Y9" s="208">
        <v>1</v>
      </c>
      <c r="Z9" s="209">
        <v>1</v>
      </c>
      <c r="AA9" s="186">
        <f t="shared" si="9"/>
        <v>0.5</v>
      </c>
    </row>
    <row r="10" spans="1:27" x14ac:dyDescent="0.15">
      <c r="A10" s="227">
        <v>1</v>
      </c>
      <c r="B10" s="137"/>
      <c r="C10" s="180"/>
      <c r="D10" s="160" t="s">
        <v>18</v>
      </c>
      <c r="E10" s="179" t="s">
        <v>324</v>
      </c>
      <c r="F10" s="20">
        <f t="shared" si="0"/>
        <v>16</v>
      </c>
      <c r="G10" s="183">
        <f t="shared" si="1"/>
        <v>15</v>
      </c>
      <c r="H10" s="20">
        <f t="shared" si="2"/>
        <v>20</v>
      </c>
      <c r="I10" s="20">
        <f t="shared" si="3"/>
        <v>10</v>
      </c>
      <c r="J10" s="218"/>
      <c r="K10" s="188">
        <f t="shared" si="4"/>
        <v>1</v>
      </c>
      <c r="L10" s="147"/>
      <c r="M10" s="188">
        <f t="shared" si="5"/>
        <v>1</v>
      </c>
      <c r="N10" s="150"/>
      <c r="O10" s="188">
        <f t="shared" si="6"/>
        <v>1</v>
      </c>
      <c r="P10" s="157" t="s">
        <v>397</v>
      </c>
      <c r="Q10" s="189">
        <f>COUNTBLANK(P10)+0.5</f>
        <v>0.5</v>
      </c>
      <c r="R10" s="158" t="s">
        <v>380</v>
      </c>
      <c r="S10" s="188">
        <f t="shared" si="7"/>
        <v>0</v>
      </c>
      <c r="T10" s="190">
        <f t="shared" si="8"/>
        <v>0.7</v>
      </c>
      <c r="U10" s="222">
        <v>0</v>
      </c>
      <c r="V10" s="124">
        <v>0</v>
      </c>
      <c r="W10" s="124">
        <v>0</v>
      </c>
      <c r="X10" s="207">
        <v>1</v>
      </c>
      <c r="Y10" s="208">
        <v>1</v>
      </c>
      <c r="Z10" s="209">
        <v>1</v>
      </c>
      <c r="AA10" s="186">
        <f t="shared" si="9"/>
        <v>0.5</v>
      </c>
    </row>
    <row r="11" spans="1:27" x14ac:dyDescent="0.15">
      <c r="A11" s="227">
        <v>1</v>
      </c>
      <c r="B11" s="137"/>
      <c r="C11" s="180"/>
      <c r="D11" s="160" t="s">
        <v>18</v>
      </c>
      <c r="E11" s="179" t="s">
        <v>325</v>
      </c>
      <c r="F11" s="20">
        <f t="shared" si="0"/>
        <v>16</v>
      </c>
      <c r="G11" s="183">
        <f t="shared" si="1"/>
        <v>15</v>
      </c>
      <c r="H11" s="20">
        <f t="shared" si="2"/>
        <v>20</v>
      </c>
      <c r="I11" s="20">
        <f t="shared" si="3"/>
        <v>10</v>
      </c>
      <c r="J11" s="218"/>
      <c r="K11" s="188">
        <f t="shared" si="4"/>
        <v>1</v>
      </c>
      <c r="L11" s="147"/>
      <c r="M11" s="188">
        <f t="shared" si="5"/>
        <v>1</v>
      </c>
      <c r="N11" s="150"/>
      <c r="O11" s="188">
        <f t="shared" si="6"/>
        <v>1</v>
      </c>
      <c r="P11" s="157" t="s">
        <v>397</v>
      </c>
      <c r="Q11" s="189">
        <f>COUNTBLANK(P11)+0.5</f>
        <v>0.5</v>
      </c>
      <c r="R11" s="158" t="s">
        <v>380</v>
      </c>
      <c r="S11" s="188">
        <f t="shared" si="7"/>
        <v>0</v>
      </c>
      <c r="T11" s="190">
        <f t="shared" si="8"/>
        <v>0.7</v>
      </c>
      <c r="U11" s="222">
        <v>0</v>
      </c>
      <c r="V11" s="135">
        <v>0.5</v>
      </c>
      <c r="W11" s="135">
        <v>0.5</v>
      </c>
      <c r="X11" s="207">
        <v>1</v>
      </c>
      <c r="Y11" s="208">
        <v>1</v>
      </c>
      <c r="Z11" s="124">
        <v>0</v>
      </c>
      <c r="AA11" s="186">
        <f t="shared" si="9"/>
        <v>0.5</v>
      </c>
    </row>
    <row r="12" spans="1:27" x14ac:dyDescent="0.15">
      <c r="A12" s="228">
        <v>1</v>
      </c>
      <c r="B12" s="139"/>
      <c r="C12" s="192"/>
      <c r="D12" s="177" t="s">
        <v>18</v>
      </c>
      <c r="E12" s="193" t="s">
        <v>326</v>
      </c>
      <c r="F12" s="22">
        <f t="shared" si="0"/>
        <v>22</v>
      </c>
      <c r="G12" s="194">
        <f t="shared" si="1"/>
        <v>17</v>
      </c>
      <c r="H12" s="22">
        <f t="shared" si="2"/>
        <v>10</v>
      </c>
      <c r="I12" s="22">
        <f t="shared" si="3"/>
        <v>24</v>
      </c>
      <c r="J12" s="219"/>
      <c r="K12" s="196">
        <f t="shared" si="4"/>
        <v>1</v>
      </c>
      <c r="L12" s="174"/>
      <c r="M12" s="196">
        <f t="shared" si="5"/>
        <v>1</v>
      </c>
      <c r="N12" s="175"/>
      <c r="O12" s="196">
        <f t="shared" si="6"/>
        <v>1</v>
      </c>
      <c r="P12" s="176" t="s">
        <v>397</v>
      </c>
      <c r="Q12" s="197">
        <f>COUNTBLANK(P12)+0.5</f>
        <v>0.5</v>
      </c>
      <c r="R12" s="149"/>
      <c r="S12" s="196">
        <f t="shared" si="7"/>
        <v>1</v>
      </c>
      <c r="T12" s="198">
        <f t="shared" si="8"/>
        <v>0.9</v>
      </c>
      <c r="U12" s="223">
        <v>0</v>
      </c>
      <c r="V12" s="171">
        <v>0.5</v>
      </c>
      <c r="W12" s="171">
        <v>0.5</v>
      </c>
      <c r="X12" s="172">
        <v>0</v>
      </c>
      <c r="Y12" s="171">
        <v>0</v>
      </c>
      <c r="Z12" s="173">
        <v>0</v>
      </c>
      <c r="AA12" s="195">
        <f t="shared" si="9"/>
        <v>0.16666666666666666</v>
      </c>
    </row>
    <row r="13" spans="1:27" x14ac:dyDescent="0.15">
      <c r="A13" s="227">
        <v>2</v>
      </c>
      <c r="B13" s="137" t="s">
        <v>19</v>
      </c>
      <c r="C13" s="166" t="s">
        <v>126</v>
      </c>
      <c r="D13" s="126" t="s">
        <v>14</v>
      </c>
      <c r="E13" s="137" t="s">
        <v>327</v>
      </c>
      <c r="F13" s="20">
        <f t="shared" si="0"/>
        <v>2</v>
      </c>
      <c r="G13" s="183">
        <f t="shared" si="1"/>
        <v>1.5</v>
      </c>
      <c r="H13" s="20">
        <f t="shared" si="2"/>
        <v>1</v>
      </c>
      <c r="I13" s="20">
        <f t="shared" si="3"/>
        <v>2</v>
      </c>
      <c r="J13" s="218"/>
      <c r="K13" s="188">
        <f t="shared" si="4"/>
        <v>1</v>
      </c>
      <c r="L13" s="147"/>
      <c r="M13" s="188">
        <f t="shared" si="5"/>
        <v>1</v>
      </c>
      <c r="N13" s="150"/>
      <c r="O13" s="188">
        <f t="shared" si="6"/>
        <v>1</v>
      </c>
      <c r="P13" s="150"/>
      <c r="Q13" s="189">
        <f t="shared" ref="Q13:Q31" si="10">COUNTBLANK(P13)</f>
        <v>1</v>
      </c>
      <c r="R13" s="148"/>
      <c r="S13" s="188">
        <f t="shared" si="7"/>
        <v>1</v>
      </c>
      <c r="T13" s="190">
        <f t="shared" si="8"/>
        <v>1</v>
      </c>
      <c r="U13" s="221">
        <v>1</v>
      </c>
      <c r="V13" s="208">
        <v>1</v>
      </c>
      <c r="W13" s="208">
        <v>1</v>
      </c>
      <c r="X13" s="207">
        <v>1</v>
      </c>
      <c r="Y13" s="208">
        <v>1</v>
      </c>
      <c r="Z13" s="124">
        <v>0.2</v>
      </c>
      <c r="AA13" s="186">
        <f t="shared" si="9"/>
        <v>0.8666666666666667</v>
      </c>
    </row>
    <row r="14" spans="1:27" x14ac:dyDescent="0.15">
      <c r="A14" s="227">
        <v>2</v>
      </c>
      <c r="B14" s="137"/>
      <c r="C14" s="166" t="s">
        <v>130</v>
      </c>
      <c r="D14" s="126" t="s">
        <v>14</v>
      </c>
      <c r="E14" s="137" t="s">
        <v>330</v>
      </c>
      <c r="F14" s="20">
        <f t="shared" si="0"/>
        <v>5</v>
      </c>
      <c r="G14" s="183">
        <f t="shared" si="1"/>
        <v>3</v>
      </c>
      <c r="H14" s="20">
        <f t="shared" si="2"/>
        <v>1</v>
      </c>
      <c r="I14" s="20">
        <f t="shared" si="3"/>
        <v>5</v>
      </c>
      <c r="J14" s="218"/>
      <c r="K14" s="188">
        <f t="shared" si="4"/>
        <v>1</v>
      </c>
      <c r="L14" s="147"/>
      <c r="M14" s="188">
        <f t="shared" si="5"/>
        <v>1</v>
      </c>
      <c r="N14" s="150"/>
      <c r="O14" s="188">
        <f t="shared" si="6"/>
        <v>1</v>
      </c>
      <c r="P14" s="150"/>
      <c r="Q14" s="189">
        <f t="shared" si="10"/>
        <v>1</v>
      </c>
      <c r="R14" s="148"/>
      <c r="S14" s="188">
        <f t="shared" si="7"/>
        <v>1</v>
      </c>
      <c r="T14" s="190">
        <f t="shared" si="8"/>
        <v>1</v>
      </c>
      <c r="U14" s="221">
        <v>1</v>
      </c>
      <c r="V14" s="208">
        <v>1</v>
      </c>
      <c r="W14" s="208">
        <v>1</v>
      </c>
      <c r="X14" s="207">
        <v>1</v>
      </c>
      <c r="Y14" s="135">
        <v>0.5</v>
      </c>
      <c r="Z14" s="124">
        <v>0.2</v>
      </c>
      <c r="AA14" s="186">
        <f t="shared" si="9"/>
        <v>0.78333333333333333</v>
      </c>
    </row>
    <row r="15" spans="1:27" x14ac:dyDescent="0.15">
      <c r="A15" s="227">
        <v>2</v>
      </c>
      <c r="B15" s="137"/>
      <c r="C15" s="166" t="s">
        <v>127</v>
      </c>
      <c r="D15" s="126" t="s">
        <v>14</v>
      </c>
      <c r="E15" s="137" t="s">
        <v>328</v>
      </c>
      <c r="F15" s="20">
        <f t="shared" si="0"/>
        <v>6</v>
      </c>
      <c r="G15" s="183">
        <f t="shared" si="1"/>
        <v>3.5</v>
      </c>
      <c r="H15" s="20">
        <f t="shared" si="2"/>
        <v>1</v>
      </c>
      <c r="I15" s="20">
        <f t="shared" si="3"/>
        <v>6</v>
      </c>
      <c r="J15" s="218"/>
      <c r="K15" s="188">
        <f t="shared" si="4"/>
        <v>1</v>
      </c>
      <c r="L15" s="147"/>
      <c r="M15" s="188">
        <f t="shared" si="5"/>
        <v>1</v>
      </c>
      <c r="N15" s="150"/>
      <c r="O15" s="188">
        <f t="shared" si="6"/>
        <v>1</v>
      </c>
      <c r="P15" s="150"/>
      <c r="Q15" s="189">
        <f t="shared" si="10"/>
        <v>1</v>
      </c>
      <c r="R15" s="148"/>
      <c r="S15" s="188">
        <f t="shared" si="7"/>
        <v>1</v>
      </c>
      <c r="T15" s="190">
        <f t="shared" si="8"/>
        <v>1</v>
      </c>
      <c r="U15" s="221">
        <v>1</v>
      </c>
      <c r="V15" s="208">
        <v>1</v>
      </c>
      <c r="W15" s="208">
        <v>1</v>
      </c>
      <c r="X15" s="207">
        <v>1</v>
      </c>
      <c r="Y15" s="135">
        <v>0.27272727272727271</v>
      </c>
      <c r="Z15" s="124">
        <v>0.2</v>
      </c>
      <c r="AA15" s="186">
        <f t="shared" si="9"/>
        <v>0.74545454545454548</v>
      </c>
    </row>
    <row r="16" spans="1:27" x14ac:dyDescent="0.15">
      <c r="A16" s="228">
        <v>2</v>
      </c>
      <c r="B16" s="139"/>
      <c r="C16" s="199" t="s">
        <v>128</v>
      </c>
      <c r="D16" s="131" t="s">
        <v>14</v>
      </c>
      <c r="E16" s="139" t="s">
        <v>329</v>
      </c>
      <c r="F16" s="22">
        <f t="shared" si="0"/>
        <v>8</v>
      </c>
      <c r="G16" s="194">
        <f t="shared" si="1"/>
        <v>4.5</v>
      </c>
      <c r="H16" s="22">
        <f t="shared" si="2"/>
        <v>1</v>
      </c>
      <c r="I16" s="22">
        <f t="shared" si="3"/>
        <v>8</v>
      </c>
      <c r="J16" s="219"/>
      <c r="K16" s="196">
        <f t="shared" si="4"/>
        <v>1</v>
      </c>
      <c r="L16" s="174"/>
      <c r="M16" s="196">
        <f t="shared" si="5"/>
        <v>1</v>
      </c>
      <c r="N16" s="175"/>
      <c r="O16" s="196">
        <f t="shared" si="6"/>
        <v>1</v>
      </c>
      <c r="P16" s="175"/>
      <c r="Q16" s="197">
        <f t="shared" si="10"/>
        <v>1</v>
      </c>
      <c r="R16" s="149"/>
      <c r="S16" s="196">
        <f t="shared" si="7"/>
        <v>1</v>
      </c>
      <c r="T16" s="198">
        <f t="shared" si="8"/>
        <v>1</v>
      </c>
      <c r="U16" s="224">
        <v>1</v>
      </c>
      <c r="V16" s="211">
        <v>1</v>
      </c>
      <c r="W16" s="211">
        <v>1</v>
      </c>
      <c r="X16" s="210">
        <v>1</v>
      </c>
      <c r="Y16" s="171">
        <v>0.18181818181818182</v>
      </c>
      <c r="Z16" s="173">
        <v>0.2</v>
      </c>
      <c r="AA16" s="195">
        <f t="shared" si="9"/>
        <v>0.73030303030303034</v>
      </c>
    </row>
    <row r="17" spans="1:27" x14ac:dyDescent="0.15">
      <c r="A17" s="229">
        <v>3</v>
      </c>
      <c r="B17" s="133" t="s">
        <v>35</v>
      </c>
      <c r="C17" s="167" t="s">
        <v>155</v>
      </c>
      <c r="D17" s="200" t="s">
        <v>18</v>
      </c>
      <c r="E17" s="133" t="s">
        <v>155</v>
      </c>
      <c r="F17" s="163">
        <f t="shared" si="0"/>
        <v>10</v>
      </c>
      <c r="G17" s="201">
        <f t="shared" si="1"/>
        <v>11</v>
      </c>
      <c r="H17" s="163">
        <f t="shared" si="2"/>
        <v>1</v>
      </c>
      <c r="I17" s="163">
        <f t="shared" si="3"/>
        <v>21</v>
      </c>
      <c r="J17" s="220"/>
      <c r="K17" s="203">
        <f t="shared" si="4"/>
        <v>1</v>
      </c>
      <c r="L17" s="146"/>
      <c r="M17" s="203">
        <f t="shared" si="5"/>
        <v>1</v>
      </c>
      <c r="N17" s="151"/>
      <c r="O17" s="203">
        <f t="shared" si="6"/>
        <v>1</v>
      </c>
      <c r="P17" s="151"/>
      <c r="Q17" s="204">
        <f t="shared" si="10"/>
        <v>1</v>
      </c>
      <c r="R17" s="205"/>
      <c r="S17" s="203">
        <f t="shared" si="7"/>
        <v>1</v>
      </c>
      <c r="T17" s="206">
        <f t="shared" si="8"/>
        <v>1</v>
      </c>
      <c r="U17" s="225">
        <v>0</v>
      </c>
      <c r="V17" s="134">
        <v>0.5</v>
      </c>
      <c r="W17" s="134">
        <v>0.5</v>
      </c>
      <c r="X17" s="212">
        <v>1</v>
      </c>
      <c r="Y17" s="130">
        <v>0.05</v>
      </c>
      <c r="Z17" s="130">
        <v>0</v>
      </c>
      <c r="AA17" s="202">
        <f t="shared" si="9"/>
        <v>0.34166666666666662</v>
      </c>
    </row>
    <row r="18" spans="1:27" x14ac:dyDescent="0.15">
      <c r="A18" s="227">
        <v>4</v>
      </c>
      <c r="B18" s="137" t="s">
        <v>24</v>
      </c>
      <c r="C18" s="166" t="s">
        <v>132</v>
      </c>
      <c r="D18" s="160" t="s">
        <v>18</v>
      </c>
      <c r="E18" s="137" t="s">
        <v>331</v>
      </c>
      <c r="F18" s="20">
        <f t="shared" si="0"/>
        <v>10</v>
      </c>
      <c r="G18" s="183">
        <f t="shared" si="1"/>
        <v>11</v>
      </c>
      <c r="H18" s="20">
        <f t="shared" si="2"/>
        <v>12</v>
      </c>
      <c r="I18" s="20">
        <f t="shared" si="3"/>
        <v>10</v>
      </c>
      <c r="J18" s="218"/>
      <c r="K18" s="188">
        <f t="shared" si="4"/>
        <v>1</v>
      </c>
      <c r="L18" s="147"/>
      <c r="M18" s="188">
        <f t="shared" si="5"/>
        <v>1</v>
      </c>
      <c r="N18" s="150"/>
      <c r="O18" s="188">
        <f t="shared" si="6"/>
        <v>1</v>
      </c>
      <c r="P18" s="150"/>
      <c r="Q18" s="189">
        <f t="shared" si="10"/>
        <v>1</v>
      </c>
      <c r="R18" s="158" t="s">
        <v>380</v>
      </c>
      <c r="S18" s="188">
        <f t="shared" si="7"/>
        <v>0</v>
      </c>
      <c r="T18" s="190">
        <f t="shared" si="8"/>
        <v>0.8</v>
      </c>
      <c r="U18" s="222">
        <v>0</v>
      </c>
      <c r="V18" s="124">
        <v>0</v>
      </c>
      <c r="W18" s="124">
        <v>0</v>
      </c>
      <c r="X18" s="207">
        <v>1</v>
      </c>
      <c r="Y18" s="208">
        <v>1</v>
      </c>
      <c r="Z18" s="209">
        <v>1</v>
      </c>
      <c r="AA18" s="186">
        <f t="shared" si="9"/>
        <v>0.5</v>
      </c>
    </row>
    <row r="19" spans="1:27" x14ac:dyDescent="0.15">
      <c r="A19" s="227">
        <v>4</v>
      </c>
      <c r="B19" s="137"/>
      <c r="C19" s="166" t="s">
        <v>139</v>
      </c>
      <c r="D19" s="160" t="s">
        <v>18</v>
      </c>
      <c r="E19" s="137" t="s">
        <v>334</v>
      </c>
      <c r="F19" s="20">
        <f t="shared" si="0"/>
        <v>10</v>
      </c>
      <c r="G19" s="183">
        <f t="shared" si="1"/>
        <v>11</v>
      </c>
      <c r="H19" s="20">
        <f t="shared" si="2"/>
        <v>12</v>
      </c>
      <c r="I19" s="20">
        <f t="shared" si="3"/>
        <v>10</v>
      </c>
      <c r="J19" s="218"/>
      <c r="K19" s="188">
        <f t="shared" si="4"/>
        <v>1</v>
      </c>
      <c r="L19" s="147"/>
      <c r="M19" s="188">
        <f t="shared" si="5"/>
        <v>1</v>
      </c>
      <c r="N19" s="150"/>
      <c r="O19" s="188">
        <f t="shared" si="6"/>
        <v>1</v>
      </c>
      <c r="P19" s="150"/>
      <c r="Q19" s="189">
        <f t="shared" si="10"/>
        <v>1</v>
      </c>
      <c r="R19" s="158" t="s">
        <v>380</v>
      </c>
      <c r="S19" s="188">
        <f t="shared" si="7"/>
        <v>0</v>
      </c>
      <c r="T19" s="190">
        <f t="shared" si="8"/>
        <v>0.8</v>
      </c>
      <c r="U19" s="222">
        <v>0</v>
      </c>
      <c r="V19" s="124">
        <v>0</v>
      </c>
      <c r="W19" s="124">
        <v>0</v>
      </c>
      <c r="X19" s="207">
        <v>1</v>
      </c>
      <c r="Y19" s="208">
        <v>1</v>
      </c>
      <c r="Z19" s="209">
        <v>1</v>
      </c>
      <c r="AA19" s="186">
        <f t="shared" si="9"/>
        <v>0.5</v>
      </c>
    </row>
    <row r="20" spans="1:27" x14ac:dyDescent="0.15">
      <c r="A20" s="227">
        <v>4</v>
      </c>
      <c r="B20" s="137"/>
      <c r="C20" s="166" t="s">
        <v>142</v>
      </c>
      <c r="D20" s="160" t="s">
        <v>18</v>
      </c>
      <c r="E20" s="137" t="s">
        <v>335</v>
      </c>
      <c r="F20" s="20">
        <f t="shared" si="0"/>
        <v>10</v>
      </c>
      <c r="G20" s="183">
        <f t="shared" si="1"/>
        <v>11</v>
      </c>
      <c r="H20" s="20">
        <f t="shared" si="2"/>
        <v>12</v>
      </c>
      <c r="I20" s="20">
        <f t="shared" si="3"/>
        <v>10</v>
      </c>
      <c r="J20" s="218"/>
      <c r="K20" s="188">
        <f t="shared" si="4"/>
        <v>1</v>
      </c>
      <c r="L20" s="147"/>
      <c r="M20" s="188">
        <f t="shared" si="5"/>
        <v>1</v>
      </c>
      <c r="N20" s="150"/>
      <c r="O20" s="188">
        <f t="shared" si="6"/>
        <v>1</v>
      </c>
      <c r="P20" s="150"/>
      <c r="Q20" s="189">
        <f t="shared" si="10"/>
        <v>1</v>
      </c>
      <c r="R20" s="158" t="s">
        <v>380</v>
      </c>
      <c r="S20" s="188">
        <f t="shared" si="7"/>
        <v>0</v>
      </c>
      <c r="T20" s="190">
        <f t="shared" si="8"/>
        <v>0.8</v>
      </c>
      <c r="U20" s="222">
        <v>0</v>
      </c>
      <c r="V20" s="124">
        <v>0</v>
      </c>
      <c r="W20" s="124">
        <v>0</v>
      </c>
      <c r="X20" s="207">
        <v>1</v>
      </c>
      <c r="Y20" s="208">
        <v>1</v>
      </c>
      <c r="Z20" s="209">
        <v>1</v>
      </c>
      <c r="AA20" s="186">
        <f t="shared" si="9"/>
        <v>0.5</v>
      </c>
    </row>
    <row r="21" spans="1:27" x14ac:dyDescent="0.15">
      <c r="A21" s="227">
        <v>4</v>
      </c>
      <c r="B21" s="137"/>
      <c r="C21" s="166" t="s">
        <v>136</v>
      </c>
      <c r="D21" s="160" t="s">
        <v>18</v>
      </c>
      <c r="E21" s="137" t="s">
        <v>333</v>
      </c>
      <c r="F21" s="20">
        <f t="shared" si="0"/>
        <v>16</v>
      </c>
      <c r="G21" s="183">
        <f t="shared" si="1"/>
        <v>15</v>
      </c>
      <c r="H21" s="20">
        <f t="shared" si="2"/>
        <v>12</v>
      </c>
      <c r="I21" s="20">
        <f t="shared" si="3"/>
        <v>18</v>
      </c>
      <c r="J21" s="218"/>
      <c r="K21" s="188">
        <f t="shared" si="4"/>
        <v>1</v>
      </c>
      <c r="L21" s="147"/>
      <c r="M21" s="188">
        <f t="shared" si="5"/>
        <v>1</v>
      </c>
      <c r="N21" s="150"/>
      <c r="O21" s="188">
        <f t="shared" si="6"/>
        <v>1</v>
      </c>
      <c r="P21" s="150"/>
      <c r="Q21" s="189">
        <f t="shared" si="10"/>
        <v>1</v>
      </c>
      <c r="R21" s="158" t="s">
        <v>380</v>
      </c>
      <c r="S21" s="188">
        <f t="shared" si="7"/>
        <v>0</v>
      </c>
      <c r="T21" s="190">
        <f t="shared" si="8"/>
        <v>0.8</v>
      </c>
      <c r="U21" s="222">
        <v>0</v>
      </c>
      <c r="V21" s="124">
        <v>0</v>
      </c>
      <c r="W21" s="124">
        <v>0</v>
      </c>
      <c r="X21" s="207">
        <v>1</v>
      </c>
      <c r="Y21" s="135">
        <v>0.5</v>
      </c>
      <c r="Z21" s="209">
        <v>1</v>
      </c>
      <c r="AA21" s="186">
        <f t="shared" si="9"/>
        <v>0.41666666666666669</v>
      </c>
    </row>
    <row r="22" spans="1:27" x14ac:dyDescent="0.15">
      <c r="A22" s="228">
        <v>4</v>
      </c>
      <c r="B22" s="139"/>
      <c r="C22" s="199" t="s">
        <v>133</v>
      </c>
      <c r="D22" s="177" t="s">
        <v>18</v>
      </c>
      <c r="E22" s="139" t="s">
        <v>332</v>
      </c>
      <c r="F22" s="22">
        <f t="shared" si="0"/>
        <v>21</v>
      </c>
      <c r="G22" s="194">
        <f t="shared" si="1"/>
        <v>16</v>
      </c>
      <c r="H22" s="22">
        <f t="shared" si="2"/>
        <v>12</v>
      </c>
      <c r="I22" s="22">
        <f t="shared" si="3"/>
        <v>20</v>
      </c>
      <c r="J22" s="219"/>
      <c r="K22" s="196">
        <f t="shared" si="4"/>
        <v>1</v>
      </c>
      <c r="L22" s="174"/>
      <c r="M22" s="196">
        <f t="shared" si="5"/>
        <v>1</v>
      </c>
      <c r="N22" s="175"/>
      <c r="O22" s="196">
        <f t="shared" si="6"/>
        <v>1</v>
      </c>
      <c r="P22" s="175"/>
      <c r="Q22" s="197">
        <f t="shared" si="10"/>
        <v>1</v>
      </c>
      <c r="R22" s="178" t="s">
        <v>380</v>
      </c>
      <c r="S22" s="196">
        <f t="shared" si="7"/>
        <v>0</v>
      </c>
      <c r="T22" s="198">
        <f t="shared" si="8"/>
        <v>0.8</v>
      </c>
      <c r="U22" s="223">
        <v>0</v>
      </c>
      <c r="V22" s="173">
        <v>0</v>
      </c>
      <c r="W22" s="173">
        <v>0</v>
      </c>
      <c r="X22" s="210">
        <v>1</v>
      </c>
      <c r="Y22" s="171">
        <v>0.27272727272727271</v>
      </c>
      <c r="Z22" s="213">
        <v>1</v>
      </c>
      <c r="AA22" s="195">
        <f t="shared" si="9"/>
        <v>0.37878787878787873</v>
      </c>
    </row>
    <row r="23" spans="1:27" x14ac:dyDescent="0.15">
      <c r="A23" s="227">
        <v>5</v>
      </c>
      <c r="B23" s="137" t="s">
        <v>32</v>
      </c>
      <c r="C23" s="166" t="s">
        <v>342</v>
      </c>
      <c r="D23" s="126" t="s">
        <v>377</v>
      </c>
      <c r="E23" s="137" t="s">
        <v>343</v>
      </c>
      <c r="F23" s="20">
        <f t="shared" si="0"/>
        <v>14</v>
      </c>
      <c r="G23" s="183">
        <f t="shared" si="1"/>
        <v>14</v>
      </c>
      <c r="H23" s="20">
        <f t="shared" si="2"/>
        <v>12</v>
      </c>
      <c r="I23" s="20">
        <f t="shared" si="3"/>
        <v>16</v>
      </c>
      <c r="J23" s="218"/>
      <c r="K23" s="188">
        <f t="shared" si="4"/>
        <v>1</v>
      </c>
      <c r="L23" s="147"/>
      <c r="M23" s="188">
        <f t="shared" si="5"/>
        <v>1</v>
      </c>
      <c r="N23" s="150"/>
      <c r="O23" s="188">
        <f t="shared" si="6"/>
        <v>1</v>
      </c>
      <c r="P23" s="157" t="s">
        <v>403</v>
      </c>
      <c r="Q23" s="189">
        <f t="shared" si="10"/>
        <v>0</v>
      </c>
      <c r="R23" s="148"/>
      <c r="S23" s="188">
        <f t="shared" si="7"/>
        <v>1</v>
      </c>
      <c r="T23" s="190">
        <f t="shared" si="8"/>
        <v>0.8</v>
      </c>
      <c r="U23" s="222">
        <v>0</v>
      </c>
      <c r="V23" s="135">
        <v>0.5</v>
      </c>
      <c r="W23" s="135">
        <v>0.5</v>
      </c>
      <c r="X23" s="207">
        <v>1</v>
      </c>
      <c r="Y23" s="135">
        <v>0.5</v>
      </c>
      <c r="Z23" s="124">
        <v>0.2</v>
      </c>
      <c r="AA23" s="186">
        <f t="shared" si="9"/>
        <v>0.45</v>
      </c>
    </row>
    <row r="24" spans="1:27" x14ac:dyDescent="0.15">
      <c r="A24" s="227">
        <v>5</v>
      </c>
      <c r="B24" s="137"/>
      <c r="C24" s="166" t="s">
        <v>152</v>
      </c>
      <c r="D24" s="126" t="s">
        <v>14</v>
      </c>
      <c r="E24" s="137" t="s">
        <v>344</v>
      </c>
      <c r="F24" s="20">
        <f t="shared" si="0"/>
        <v>14</v>
      </c>
      <c r="G24" s="183">
        <f t="shared" si="1"/>
        <v>14</v>
      </c>
      <c r="H24" s="20">
        <f t="shared" si="2"/>
        <v>12</v>
      </c>
      <c r="I24" s="20">
        <f t="shared" si="3"/>
        <v>16</v>
      </c>
      <c r="J24" s="218"/>
      <c r="K24" s="188">
        <f t="shared" si="4"/>
        <v>1</v>
      </c>
      <c r="L24" s="147"/>
      <c r="M24" s="188">
        <f t="shared" si="5"/>
        <v>1</v>
      </c>
      <c r="N24" s="150"/>
      <c r="O24" s="188">
        <f t="shared" si="6"/>
        <v>1</v>
      </c>
      <c r="P24" s="157" t="s">
        <v>403</v>
      </c>
      <c r="Q24" s="189">
        <f t="shared" si="10"/>
        <v>0</v>
      </c>
      <c r="R24" s="148"/>
      <c r="S24" s="188">
        <f t="shared" si="7"/>
        <v>1</v>
      </c>
      <c r="T24" s="190">
        <f t="shared" si="8"/>
        <v>0.8</v>
      </c>
      <c r="U24" s="222">
        <v>0</v>
      </c>
      <c r="V24" s="135">
        <v>0.5</v>
      </c>
      <c r="W24" s="135">
        <v>0.5</v>
      </c>
      <c r="X24" s="207">
        <v>1</v>
      </c>
      <c r="Y24" s="135">
        <v>0.5</v>
      </c>
      <c r="Z24" s="124">
        <v>0.2</v>
      </c>
      <c r="AA24" s="186">
        <f t="shared" si="9"/>
        <v>0.45</v>
      </c>
    </row>
    <row r="25" spans="1:27" x14ac:dyDescent="0.15">
      <c r="A25" s="228">
        <v>5</v>
      </c>
      <c r="B25" s="139"/>
      <c r="C25" s="199" t="s">
        <v>153</v>
      </c>
      <c r="D25" s="131" t="s">
        <v>14</v>
      </c>
      <c r="E25" s="139" t="s">
        <v>345</v>
      </c>
      <c r="F25" s="22">
        <f t="shared" si="0"/>
        <v>20</v>
      </c>
      <c r="G25" s="194">
        <f t="shared" si="1"/>
        <v>15.5</v>
      </c>
      <c r="H25" s="22">
        <f t="shared" si="2"/>
        <v>12</v>
      </c>
      <c r="I25" s="22">
        <f t="shared" si="3"/>
        <v>19</v>
      </c>
      <c r="J25" s="219"/>
      <c r="K25" s="196">
        <f t="shared" si="4"/>
        <v>1</v>
      </c>
      <c r="L25" s="174"/>
      <c r="M25" s="196">
        <f t="shared" si="5"/>
        <v>1</v>
      </c>
      <c r="N25" s="175"/>
      <c r="O25" s="196">
        <f t="shared" si="6"/>
        <v>1</v>
      </c>
      <c r="P25" s="176" t="s">
        <v>403</v>
      </c>
      <c r="Q25" s="197">
        <f t="shared" si="10"/>
        <v>0</v>
      </c>
      <c r="R25" s="149"/>
      <c r="S25" s="196">
        <f t="shared" si="7"/>
        <v>1</v>
      </c>
      <c r="T25" s="198">
        <f t="shared" si="8"/>
        <v>0.8</v>
      </c>
      <c r="U25" s="223">
        <v>0</v>
      </c>
      <c r="V25" s="171">
        <v>0.5</v>
      </c>
      <c r="W25" s="171">
        <v>0.5</v>
      </c>
      <c r="X25" s="210">
        <v>1</v>
      </c>
      <c r="Y25" s="171">
        <v>9.0909090909090912E-2</v>
      </c>
      <c r="Z25" s="173">
        <v>0.2</v>
      </c>
      <c r="AA25" s="195">
        <f t="shared" si="9"/>
        <v>0.38181818181818183</v>
      </c>
    </row>
    <row r="26" spans="1:27" x14ac:dyDescent="0.15">
      <c r="A26" s="227">
        <v>6</v>
      </c>
      <c r="B26" s="137" t="s">
        <v>25</v>
      </c>
      <c r="C26" s="166" t="s">
        <v>149</v>
      </c>
      <c r="D26" s="126" t="s">
        <v>14</v>
      </c>
      <c r="E26" s="137" t="s">
        <v>339</v>
      </c>
      <c r="F26" s="20">
        <f t="shared" si="0"/>
        <v>23</v>
      </c>
      <c r="G26" s="183">
        <f t="shared" si="1"/>
        <v>22.5</v>
      </c>
      <c r="H26" s="20">
        <f t="shared" si="2"/>
        <v>23</v>
      </c>
      <c r="I26" s="20">
        <f t="shared" si="3"/>
        <v>22</v>
      </c>
      <c r="J26" s="218"/>
      <c r="K26" s="188">
        <f t="shared" si="4"/>
        <v>1</v>
      </c>
      <c r="L26" s="147"/>
      <c r="M26" s="188">
        <f t="shared" si="5"/>
        <v>1</v>
      </c>
      <c r="N26" s="150"/>
      <c r="O26" s="188">
        <f t="shared" si="6"/>
        <v>1</v>
      </c>
      <c r="P26" s="157" t="s">
        <v>403</v>
      </c>
      <c r="Q26" s="189">
        <f t="shared" si="10"/>
        <v>0</v>
      </c>
      <c r="R26" s="158" t="s">
        <v>380</v>
      </c>
      <c r="S26" s="188">
        <f t="shared" si="7"/>
        <v>0</v>
      </c>
      <c r="T26" s="190">
        <f t="shared" si="8"/>
        <v>0.6</v>
      </c>
      <c r="U26" s="222">
        <v>0</v>
      </c>
      <c r="V26" s="135">
        <v>0.5</v>
      </c>
      <c r="W26" s="135">
        <v>0.5</v>
      </c>
      <c r="X26" s="164">
        <v>0</v>
      </c>
      <c r="Y26" s="135">
        <v>0.5</v>
      </c>
      <c r="Z26" s="124">
        <v>0</v>
      </c>
      <c r="AA26" s="186">
        <f t="shared" si="9"/>
        <v>0.25</v>
      </c>
    </row>
    <row r="27" spans="1:27" x14ac:dyDescent="0.15">
      <c r="A27" s="227">
        <v>6</v>
      </c>
      <c r="B27" s="137"/>
      <c r="C27" s="166" t="s">
        <v>337</v>
      </c>
      <c r="D27" s="126" t="s">
        <v>14</v>
      </c>
      <c r="E27" s="137" t="s">
        <v>338</v>
      </c>
      <c r="F27" s="20">
        <f t="shared" si="0"/>
        <v>25</v>
      </c>
      <c r="G27" s="183">
        <f t="shared" si="1"/>
        <v>23.5</v>
      </c>
      <c r="H27" s="20">
        <f t="shared" si="2"/>
        <v>23</v>
      </c>
      <c r="I27" s="20">
        <f t="shared" si="3"/>
        <v>24</v>
      </c>
      <c r="J27" s="218"/>
      <c r="K27" s="188">
        <f t="shared" si="4"/>
        <v>1</v>
      </c>
      <c r="L27" s="147"/>
      <c r="M27" s="188">
        <f t="shared" si="5"/>
        <v>1</v>
      </c>
      <c r="N27" s="150"/>
      <c r="O27" s="188">
        <f t="shared" si="6"/>
        <v>1</v>
      </c>
      <c r="P27" s="157" t="s">
        <v>403</v>
      </c>
      <c r="Q27" s="189">
        <f t="shared" si="10"/>
        <v>0</v>
      </c>
      <c r="R27" s="158" t="s">
        <v>380</v>
      </c>
      <c r="S27" s="188">
        <f t="shared" si="7"/>
        <v>0</v>
      </c>
      <c r="T27" s="190">
        <f t="shared" si="8"/>
        <v>0.6</v>
      </c>
      <c r="U27" s="222">
        <v>0</v>
      </c>
      <c r="V27" s="135">
        <v>0.5</v>
      </c>
      <c r="W27" s="135">
        <v>0.5</v>
      </c>
      <c r="X27" s="164">
        <v>0</v>
      </c>
      <c r="Y27" s="135">
        <v>0</v>
      </c>
      <c r="Z27" s="124">
        <v>0</v>
      </c>
      <c r="AA27" s="186">
        <f t="shared" si="9"/>
        <v>0.16666666666666666</v>
      </c>
    </row>
    <row r="28" spans="1:27" x14ac:dyDescent="0.15">
      <c r="A28" s="227">
        <v>6</v>
      </c>
      <c r="B28" s="137"/>
      <c r="C28" s="166" t="s">
        <v>150</v>
      </c>
      <c r="D28" s="126" t="s">
        <v>14</v>
      </c>
      <c r="E28" s="137" t="s">
        <v>340</v>
      </c>
      <c r="F28" s="20">
        <f t="shared" si="0"/>
        <v>25</v>
      </c>
      <c r="G28" s="183">
        <f t="shared" si="1"/>
        <v>23.5</v>
      </c>
      <c r="H28" s="20">
        <f t="shared" si="2"/>
        <v>23</v>
      </c>
      <c r="I28" s="20">
        <f t="shared" si="3"/>
        <v>24</v>
      </c>
      <c r="J28" s="218"/>
      <c r="K28" s="188">
        <f t="shared" si="4"/>
        <v>1</v>
      </c>
      <c r="L28" s="147"/>
      <c r="M28" s="188">
        <f t="shared" si="5"/>
        <v>1</v>
      </c>
      <c r="N28" s="150"/>
      <c r="O28" s="188">
        <f t="shared" si="6"/>
        <v>1</v>
      </c>
      <c r="P28" s="157" t="s">
        <v>403</v>
      </c>
      <c r="Q28" s="189">
        <f t="shared" si="10"/>
        <v>0</v>
      </c>
      <c r="R28" s="159" t="s">
        <v>380</v>
      </c>
      <c r="S28" s="188">
        <f t="shared" si="7"/>
        <v>0</v>
      </c>
      <c r="T28" s="191">
        <f t="shared" si="8"/>
        <v>0.6</v>
      </c>
      <c r="U28" s="222">
        <v>0</v>
      </c>
      <c r="V28" s="135">
        <v>0.5</v>
      </c>
      <c r="W28" s="135">
        <v>0.5</v>
      </c>
      <c r="X28" s="170">
        <v>0</v>
      </c>
      <c r="Y28" s="135">
        <v>0</v>
      </c>
      <c r="Z28" s="124">
        <v>0</v>
      </c>
      <c r="AA28" s="186">
        <f t="shared" si="9"/>
        <v>0.16666666666666666</v>
      </c>
    </row>
    <row r="29" spans="1:27" x14ac:dyDescent="0.15">
      <c r="A29" s="227">
        <v>6</v>
      </c>
      <c r="B29" s="137"/>
      <c r="C29" s="166" t="s">
        <v>151</v>
      </c>
      <c r="D29" s="126" t="s">
        <v>14</v>
      </c>
      <c r="E29" s="137" t="s">
        <v>341</v>
      </c>
      <c r="F29" s="20">
        <f t="shared" si="0"/>
        <v>25</v>
      </c>
      <c r="G29" s="183">
        <f t="shared" si="1"/>
        <v>23.5</v>
      </c>
      <c r="H29" s="20">
        <f t="shared" si="2"/>
        <v>23</v>
      </c>
      <c r="I29" s="20">
        <f t="shared" si="3"/>
        <v>24</v>
      </c>
      <c r="J29" s="218"/>
      <c r="K29" s="188">
        <f t="shared" si="4"/>
        <v>1</v>
      </c>
      <c r="L29" s="147"/>
      <c r="M29" s="188">
        <f t="shared" si="5"/>
        <v>1</v>
      </c>
      <c r="N29" s="150"/>
      <c r="O29" s="188">
        <f t="shared" si="6"/>
        <v>1</v>
      </c>
      <c r="P29" s="157" t="s">
        <v>403</v>
      </c>
      <c r="Q29" s="189">
        <f t="shared" si="10"/>
        <v>0</v>
      </c>
      <c r="R29" s="158" t="s">
        <v>380</v>
      </c>
      <c r="S29" s="188">
        <f t="shared" si="7"/>
        <v>0</v>
      </c>
      <c r="T29" s="190">
        <f t="shared" si="8"/>
        <v>0.6</v>
      </c>
      <c r="U29" s="222">
        <v>0</v>
      </c>
      <c r="V29" s="135">
        <v>0.5</v>
      </c>
      <c r="W29" s="135">
        <v>0.5</v>
      </c>
      <c r="X29" s="164">
        <v>0</v>
      </c>
      <c r="Y29" s="135">
        <v>0</v>
      </c>
      <c r="Z29" s="124">
        <v>0</v>
      </c>
      <c r="AA29" s="186">
        <f t="shared" si="9"/>
        <v>0.16666666666666666</v>
      </c>
    </row>
    <row r="30" spans="1:27" x14ac:dyDescent="0.15">
      <c r="A30" s="228">
        <v>6</v>
      </c>
      <c r="B30" s="139"/>
      <c r="C30" s="199" t="s">
        <v>144</v>
      </c>
      <c r="D30" s="131" t="s">
        <v>11</v>
      </c>
      <c r="E30" s="139" t="s">
        <v>336</v>
      </c>
      <c r="F30" s="22">
        <f t="shared" si="0"/>
        <v>28</v>
      </c>
      <c r="G30" s="194">
        <f t="shared" si="1"/>
        <v>28</v>
      </c>
      <c r="H30" s="22">
        <f t="shared" si="2"/>
        <v>28</v>
      </c>
      <c r="I30" s="22">
        <f t="shared" si="3"/>
        <v>28</v>
      </c>
      <c r="J30" s="219"/>
      <c r="K30" s="196">
        <f t="shared" si="4"/>
        <v>1</v>
      </c>
      <c r="L30" s="174"/>
      <c r="M30" s="196">
        <f t="shared" si="5"/>
        <v>1</v>
      </c>
      <c r="N30" s="176" t="s">
        <v>380</v>
      </c>
      <c r="O30" s="196">
        <f t="shared" si="6"/>
        <v>0</v>
      </c>
      <c r="P30" s="176" t="s">
        <v>403</v>
      </c>
      <c r="Q30" s="197">
        <f t="shared" si="10"/>
        <v>0</v>
      </c>
      <c r="R30" s="178" t="s">
        <v>380</v>
      </c>
      <c r="S30" s="196">
        <f t="shared" si="7"/>
        <v>0</v>
      </c>
      <c r="T30" s="198">
        <f t="shared" si="8"/>
        <v>0.4</v>
      </c>
      <c r="U30" s="223">
        <v>0</v>
      </c>
      <c r="V30" s="171">
        <v>0.5</v>
      </c>
      <c r="W30" s="173">
        <v>-0.5</v>
      </c>
      <c r="X30" s="172">
        <v>0</v>
      </c>
      <c r="Y30" s="171">
        <v>0</v>
      </c>
      <c r="Z30" s="173">
        <v>0</v>
      </c>
      <c r="AA30" s="195">
        <f t="shared" si="9"/>
        <v>0</v>
      </c>
    </row>
    <row r="31" spans="1:27" x14ac:dyDescent="0.15">
      <c r="A31" s="229">
        <v>7</v>
      </c>
      <c r="B31" s="133" t="s">
        <v>10</v>
      </c>
      <c r="C31" s="167" t="s">
        <v>104</v>
      </c>
      <c r="D31" s="129" t="s">
        <v>11</v>
      </c>
      <c r="E31" s="133" t="s">
        <v>316</v>
      </c>
      <c r="F31" s="163">
        <f t="shared" si="0"/>
        <v>24</v>
      </c>
      <c r="G31" s="201">
        <f t="shared" si="1"/>
        <v>23</v>
      </c>
      <c r="H31" s="163">
        <f t="shared" si="2"/>
        <v>23</v>
      </c>
      <c r="I31" s="163">
        <f t="shared" si="3"/>
        <v>23</v>
      </c>
      <c r="J31" s="220"/>
      <c r="K31" s="203">
        <f t="shared" si="4"/>
        <v>1</v>
      </c>
      <c r="L31" s="146"/>
      <c r="M31" s="203">
        <f t="shared" si="5"/>
        <v>1</v>
      </c>
      <c r="N31" s="155" t="s">
        <v>380</v>
      </c>
      <c r="O31" s="203">
        <f t="shared" si="6"/>
        <v>0</v>
      </c>
      <c r="P31" s="151"/>
      <c r="Q31" s="204">
        <f t="shared" si="10"/>
        <v>1</v>
      </c>
      <c r="R31" s="156" t="s">
        <v>380</v>
      </c>
      <c r="S31" s="203">
        <f t="shared" si="7"/>
        <v>0</v>
      </c>
      <c r="T31" s="206">
        <f t="shared" si="8"/>
        <v>0.6</v>
      </c>
      <c r="U31" s="225">
        <v>0</v>
      </c>
      <c r="V31" s="134">
        <v>1</v>
      </c>
      <c r="W31" s="130">
        <v>0</v>
      </c>
      <c r="X31" s="165">
        <v>0</v>
      </c>
      <c r="Y31" s="134">
        <v>9.0909090909090912E-2</v>
      </c>
      <c r="Z31" s="130">
        <v>0</v>
      </c>
      <c r="AA31" s="202">
        <f t="shared" si="9"/>
        <v>0.1818181818181818</v>
      </c>
    </row>
    <row r="32" spans="1:27" ht="15" hidden="1" customHeight="1" x14ac:dyDescent="0.15">
      <c r="A32" s="20">
        <v>8</v>
      </c>
      <c r="B32" s="137" t="s">
        <v>346</v>
      </c>
      <c r="C32" s="138" t="s">
        <v>347</v>
      </c>
      <c r="D32" s="126"/>
      <c r="E32" s="137" t="s">
        <v>348</v>
      </c>
      <c r="F32" s="137">
        <v>98</v>
      </c>
      <c r="G32" s="137"/>
      <c r="H32" s="137"/>
      <c r="I32" s="137"/>
      <c r="J32" s="148"/>
      <c r="K32" s="148"/>
      <c r="L32" s="148"/>
      <c r="M32" s="148"/>
      <c r="N32" s="148"/>
      <c r="O32" s="148"/>
      <c r="P32" s="148"/>
      <c r="Q32" s="148"/>
      <c r="R32" s="148"/>
      <c r="S32" s="216"/>
      <c r="T32" s="148"/>
      <c r="U32" s="140"/>
      <c r="V32" s="140"/>
      <c r="W32" s="140"/>
      <c r="X32" s="140"/>
      <c r="Y32" s="140"/>
      <c r="Z32" s="140"/>
      <c r="AA32" s="164"/>
    </row>
    <row r="33" spans="1:27" ht="15" hidden="1" customHeight="1" x14ac:dyDescent="0.15">
      <c r="A33" s="20">
        <v>8</v>
      </c>
      <c r="B33" s="136"/>
      <c r="C33" s="138" t="s">
        <v>349</v>
      </c>
      <c r="D33" s="126"/>
      <c r="E33" s="137" t="s">
        <v>350</v>
      </c>
      <c r="F33" s="137">
        <v>99</v>
      </c>
      <c r="G33" s="137"/>
      <c r="H33" s="137"/>
      <c r="I33" s="137"/>
      <c r="J33" s="148"/>
      <c r="K33" s="148"/>
      <c r="L33" s="148"/>
      <c r="M33" s="148"/>
      <c r="N33" s="148"/>
      <c r="O33" s="148"/>
      <c r="P33" s="148"/>
      <c r="Q33" s="148"/>
      <c r="R33" s="148"/>
      <c r="S33" s="216"/>
      <c r="T33" s="148"/>
      <c r="U33" s="140"/>
      <c r="V33" s="140"/>
      <c r="W33" s="140"/>
      <c r="X33" s="140"/>
      <c r="Y33" s="140"/>
      <c r="Z33" s="140"/>
      <c r="AA33" s="164"/>
    </row>
    <row r="34" spans="1:27" ht="15" hidden="1" customHeight="1" x14ac:dyDescent="0.15">
      <c r="A34" s="20">
        <v>8</v>
      </c>
      <c r="B34" s="136"/>
      <c r="C34" s="138" t="s">
        <v>351</v>
      </c>
      <c r="D34" s="126"/>
      <c r="E34" s="137" t="s">
        <v>352</v>
      </c>
      <c r="F34" s="137">
        <v>100</v>
      </c>
      <c r="G34" s="137"/>
      <c r="H34" s="137"/>
      <c r="I34" s="137"/>
      <c r="J34" s="148"/>
      <c r="K34" s="148"/>
      <c r="L34" s="148"/>
      <c r="M34" s="148"/>
      <c r="N34" s="148"/>
      <c r="O34" s="148"/>
      <c r="P34" s="148"/>
      <c r="Q34" s="148"/>
      <c r="R34" s="148"/>
      <c r="S34" s="216"/>
      <c r="T34" s="148"/>
      <c r="U34" s="140"/>
      <c r="V34" s="140"/>
      <c r="W34" s="140"/>
      <c r="X34" s="140"/>
      <c r="Y34" s="140"/>
      <c r="Z34" s="140"/>
      <c r="AA34" s="164"/>
    </row>
    <row r="35" spans="1:27" ht="24.75" customHeight="1" x14ac:dyDescent="0.15">
      <c r="A35" s="260" t="s">
        <v>408</v>
      </c>
      <c r="B35" s="260"/>
      <c r="C35" s="260"/>
      <c r="D35" s="260"/>
      <c r="E35" s="260"/>
      <c r="F35" s="260"/>
      <c r="G35" s="260"/>
      <c r="H35" s="260"/>
      <c r="I35" s="260"/>
      <c r="J35" s="260"/>
      <c r="K35" s="260"/>
      <c r="L35" s="260"/>
      <c r="M35" s="260"/>
      <c r="N35" s="260"/>
      <c r="O35" s="260"/>
      <c r="P35" s="260"/>
      <c r="Q35" s="260"/>
      <c r="R35" s="260"/>
      <c r="S35" s="260"/>
      <c r="T35" s="260"/>
      <c r="U35" s="260"/>
      <c r="V35" s="260"/>
      <c r="W35" s="260"/>
      <c r="X35" s="260"/>
      <c r="Y35" s="260"/>
      <c r="Z35" s="260"/>
      <c r="AA35" s="182"/>
    </row>
    <row r="36" spans="1:27" ht="15" customHeight="1" x14ac:dyDescent="0.15">
      <c r="B36" s="123"/>
      <c r="C36" s="123"/>
      <c r="D36" s="123"/>
      <c r="E36" s="123"/>
      <c r="F36" s="123"/>
      <c r="G36" s="123"/>
      <c r="H36" s="123"/>
      <c r="I36" s="123"/>
      <c r="J36" s="128"/>
      <c r="K36" s="128"/>
      <c r="L36" s="128"/>
      <c r="M36" s="128"/>
      <c r="N36" s="153"/>
      <c r="O36" s="153"/>
      <c r="U36" s="128"/>
      <c r="V36" s="123"/>
    </row>
    <row r="37" spans="1:27" ht="15" customHeight="1" x14ac:dyDescent="0.15">
      <c r="B37" s="123"/>
      <c r="C37" s="123"/>
      <c r="D37" s="123"/>
      <c r="E37" s="123"/>
      <c r="F37" s="123"/>
      <c r="G37" s="123"/>
      <c r="H37" s="123"/>
      <c r="I37" s="123"/>
      <c r="J37" s="128"/>
      <c r="K37" s="128"/>
      <c r="L37" s="128"/>
      <c r="M37" s="128"/>
      <c r="N37" s="153"/>
      <c r="O37" s="153"/>
      <c r="U37" s="128"/>
      <c r="V37" s="123"/>
    </row>
    <row r="38" spans="1:27" ht="15" customHeight="1" x14ac:dyDescent="0.15">
      <c r="B38" s="123"/>
      <c r="C38" s="123"/>
      <c r="D38" s="123"/>
      <c r="E38" s="123"/>
      <c r="F38" s="123"/>
      <c r="G38" s="123"/>
      <c r="H38" s="123"/>
      <c r="I38" s="123"/>
      <c r="J38" s="128"/>
      <c r="K38" s="128"/>
      <c r="L38" s="128"/>
      <c r="M38" s="128"/>
      <c r="N38" s="153"/>
      <c r="O38" s="153"/>
      <c r="U38" s="128"/>
      <c r="V38" s="123"/>
    </row>
    <row r="39" spans="1:27" ht="15" customHeight="1" x14ac:dyDescent="0.15">
      <c r="B39" s="123"/>
      <c r="C39" s="123"/>
      <c r="D39" s="123"/>
      <c r="E39" s="123"/>
      <c r="F39" s="123"/>
      <c r="G39" s="123"/>
      <c r="H39" s="123"/>
      <c r="I39" s="123"/>
      <c r="J39" s="128"/>
      <c r="K39" s="128"/>
      <c r="L39" s="128"/>
      <c r="M39" s="128"/>
      <c r="N39" s="153"/>
      <c r="O39" s="153"/>
      <c r="U39" s="128"/>
      <c r="V39" s="123"/>
    </row>
    <row r="40" spans="1:27" ht="15" customHeight="1" x14ac:dyDescent="0.15">
      <c r="B40" s="123"/>
      <c r="C40" s="123"/>
      <c r="D40" s="123"/>
      <c r="E40" s="123"/>
      <c r="F40" s="123"/>
      <c r="G40" s="123"/>
      <c r="H40" s="123"/>
      <c r="I40" s="123"/>
      <c r="J40" s="128"/>
      <c r="K40" s="128"/>
      <c r="L40" s="128"/>
      <c r="M40" s="128"/>
      <c r="N40" s="153"/>
      <c r="O40" s="153"/>
      <c r="U40" s="128"/>
      <c r="V40" s="123"/>
    </row>
    <row r="41" spans="1:27" ht="15" customHeight="1" x14ac:dyDescent="0.15">
      <c r="B41" s="123"/>
      <c r="C41" s="123"/>
      <c r="D41" s="123"/>
      <c r="E41" s="123"/>
      <c r="F41" s="123"/>
      <c r="G41" s="123"/>
      <c r="H41" s="123"/>
      <c r="I41" s="123"/>
      <c r="J41" s="128"/>
      <c r="K41" s="128"/>
      <c r="L41" s="128"/>
      <c r="M41" s="128"/>
      <c r="N41" s="153"/>
      <c r="O41" s="153"/>
      <c r="U41" s="128"/>
      <c r="V41" s="123"/>
    </row>
    <row r="42" spans="1:27" ht="15" customHeight="1" x14ac:dyDescent="0.15">
      <c r="B42" s="123"/>
      <c r="C42" s="123"/>
      <c r="D42" s="123"/>
      <c r="E42" s="123"/>
      <c r="F42" s="123"/>
      <c r="G42" s="123"/>
      <c r="H42" s="123"/>
      <c r="I42" s="123"/>
      <c r="J42" s="128"/>
      <c r="K42" s="128"/>
      <c r="L42" s="128"/>
      <c r="M42" s="128"/>
      <c r="N42" s="153"/>
      <c r="O42" s="153"/>
      <c r="U42" s="128"/>
      <c r="V42" s="123"/>
    </row>
    <row r="43" spans="1:27" ht="15" customHeight="1" x14ac:dyDescent="0.15">
      <c r="B43" s="123"/>
      <c r="C43" s="123"/>
      <c r="D43" s="123"/>
      <c r="E43" s="123"/>
      <c r="F43" s="123"/>
      <c r="G43" s="123"/>
      <c r="H43" s="123"/>
      <c r="I43" s="123"/>
      <c r="J43" s="128"/>
      <c r="K43" s="128"/>
      <c r="L43" s="128"/>
      <c r="M43" s="128"/>
      <c r="N43" s="153"/>
      <c r="O43" s="153"/>
      <c r="U43" s="128"/>
      <c r="V43" s="123"/>
    </row>
    <row r="44" spans="1:27" ht="15" customHeight="1" x14ac:dyDescent="0.15">
      <c r="B44" s="123"/>
      <c r="C44" s="123"/>
      <c r="D44" s="123"/>
      <c r="E44" s="123"/>
      <c r="F44" s="123"/>
      <c r="G44" s="123"/>
      <c r="H44" s="123"/>
      <c r="I44" s="123"/>
      <c r="J44" s="128"/>
      <c r="K44" s="128"/>
      <c r="L44" s="128"/>
      <c r="M44" s="128"/>
      <c r="N44" s="153"/>
      <c r="O44" s="153"/>
      <c r="U44" s="128"/>
      <c r="V44" s="123"/>
    </row>
    <row r="45" spans="1:27" ht="15.75" customHeight="1" x14ac:dyDescent="0.15">
      <c r="B45" s="125"/>
      <c r="C45" s="125"/>
      <c r="D45" s="125"/>
      <c r="E45" s="125"/>
      <c r="F45" s="125"/>
      <c r="G45" s="125"/>
      <c r="H45" s="125"/>
      <c r="I45" s="125"/>
      <c r="J45" s="127"/>
      <c r="K45" s="127"/>
      <c r="L45" s="127"/>
      <c r="M45" s="127"/>
      <c r="N45" s="152"/>
      <c r="O45" s="152"/>
      <c r="U45" s="127"/>
      <c r="V45" s="125"/>
    </row>
  </sheetData>
  <sortState xmlns:xlrd2="http://schemas.microsoft.com/office/spreadsheetml/2017/richdata2" ref="A4:AA31">
    <sortCondition ref="A4:A31"/>
    <sortCondition ref="F4:F31"/>
  </sortState>
  <mergeCells count="4">
    <mergeCell ref="J1:T1"/>
    <mergeCell ref="U1:AA1"/>
    <mergeCell ref="A35:Z35"/>
    <mergeCell ref="F2:I2"/>
  </mergeCells>
  <conditionalFormatting sqref="F4:F3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W76"/>
  <sheetViews>
    <sheetView workbookViewId="0">
      <pane xSplit="5" ySplit="47" topLeftCell="F48" activePane="bottomRight" state="frozenSplit"/>
      <selection pane="topRight" activeCell="F1" sqref="F1"/>
      <selection pane="bottomLeft" activeCell="A48" sqref="A48"/>
      <selection pane="bottomRight" activeCell="F55" sqref="F55"/>
    </sheetView>
  </sheetViews>
  <sheetFormatPr baseColWidth="10" defaultColWidth="8.83203125" defaultRowHeight="15" customHeight="1" x14ac:dyDescent="0.2"/>
  <cols>
    <col min="1" max="1" width="12.6640625" customWidth="1"/>
    <col min="3" max="3" width="26.5" customWidth="1"/>
    <col min="5" max="5" width="13.1640625" bestFit="1" customWidth="1"/>
    <col min="6" max="7" width="24.33203125" customWidth="1"/>
    <col min="8" max="8" width="8.1640625" customWidth="1"/>
    <col min="9" max="13" width="24.33203125" customWidth="1"/>
    <col min="14" max="14" width="14.33203125" bestFit="1" customWidth="1"/>
    <col min="15" max="23" width="24.33203125" customWidth="1"/>
  </cols>
  <sheetData>
    <row r="1" spans="1:23" s="1" customFormat="1" ht="72" x14ac:dyDescent="0.2">
      <c r="A1" s="1" t="s">
        <v>208</v>
      </c>
      <c r="B1" s="1" t="s">
        <v>209</v>
      </c>
      <c r="C1" s="1" t="s">
        <v>205</v>
      </c>
      <c r="D1" s="1" t="s">
        <v>206</v>
      </c>
      <c r="E1" s="1" t="s">
        <v>207</v>
      </c>
      <c r="F1" s="2" t="s">
        <v>156</v>
      </c>
      <c r="G1" s="2" t="s">
        <v>157</v>
      </c>
      <c r="H1" s="2"/>
      <c r="I1" s="2" t="s">
        <v>158</v>
      </c>
      <c r="J1" s="2" t="s">
        <v>159</v>
      </c>
      <c r="K1" s="2" t="s">
        <v>357</v>
      </c>
      <c r="L1" s="2" t="s">
        <v>160</v>
      </c>
      <c r="M1" s="2" t="s">
        <v>161</v>
      </c>
      <c r="N1" s="2" t="s">
        <v>355</v>
      </c>
      <c r="O1" s="2" t="s">
        <v>162</v>
      </c>
      <c r="P1" s="2"/>
      <c r="Q1" s="2" t="s">
        <v>163</v>
      </c>
      <c r="R1" s="2" t="s">
        <v>254</v>
      </c>
      <c r="S1" s="2" t="s">
        <v>255</v>
      </c>
      <c r="T1" s="2" t="s">
        <v>164</v>
      </c>
      <c r="U1" s="2" t="s">
        <v>183</v>
      </c>
      <c r="V1" s="2" t="s">
        <v>185</v>
      </c>
      <c r="W1" s="2" t="s">
        <v>200</v>
      </c>
    </row>
    <row r="2" spans="1:23" ht="15" hidden="1" customHeight="1" x14ac:dyDescent="0.2">
      <c r="C2" s="3" t="s">
        <v>0</v>
      </c>
      <c r="D2">
        <v>1</v>
      </c>
      <c r="E2" t="s">
        <v>63</v>
      </c>
      <c r="F2">
        <v>0</v>
      </c>
      <c r="G2">
        <v>0</v>
      </c>
      <c r="I2">
        <v>0</v>
      </c>
      <c r="J2">
        <v>20</v>
      </c>
      <c r="L2">
        <v>0</v>
      </c>
      <c r="M2">
        <v>0</v>
      </c>
      <c r="O2">
        <v>5</v>
      </c>
      <c r="Q2">
        <v>7.95</v>
      </c>
      <c r="T2" t="s">
        <v>165</v>
      </c>
      <c r="U2" t="s">
        <v>165</v>
      </c>
      <c r="V2" t="s">
        <v>165</v>
      </c>
      <c r="W2" t="s">
        <v>165</v>
      </c>
    </row>
    <row r="3" spans="1:23" hidden="1" x14ac:dyDescent="0.2">
      <c r="C3" s="3" t="s">
        <v>0</v>
      </c>
      <c r="D3">
        <v>2</v>
      </c>
      <c r="E3" t="s">
        <v>64</v>
      </c>
      <c r="F3">
        <v>20</v>
      </c>
      <c r="G3">
        <v>0</v>
      </c>
      <c r="I3">
        <v>0</v>
      </c>
      <c r="J3">
        <v>0</v>
      </c>
      <c r="L3">
        <v>20</v>
      </c>
      <c r="M3">
        <v>0</v>
      </c>
      <c r="O3">
        <v>4.5</v>
      </c>
      <c r="Q3">
        <v>2.25</v>
      </c>
      <c r="T3" t="s">
        <v>166</v>
      </c>
      <c r="U3" t="s">
        <v>167</v>
      </c>
      <c r="V3" t="s">
        <v>166</v>
      </c>
      <c r="W3" t="s">
        <v>167</v>
      </c>
    </row>
    <row r="4" spans="1:23" hidden="1" x14ac:dyDescent="0.2">
      <c r="C4" s="3" t="s">
        <v>0</v>
      </c>
      <c r="D4">
        <v>3</v>
      </c>
      <c r="E4" t="s">
        <v>65</v>
      </c>
      <c r="F4">
        <v>0</v>
      </c>
      <c r="G4">
        <v>20</v>
      </c>
      <c r="I4">
        <v>0</v>
      </c>
      <c r="J4">
        <v>0</v>
      </c>
      <c r="L4">
        <v>0</v>
      </c>
      <c r="M4">
        <v>20</v>
      </c>
      <c r="O4">
        <v>5.65</v>
      </c>
      <c r="Q4">
        <v>1.75</v>
      </c>
      <c r="T4" t="s">
        <v>167</v>
      </c>
      <c r="U4" t="s">
        <v>166</v>
      </c>
      <c r="V4" t="s">
        <v>167</v>
      </c>
      <c r="W4" t="s">
        <v>166</v>
      </c>
    </row>
    <row r="5" spans="1:23" hidden="1" x14ac:dyDescent="0.2">
      <c r="C5" s="3" t="s">
        <v>0</v>
      </c>
      <c r="D5">
        <v>4</v>
      </c>
      <c r="E5" t="s">
        <v>66</v>
      </c>
      <c r="F5">
        <v>0</v>
      </c>
      <c r="G5">
        <v>0</v>
      </c>
      <c r="I5">
        <v>20</v>
      </c>
      <c r="J5">
        <v>0</v>
      </c>
      <c r="L5">
        <v>0</v>
      </c>
      <c r="M5">
        <v>0</v>
      </c>
      <c r="O5">
        <v>4.8499999999999996</v>
      </c>
      <c r="Q5">
        <v>8.0500000000000007</v>
      </c>
      <c r="T5" t="s">
        <v>165</v>
      </c>
      <c r="U5" t="s">
        <v>165</v>
      </c>
      <c r="V5" t="s">
        <v>165</v>
      </c>
      <c r="W5" t="s">
        <v>165</v>
      </c>
    </row>
    <row r="6" spans="1:23" hidden="1" x14ac:dyDescent="0.2">
      <c r="C6" s="3" t="s">
        <v>0</v>
      </c>
      <c r="D6">
        <v>5</v>
      </c>
      <c r="E6" t="s">
        <v>67</v>
      </c>
      <c r="F6">
        <v>0</v>
      </c>
      <c r="G6">
        <v>20</v>
      </c>
      <c r="I6">
        <v>0</v>
      </c>
      <c r="J6">
        <v>20</v>
      </c>
      <c r="L6">
        <v>0</v>
      </c>
      <c r="M6">
        <v>20</v>
      </c>
      <c r="O6">
        <v>10.65</v>
      </c>
      <c r="Q6">
        <v>9.6999999999999993</v>
      </c>
      <c r="T6" t="s">
        <v>167</v>
      </c>
      <c r="U6" t="s">
        <v>166</v>
      </c>
      <c r="V6" t="s">
        <v>167</v>
      </c>
      <c r="W6" t="s">
        <v>166</v>
      </c>
    </row>
    <row r="7" spans="1:23" hidden="1" x14ac:dyDescent="0.2">
      <c r="C7" s="3" t="s">
        <v>0</v>
      </c>
      <c r="D7">
        <v>6</v>
      </c>
      <c r="E7" t="s">
        <v>68</v>
      </c>
      <c r="F7">
        <v>20</v>
      </c>
      <c r="G7">
        <v>0</v>
      </c>
      <c r="I7">
        <v>20</v>
      </c>
      <c r="J7">
        <v>0</v>
      </c>
      <c r="L7">
        <v>20</v>
      </c>
      <c r="M7">
        <v>0</v>
      </c>
      <c r="O7">
        <v>9.35</v>
      </c>
      <c r="Q7">
        <v>10.3</v>
      </c>
      <c r="T7" t="s">
        <v>166</v>
      </c>
      <c r="U7" t="s">
        <v>167</v>
      </c>
      <c r="V7" t="s">
        <v>166</v>
      </c>
      <c r="W7" t="s">
        <v>167</v>
      </c>
    </row>
    <row r="8" spans="1:23" hidden="1" x14ac:dyDescent="0.2">
      <c r="C8" s="3" t="s">
        <v>0</v>
      </c>
      <c r="D8">
        <v>7</v>
      </c>
      <c r="E8" t="s">
        <v>69</v>
      </c>
      <c r="F8">
        <v>20</v>
      </c>
      <c r="G8">
        <v>0</v>
      </c>
      <c r="I8">
        <v>0</v>
      </c>
      <c r="J8">
        <v>20</v>
      </c>
      <c r="L8">
        <v>20</v>
      </c>
      <c r="M8">
        <v>0</v>
      </c>
      <c r="O8">
        <v>9.5</v>
      </c>
      <c r="Q8">
        <v>10.199999999999999</v>
      </c>
      <c r="T8" t="s">
        <v>166</v>
      </c>
      <c r="U8" t="s">
        <v>167</v>
      </c>
      <c r="V8" t="s">
        <v>166</v>
      </c>
      <c r="W8" t="s">
        <v>167</v>
      </c>
    </row>
    <row r="9" spans="1:23" hidden="1" x14ac:dyDescent="0.2">
      <c r="C9" s="3" t="s">
        <v>0</v>
      </c>
      <c r="D9">
        <v>8</v>
      </c>
      <c r="E9" t="s">
        <v>70</v>
      </c>
      <c r="F9">
        <v>0</v>
      </c>
      <c r="G9">
        <v>20</v>
      </c>
      <c r="I9">
        <v>20</v>
      </c>
      <c r="J9">
        <v>0</v>
      </c>
      <c r="L9">
        <v>0</v>
      </c>
      <c r="M9">
        <v>20</v>
      </c>
      <c r="O9">
        <v>10.5</v>
      </c>
      <c r="Q9">
        <v>9.8000000000000007</v>
      </c>
      <c r="T9" t="s">
        <v>167</v>
      </c>
      <c r="U9" t="s">
        <v>166</v>
      </c>
      <c r="V9" t="s">
        <v>167</v>
      </c>
      <c r="W9" t="s">
        <v>166</v>
      </c>
    </row>
    <row r="10" spans="1:23" hidden="1" x14ac:dyDescent="0.2">
      <c r="C10" s="3" t="s">
        <v>0</v>
      </c>
      <c r="D10">
        <v>9</v>
      </c>
      <c r="E10" t="s">
        <v>71</v>
      </c>
      <c r="F10">
        <v>0</v>
      </c>
      <c r="G10">
        <v>0</v>
      </c>
      <c r="I10">
        <v>20</v>
      </c>
      <c r="J10">
        <v>20</v>
      </c>
      <c r="L10">
        <v>0</v>
      </c>
      <c r="M10">
        <v>0</v>
      </c>
      <c r="O10">
        <v>9.85</v>
      </c>
      <c r="Q10">
        <v>16</v>
      </c>
      <c r="T10" t="s">
        <v>165</v>
      </c>
      <c r="U10" t="s">
        <v>165</v>
      </c>
      <c r="V10" t="s">
        <v>165</v>
      </c>
      <c r="W10" t="s">
        <v>165</v>
      </c>
    </row>
    <row r="11" spans="1:23" hidden="1" x14ac:dyDescent="0.2">
      <c r="C11" s="3" t="s">
        <v>0</v>
      </c>
      <c r="D11">
        <v>10</v>
      </c>
      <c r="E11" t="s">
        <v>72</v>
      </c>
      <c r="F11">
        <v>20</v>
      </c>
      <c r="G11">
        <v>20</v>
      </c>
      <c r="I11">
        <v>0</v>
      </c>
      <c r="J11">
        <v>0</v>
      </c>
      <c r="L11">
        <v>20</v>
      </c>
      <c r="M11">
        <v>20</v>
      </c>
      <c r="O11">
        <v>10.15</v>
      </c>
      <c r="Q11">
        <v>4</v>
      </c>
      <c r="T11" t="s">
        <v>168</v>
      </c>
      <c r="U11" t="s">
        <v>168</v>
      </c>
      <c r="V11" t="s">
        <v>168</v>
      </c>
      <c r="W11" t="s">
        <v>168</v>
      </c>
    </row>
    <row r="12" spans="1:23" hidden="1" x14ac:dyDescent="0.2">
      <c r="C12" s="3" t="s">
        <v>0</v>
      </c>
      <c r="D12">
        <v>11</v>
      </c>
      <c r="E12" t="s">
        <v>73</v>
      </c>
      <c r="F12">
        <v>20</v>
      </c>
      <c r="G12">
        <v>20</v>
      </c>
      <c r="I12">
        <v>20</v>
      </c>
      <c r="J12">
        <v>20</v>
      </c>
      <c r="L12">
        <v>20</v>
      </c>
      <c r="M12">
        <v>20</v>
      </c>
      <c r="O12">
        <v>20</v>
      </c>
      <c r="Q12">
        <v>20</v>
      </c>
      <c r="T12" t="s">
        <v>168</v>
      </c>
      <c r="U12" t="s">
        <v>168</v>
      </c>
      <c r="V12" t="s">
        <v>168</v>
      </c>
      <c r="W12" t="s">
        <v>168</v>
      </c>
    </row>
    <row r="13" spans="1:23" hidden="1" x14ac:dyDescent="0.2">
      <c r="C13" s="3" t="s">
        <v>0</v>
      </c>
      <c r="D13">
        <v>12</v>
      </c>
      <c r="E13" t="s">
        <v>74</v>
      </c>
      <c r="F13">
        <v>0</v>
      </c>
      <c r="G13">
        <v>1</v>
      </c>
      <c r="I13">
        <v>0</v>
      </c>
      <c r="J13">
        <v>1</v>
      </c>
      <c r="L13">
        <v>0</v>
      </c>
      <c r="M13">
        <v>1</v>
      </c>
      <c r="O13">
        <v>0.53249999999999997</v>
      </c>
      <c r="Q13">
        <v>0.48499999999999999</v>
      </c>
      <c r="T13" t="s">
        <v>169</v>
      </c>
      <c r="U13" t="s">
        <v>170</v>
      </c>
      <c r="V13" t="s">
        <v>169</v>
      </c>
      <c r="W13" t="s">
        <v>170</v>
      </c>
    </row>
    <row r="14" spans="1:23" hidden="1" x14ac:dyDescent="0.2">
      <c r="C14" s="3" t="s">
        <v>0</v>
      </c>
      <c r="D14">
        <v>13</v>
      </c>
      <c r="E14" t="s">
        <v>75</v>
      </c>
      <c r="F14">
        <v>1</v>
      </c>
      <c r="G14">
        <v>0</v>
      </c>
      <c r="I14">
        <v>1</v>
      </c>
      <c r="J14">
        <v>0</v>
      </c>
      <c r="L14">
        <v>1</v>
      </c>
      <c r="M14">
        <v>0</v>
      </c>
      <c r="O14">
        <v>0.46749999999999997</v>
      </c>
      <c r="Q14">
        <v>0.51500000000000001</v>
      </c>
      <c r="T14" t="s">
        <v>170</v>
      </c>
      <c r="U14" t="s">
        <v>169</v>
      </c>
      <c r="V14" t="s">
        <v>170</v>
      </c>
      <c r="W14" t="s">
        <v>169</v>
      </c>
    </row>
    <row r="15" spans="1:23" hidden="1" x14ac:dyDescent="0.2">
      <c r="C15" s="3" t="s">
        <v>0</v>
      </c>
      <c r="D15">
        <v>17</v>
      </c>
      <c r="E15" t="s">
        <v>76</v>
      </c>
      <c r="F15">
        <v>1</v>
      </c>
      <c r="G15">
        <v>0</v>
      </c>
      <c r="I15">
        <v>0</v>
      </c>
      <c r="J15">
        <v>1</v>
      </c>
      <c r="L15">
        <v>1</v>
      </c>
      <c r="M15">
        <v>0</v>
      </c>
      <c r="O15">
        <v>0.47499999999999998</v>
      </c>
      <c r="Q15">
        <v>0.51</v>
      </c>
      <c r="T15" t="s">
        <v>170</v>
      </c>
      <c r="U15" t="s">
        <v>169</v>
      </c>
      <c r="V15" t="s">
        <v>170</v>
      </c>
      <c r="W15" t="s">
        <v>169</v>
      </c>
    </row>
    <row r="16" spans="1:23" hidden="1" x14ac:dyDescent="0.2">
      <c r="C16" s="3" t="s">
        <v>0</v>
      </c>
      <c r="D16">
        <v>21</v>
      </c>
      <c r="E16" t="s">
        <v>77</v>
      </c>
      <c r="F16">
        <v>0</v>
      </c>
      <c r="G16">
        <v>0</v>
      </c>
      <c r="I16">
        <v>0</v>
      </c>
      <c r="J16">
        <v>0</v>
      </c>
      <c r="L16">
        <v>0</v>
      </c>
      <c r="M16">
        <v>0</v>
      </c>
      <c r="O16">
        <v>-2.7</v>
      </c>
      <c r="Q16">
        <v>59.25</v>
      </c>
      <c r="T16" t="s">
        <v>171</v>
      </c>
      <c r="U16" t="s">
        <v>171</v>
      </c>
      <c r="V16" t="s">
        <v>171</v>
      </c>
      <c r="W16" t="s">
        <v>171</v>
      </c>
    </row>
    <row r="17" spans="3:23" ht="15" hidden="1" customHeight="1" x14ac:dyDescent="0.2">
      <c r="C17" s="3" t="s">
        <v>1</v>
      </c>
      <c r="D17">
        <v>1</v>
      </c>
      <c r="E17" t="s">
        <v>78</v>
      </c>
      <c r="F17" t="e">
        <v>#DIV/0!</v>
      </c>
      <c r="G17">
        <v>0</v>
      </c>
      <c r="I17" t="e">
        <v>#DIV/0!</v>
      </c>
      <c r="J17">
        <v>1</v>
      </c>
      <c r="L17" t="e">
        <v>#DIV/0!</v>
      </c>
      <c r="M17">
        <v>0</v>
      </c>
      <c r="O17">
        <v>0.46731643356643343</v>
      </c>
      <c r="Q17">
        <v>0.82630480630480618</v>
      </c>
      <c r="T17" t="s">
        <v>165</v>
      </c>
      <c r="U17" t="s">
        <v>165</v>
      </c>
      <c r="V17" t="s">
        <v>165</v>
      </c>
      <c r="W17" t="s">
        <v>165</v>
      </c>
    </row>
    <row r="18" spans="3:23" hidden="1" x14ac:dyDescent="0.2">
      <c r="C18" s="3" t="s">
        <v>1</v>
      </c>
      <c r="D18">
        <v>2</v>
      </c>
      <c r="E18" t="s">
        <v>79</v>
      </c>
      <c r="F18">
        <v>1</v>
      </c>
      <c r="G18" t="e">
        <v>#DIV/0!</v>
      </c>
      <c r="I18">
        <v>0</v>
      </c>
      <c r="J18" t="e">
        <v>#DIV/0!</v>
      </c>
      <c r="L18">
        <v>1</v>
      </c>
      <c r="M18" t="e">
        <v>#DIV/0!</v>
      </c>
      <c r="O18">
        <v>0.49416749916749908</v>
      </c>
      <c r="Q18">
        <v>0.21785020535020538</v>
      </c>
      <c r="T18" t="s">
        <v>166</v>
      </c>
      <c r="U18" t="s">
        <v>166</v>
      </c>
      <c r="V18" t="s">
        <v>166</v>
      </c>
      <c r="W18" t="s">
        <v>166</v>
      </c>
    </row>
    <row r="19" spans="3:23" hidden="1" x14ac:dyDescent="0.2">
      <c r="C19" s="3" t="s">
        <v>1</v>
      </c>
      <c r="D19">
        <v>3</v>
      </c>
      <c r="E19" t="s">
        <v>80</v>
      </c>
      <c r="F19" t="e">
        <v>#DIV/0!</v>
      </c>
      <c r="G19">
        <v>1</v>
      </c>
      <c r="I19" t="e">
        <v>#DIV/0!</v>
      </c>
      <c r="J19">
        <v>0</v>
      </c>
      <c r="L19" t="e">
        <v>#DIV/0!</v>
      </c>
      <c r="M19">
        <v>1</v>
      </c>
      <c r="O19">
        <v>0.53268356643356651</v>
      </c>
      <c r="Q19">
        <v>0.17369519369519368</v>
      </c>
      <c r="T19" t="s">
        <v>166</v>
      </c>
      <c r="U19" t="s">
        <v>166</v>
      </c>
      <c r="V19" t="s">
        <v>166</v>
      </c>
      <c r="W19" t="s">
        <v>166</v>
      </c>
    </row>
    <row r="20" spans="3:23" hidden="1" x14ac:dyDescent="0.2">
      <c r="C20" s="3" t="s">
        <v>1</v>
      </c>
      <c r="D20">
        <v>4</v>
      </c>
      <c r="E20" t="s">
        <v>81</v>
      </c>
      <c r="F20">
        <v>0</v>
      </c>
      <c r="G20" t="e">
        <v>#DIV/0!</v>
      </c>
      <c r="I20">
        <v>1</v>
      </c>
      <c r="J20" t="e">
        <v>#DIV/0!</v>
      </c>
      <c r="L20">
        <v>0</v>
      </c>
      <c r="M20" t="e">
        <v>#DIV/0!</v>
      </c>
      <c r="O20">
        <v>0.50583250083250075</v>
      </c>
      <c r="Q20">
        <v>0.78214979464979462</v>
      </c>
      <c r="T20" t="s">
        <v>165</v>
      </c>
      <c r="U20" t="s">
        <v>165</v>
      </c>
      <c r="V20" t="s">
        <v>165</v>
      </c>
      <c r="W20" t="s">
        <v>165</v>
      </c>
    </row>
    <row r="21" spans="3:23" hidden="1" x14ac:dyDescent="0.2">
      <c r="C21" s="3" t="s">
        <v>1</v>
      </c>
      <c r="D21">
        <v>5</v>
      </c>
      <c r="E21" t="s">
        <v>82</v>
      </c>
      <c r="F21">
        <v>0</v>
      </c>
      <c r="G21" t="e">
        <v>#DIV/0!</v>
      </c>
      <c r="I21" t="e">
        <v>#DIV/0!</v>
      </c>
      <c r="J21">
        <v>1</v>
      </c>
      <c r="L21">
        <v>0</v>
      </c>
      <c r="M21" t="e">
        <v>#DIV/0!</v>
      </c>
      <c r="O21">
        <v>0.52096459096459091</v>
      </c>
      <c r="Q21">
        <v>0.78101828726828726</v>
      </c>
      <c r="T21" t="s">
        <v>165</v>
      </c>
      <c r="U21" t="s">
        <v>165</v>
      </c>
      <c r="V21" t="s">
        <v>165</v>
      </c>
      <c r="W21" t="s">
        <v>165</v>
      </c>
    </row>
    <row r="22" spans="3:23" hidden="1" x14ac:dyDescent="0.2">
      <c r="C22" s="3" t="s">
        <v>1</v>
      </c>
      <c r="D22">
        <v>6</v>
      </c>
      <c r="E22" t="s">
        <v>83</v>
      </c>
      <c r="F22">
        <v>1</v>
      </c>
      <c r="G22" t="e">
        <v>#DIV/0!</v>
      </c>
      <c r="I22" t="e">
        <v>#DIV/0!</v>
      </c>
      <c r="J22">
        <v>0</v>
      </c>
      <c r="L22">
        <v>1</v>
      </c>
      <c r="M22" t="e">
        <v>#DIV/0!</v>
      </c>
      <c r="O22">
        <v>0.47903540903540903</v>
      </c>
      <c r="Q22">
        <v>0.21898171273171271</v>
      </c>
      <c r="T22" t="s">
        <v>166</v>
      </c>
      <c r="U22" t="s">
        <v>166</v>
      </c>
      <c r="V22" t="s">
        <v>166</v>
      </c>
      <c r="W22" t="s">
        <v>166</v>
      </c>
    </row>
    <row r="23" spans="3:23" hidden="1" x14ac:dyDescent="0.2">
      <c r="C23" s="3" t="s">
        <v>1</v>
      </c>
      <c r="D23">
        <v>7</v>
      </c>
      <c r="E23" t="s">
        <v>84</v>
      </c>
      <c r="F23" t="e">
        <v>#DIV/0!</v>
      </c>
      <c r="G23">
        <v>1</v>
      </c>
      <c r="I23">
        <v>0</v>
      </c>
      <c r="J23" t="e">
        <v>#DIV/0!</v>
      </c>
      <c r="L23" t="e">
        <v>#DIV/0!</v>
      </c>
      <c r="M23">
        <v>1</v>
      </c>
      <c r="O23">
        <v>0.54916736041736036</v>
      </c>
      <c r="Q23">
        <v>0.1704757742257742</v>
      </c>
      <c r="T23" t="s">
        <v>166</v>
      </c>
      <c r="U23" t="s">
        <v>166</v>
      </c>
      <c r="V23" t="s">
        <v>166</v>
      </c>
      <c r="W23" t="s">
        <v>166</v>
      </c>
    </row>
    <row r="24" spans="3:23" hidden="1" x14ac:dyDescent="0.2">
      <c r="C24" s="3" t="s">
        <v>1</v>
      </c>
      <c r="D24">
        <v>8</v>
      </c>
      <c r="E24" t="s">
        <v>85</v>
      </c>
      <c r="F24" t="e">
        <v>#DIV/0!</v>
      </c>
      <c r="G24">
        <v>0</v>
      </c>
      <c r="I24">
        <v>1</v>
      </c>
      <c r="J24" t="e">
        <v>#DIV/0!</v>
      </c>
      <c r="L24" t="e">
        <v>#DIV/0!</v>
      </c>
      <c r="M24">
        <v>0</v>
      </c>
      <c r="O24">
        <v>0.45083263958263958</v>
      </c>
      <c r="Q24">
        <v>0.8295242257742258</v>
      </c>
      <c r="T24" t="s">
        <v>165</v>
      </c>
      <c r="U24" t="s">
        <v>165</v>
      </c>
      <c r="V24" t="s">
        <v>165</v>
      </c>
      <c r="W24" t="s">
        <v>165</v>
      </c>
    </row>
    <row r="25" spans="3:23" hidden="1" x14ac:dyDescent="0.2">
      <c r="C25" s="3" t="s">
        <v>1</v>
      </c>
      <c r="D25">
        <v>16</v>
      </c>
      <c r="E25" t="s">
        <v>86</v>
      </c>
      <c r="F25" t="e">
        <v>#DIV/0!</v>
      </c>
      <c r="G25" t="e">
        <v>#DIV/0!</v>
      </c>
      <c r="I25" t="e">
        <v>#DIV/0!</v>
      </c>
      <c r="J25" t="e">
        <v>#DIV/0!</v>
      </c>
      <c r="L25" t="e">
        <v>#DIV/0!</v>
      </c>
      <c r="M25" t="e">
        <v>#DIV/0!</v>
      </c>
      <c r="O25">
        <v>0.48657446719946729</v>
      </c>
      <c r="Q25">
        <v>0.80422730047730051</v>
      </c>
      <c r="T25" t="s">
        <v>165</v>
      </c>
      <c r="U25" t="s">
        <v>165</v>
      </c>
      <c r="V25" t="s">
        <v>165</v>
      </c>
      <c r="W25" t="s">
        <v>165</v>
      </c>
    </row>
    <row r="26" spans="3:23" hidden="1" x14ac:dyDescent="0.2">
      <c r="C26" s="3" t="s">
        <v>1</v>
      </c>
      <c r="D26">
        <v>17</v>
      </c>
      <c r="E26" t="s">
        <v>87</v>
      </c>
      <c r="F26" t="e">
        <v>#DIV/0!</v>
      </c>
      <c r="G26" t="e">
        <v>#DIV/0!</v>
      </c>
      <c r="I26" t="e">
        <v>#DIV/0!</v>
      </c>
      <c r="J26" t="e">
        <v>#DIV/0!</v>
      </c>
      <c r="L26" t="e">
        <v>#DIV/0!</v>
      </c>
      <c r="M26" t="e">
        <v>#DIV/0!</v>
      </c>
      <c r="O26">
        <v>0.47528596724801442</v>
      </c>
      <c r="Q26">
        <v>0.79916976903664938</v>
      </c>
      <c r="T26" t="s">
        <v>165</v>
      </c>
      <c r="U26" t="s">
        <v>165</v>
      </c>
      <c r="V26" t="s">
        <v>165</v>
      </c>
      <c r="W26" t="s">
        <v>165</v>
      </c>
    </row>
    <row r="27" spans="3:23" hidden="1" x14ac:dyDescent="0.2">
      <c r="C27" s="3" t="s">
        <v>1</v>
      </c>
      <c r="D27">
        <v>19</v>
      </c>
      <c r="E27" t="s">
        <v>88</v>
      </c>
      <c r="F27" t="e">
        <v>#DIV/0!</v>
      </c>
      <c r="G27" t="e">
        <v>#DIV/0!</v>
      </c>
      <c r="I27" t="e">
        <v>#DIV/0!</v>
      </c>
      <c r="J27" t="e">
        <v>#DIV/0!</v>
      </c>
      <c r="L27" t="e">
        <v>#DIV/0!</v>
      </c>
      <c r="M27" t="e">
        <v>#DIV/0!</v>
      </c>
      <c r="O27">
        <v>-2.6851065601065611E-2</v>
      </c>
      <c r="Q27">
        <v>0.60845460095460102</v>
      </c>
      <c r="T27" t="s">
        <v>172</v>
      </c>
      <c r="U27" t="s">
        <v>172</v>
      </c>
      <c r="V27" t="s">
        <v>172</v>
      </c>
      <c r="W27" t="s">
        <v>172</v>
      </c>
    </row>
    <row r="28" spans="3:23" hidden="1" x14ac:dyDescent="0.2">
      <c r="C28" s="3" t="s">
        <v>1</v>
      </c>
      <c r="D28">
        <v>9</v>
      </c>
      <c r="E28" t="s">
        <v>89</v>
      </c>
      <c r="F28">
        <v>0</v>
      </c>
      <c r="G28">
        <v>0</v>
      </c>
      <c r="I28">
        <v>1</v>
      </c>
      <c r="J28">
        <v>1</v>
      </c>
      <c r="L28">
        <v>0</v>
      </c>
      <c r="M28">
        <v>0</v>
      </c>
      <c r="O28">
        <v>0.49249999999999999</v>
      </c>
      <c r="Q28">
        <v>0.8</v>
      </c>
      <c r="T28" t="s">
        <v>165</v>
      </c>
      <c r="U28" t="s">
        <v>165</v>
      </c>
      <c r="V28" t="s">
        <v>165</v>
      </c>
      <c r="W28" t="s">
        <v>165</v>
      </c>
    </row>
    <row r="29" spans="3:23" hidden="1" x14ac:dyDescent="0.2">
      <c r="C29" s="3" t="s">
        <v>1</v>
      </c>
      <c r="D29">
        <v>10</v>
      </c>
      <c r="E29" t="s">
        <v>90</v>
      </c>
      <c r="F29">
        <v>1</v>
      </c>
      <c r="G29">
        <v>1</v>
      </c>
      <c r="I29">
        <v>0</v>
      </c>
      <c r="J29">
        <v>0</v>
      </c>
      <c r="L29">
        <v>1</v>
      </c>
      <c r="M29">
        <v>1</v>
      </c>
      <c r="O29">
        <v>0.50750000000000006</v>
      </c>
      <c r="Q29">
        <v>0.20000000000000004</v>
      </c>
      <c r="T29" t="s">
        <v>166</v>
      </c>
      <c r="U29" t="s">
        <v>166</v>
      </c>
      <c r="V29" t="s">
        <v>166</v>
      </c>
      <c r="W29" t="s">
        <v>166</v>
      </c>
    </row>
    <row r="30" spans="3:23" hidden="1" x14ac:dyDescent="0.2">
      <c r="C30" s="3" t="s">
        <v>1</v>
      </c>
      <c r="D30">
        <v>21</v>
      </c>
      <c r="E30" t="s">
        <v>91</v>
      </c>
      <c r="F30" t="e">
        <v>#DIV/0!</v>
      </c>
      <c r="G30" t="e">
        <v>#DIV/0!</v>
      </c>
      <c r="I30" t="e">
        <v>#DIV/0!</v>
      </c>
      <c r="J30">
        <v>1</v>
      </c>
      <c r="L30" t="e">
        <v>#DIV/0!</v>
      </c>
      <c r="M30" t="e">
        <v>#DIV/0!</v>
      </c>
      <c r="O30">
        <v>0.48608071872340269</v>
      </c>
      <c r="Q30">
        <v>0.79460003635855037</v>
      </c>
      <c r="T30" t="e">
        <v>#DIV/0!</v>
      </c>
      <c r="U30" t="e">
        <v>#DIV/0!</v>
      </c>
      <c r="V30" t="e">
        <v>#DIV/0!</v>
      </c>
      <c r="W30" t="e">
        <v>#DIV/0!</v>
      </c>
    </row>
    <row r="31" spans="3:23" hidden="1" x14ac:dyDescent="0.2">
      <c r="C31" s="3" t="s">
        <v>1</v>
      </c>
      <c r="D31">
        <v>22</v>
      </c>
      <c r="E31" t="s">
        <v>92</v>
      </c>
      <c r="F31">
        <v>0</v>
      </c>
      <c r="G31">
        <v>0</v>
      </c>
      <c r="I31" t="e">
        <v>#DIV/0!</v>
      </c>
      <c r="J31" t="e">
        <v>#DIV/0!</v>
      </c>
      <c r="L31">
        <v>0</v>
      </c>
      <c r="M31">
        <v>0</v>
      </c>
      <c r="O31">
        <v>-2.6378066139540877E-2</v>
      </c>
      <c r="Q31">
        <v>0.59680522639812061</v>
      </c>
      <c r="T31" t="s">
        <v>173</v>
      </c>
      <c r="U31" t="s">
        <v>173</v>
      </c>
      <c r="V31" t="s">
        <v>173</v>
      </c>
      <c r="W31" t="s">
        <v>173</v>
      </c>
    </row>
    <row r="32" spans="3:23" hidden="1" x14ac:dyDescent="0.2">
      <c r="C32" s="3" t="s">
        <v>1</v>
      </c>
      <c r="D32">
        <v>23</v>
      </c>
      <c r="E32" t="s">
        <v>93</v>
      </c>
      <c r="F32" t="e">
        <v>#DIV/0!</v>
      </c>
      <c r="G32" t="e">
        <v>#DIV/0!</v>
      </c>
      <c r="I32" t="e">
        <v>#DIV/0!</v>
      </c>
      <c r="J32" t="e">
        <v>#DIV/0!</v>
      </c>
      <c r="L32" t="e">
        <v>#DIV/0!</v>
      </c>
      <c r="M32" t="e">
        <v>#DIV/0!</v>
      </c>
      <c r="O32">
        <v>-2.7476302079855762E-2</v>
      </c>
      <c r="Q32">
        <v>0.60934138011633032</v>
      </c>
      <c r="T32" t="s">
        <v>172</v>
      </c>
      <c r="U32" t="s">
        <v>172</v>
      </c>
      <c r="V32" t="s">
        <v>172</v>
      </c>
      <c r="W32" t="s">
        <v>172</v>
      </c>
    </row>
    <row r="33" spans="1:23" ht="15" hidden="1" customHeight="1" x14ac:dyDescent="0.2">
      <c r="C33" s="4" t="s">
        <v>2</v>
      </c>
      <c r="D33">
        <v>23</v>
      </c>
      <c r="E33" t="s">
        <v>94</v>
      </c>
      <c r="F33" t="e">
        <v>#NUM!</v>
      </c>
      <c r="G33" t="e">
        <v>#NUM!</v>
      </c>
      <c r="I33" t="e">
        <v>#NUM!</v>
      </c>
      <c r="J33" t="e">
        <v>#NUM!</v>
      </c>
      <c r="L33" t="e">
        <v>#NUM!</v>
      </c>
      <c r="M33" t="e">
        <v>#NUM!</v>
      </c>
      <c r="O33">
        <v>0.95884230625554778</v>
      </c>
      <c r="Q33">
        <v>0.98104147041694278</v>
      </c>
      <c r="T33" t="s">
        <v>174</v>
      </c>
      <c r="U33" t="s">
        <v>174</v>
      </c>
      <c r="V33" t="s">
        <v>174</v>
      </c>
      <c r="W33" t="s">
        <v>174</v>
      </c>
    </row>
    <row r="34" spans="1:23" hidden="1" x14ac:dyDescent="0.2">
      <c r="C34" s="4" t="s">
        <v>2</v>
      </c>
      <c r="D34">
        <v>24</v>
      </c>
      <c r="E34" t="s">
        <v>95</v>
      </c>
      <c r="F34" t="e">
        <v>#NUM!</v>
      </c>
      <c r="G34" t="e">
        <v>#NUM!</v>
      </c>
      <c r="I34" t="e">
        <v>#NUM!</v>
      </c>
      <c r="J34" t="e">
        <v>#NUM!</v>
      </c>
      <c r="L34" t="e">
        <v>#NUM!</v>
      </c>
      <c r="M34" t="e">
        <v>#NUM!</v>
      </c>
      <c r="O34">
        <v>0.97147852022272496</v>
      </c>
      <c r="Q34">
        <v>0.9780831321850727</v>
      </c>
      <c r="T34" t="s">
        <v>174</v>
      </c>
      <c r="U34" t="s">
        <v>174</v>
      </c>
      <c r="V34" t="s">
        <v>174</v>
      </c>
      <c r="W34" t="s">
        <v>174</v>
      </c>
    </row>
    <row r="35" spans="1:23" ht="42.75" hidden="1" customHeight="1" x14ac:dyDescent="0.2">
      <c r="C35" s="4" t="s">
        <v>2</v>
      </c>
      <c r="D35">
        <v>13</v>
      </c>
      <c r="E35" t="s">
        <v>96</v>
      </c>
      <c r="F35" t="e">
        <v>#NUM!</v>
      </c>
      <c r="G35" t="e">
        <v>#NUM!</v>
      </c>
      <c r="I35" t="e">
        <v>#NUM!</v>
      </c>
      <c r="J35" t="e">
        <v>#NUM!</v>
      </c>
      <c r="L35" t="e">
        <v>#NUM!</v>
      </c>
      <c r="M35" t="e">
        <v>#NUM!</v>
      </c>
      <c r="O35">
        <v>1.8895193958810688</v>
      </c>
      <c r="Q35" t="e">
        <v>#NUM!</v>
      </c>
      <c r="T35" t="e">
        <v>#NUM!</v>
      </c>
      <c r="U35" t="e">
        <v>#NUM!</v>
      </c>
      <c r="V35" t="e">
        <v>#NUM!</v>
      </c>
      <c r="W35" t="e">
        <v>#NUM!</v>
      </c>
    </row>
    <row r="36" spans="1:23" ht="36.75" hidden="1" customHeight="1" x14ac:dyDescent="0.2">
      <c r="C36" s="4" t="s">
        <v>2</v>
      </c>
      <c r="D36">
        <v>14</v>
      </c>
      <c r="E36" t="s">
        <v>97</v>
      </c>
      <c r="F36" t="e">
        <v>#DIV/0!</v>
      </c>
      <c r="G36" t="e">
        <v>#DIV/0!</v>
      </c>
      <c r="I36" t="e">
        <v>#DIV/0!</v>
      </c>
      <c r="J36" t="e">
        <v>#DIV/0!</v>
      </c>
      <c r="L36" t="e">
        <v>#DIV/0!</v>
      </c>
      <c r="M36" t="e">
        <v>#DIV/0!</v>
      </c>
      <c r="O36">
        <v>4.0801430597203855E-2</v>
      </c>
      <c r="Q36" t="e">
        <v>#NUM!</v>
      </c>
      <c r="T36" t="e">
        <v>#NUM!</v>
      </c>
      <c r="U36" t="e">
        <v>#NUM!</v>
      </c>
      <c r="V36" t="e">
        <v>#NUM!</v>
      </c>
      <c r="W36" t="e">
        <v>#NUM!</v>
      </c>
    </row>
    <row r="37" spans="1:23" ht="36" hidden="1" customHeight="1" x14ac:dyDescent="0.2">
      <c r="C37" s="4" t="s">
        <v>2</v>
      </c>
      <c r="D37">
        <v>20</v>
      </c>
      <c r="E37" t="s">
        <v>98</v>
      </c>
      <c r="F37" t="e">
        <v>#DIV/0!</v>
      </c>
      <c r="G37" t="e">
        <v>#DIV/0!</v>
      </c>
      <c r="I37" t="e">
        <v>#DIV/0!</v>
      </c>
      <c r="J37" t="e">
        <v>#DIV/0!</v>
      </c>
      <c r="L37" t="e">
        <v>#DIV/0!</v>
      </c>
      <c r="M37" t="e">
        <v>#DIV/0!</v>
      </c>
      <c r="O37">
        <v>4.1518017585480543E-2</v>
      </c>
      <c r="Q37" t="e">
        <v>#NUM!</v>
      </c>
      <c r="T37" t="e">
        <v>#NUM!</v>
      </c>
      <c r="U37" t="e">
        <v>#NUM!</v>
      </c>
      <c r="V37" t="e">
        <v>#NUM!</v>
      </c>
      <c r="W37" t="e">
        <v>#NUM!</v>
      </c>
    </row>
    <row r="38" spans="1:23" ht="15" hidden="1" customHeight="1" x14ac:dyDescent="0.2">
      <c r="C38" s="262" t="s">
        <v>3</v>
      </c>
      <c r="E38" t="s">
        <v>99</v>
      </c>
      <c r="F38">
        <v>1</v>
      </c>
      <c r="G38">
        <v>1</v>
      </c>
      <c r="I38">
        <v>0</v>
      </c>
      <c r="J38">
        <v>0</v>
      </c>
      <c r="L38">
        <v>0</v>
      </c>
      <c r="M38">
        <v>0</v>
      </c>
      <c r="O38">
        <v>0</v>
      </c>
      <c r="Q38">
        <v>0</v>
      </c>
      <c r="R38">
        <v>0</v>
      </c>
      <c r="S38">
        <v>0</v>
      </c>
      <c r="T38" t="s">
        <v>165</v>
      </c>
      <c r="U38" t="s">
        <v>165</v>
      </c>
      <c r="V38" t="s">
        <v>165</v>
      </c>
      <c r="W38" t="s">
        <v>165</v>
      </c>
    </row>
    <row r="39" spans="1:23" ht="15" hidden="1" customHeight="1" x14ac:dyDescent="0.2">
      <c r="C39" s="262"/>
      <c r="E39" t="s">
        <v>100</v>
      </c>
      <c r="F39">
        <v>2</v>
      </c>
      <c r="G39">
        <v>2</v>
      </c>
      <c r="I39">
        <v>1</v>
      </c>
      <c r="J39">
        <v>1</v>
      </c>
      <c r="L39">
        <v>1</v>
      </c>
      <c r="M39">
        <v>1</v>
      </c>
      <c r="O39">
        <v>1</v>
      </c>
      <c r="Q39">
        <v>1</v>
      </c>
      <c r="R39">
        <v>1</v>
      </c>
      <c r="S39">
        <v>1</v>
      </c>
      <c r="T39" t="s">
        <v>166</v>
      </c>
      <c r="U39" t="s">
        <v>166</v>
      </c>
      <c r="V39" t="s">
        <v>166</v>
      </c>
      <c r="W39" t="s">
        <v>166</v>
      </c>
    </row>
    <row r="40" spans="1:23" ht="15" hidden="1" customHeight="1" x14ac:dyDescent="0.2">
      <c r="C40" s="263" t="s">
        <v>4</v>
      </c>
      <c r="E40" t="s">
        <v>101</v>
      </c>
      <c r="F40">
        <v>1.5</v>
      </c>
      <c r="G40">
        <v>1</v>
      </c>
      <c r="I40">
        <v>0</v>
      </c>
      <c r="J40" t="s">
        <v>50</v>
      </c>
      <c r="L40" t="s">
        <v>53</v>
      </c>
      <c r="M40" t="s">
        <v>57</v>
      </c>
      <c r="O40">
        <v>0</v>
      </c>
      <c r="Q40">
        <v>0</v>
      </c>
      <c r="R40">
        <v>0</v>
      </c>
      <c r="S40">
        <v>0</v>
      </c>
      <c r="T40" t="s">
        <v>165</v>
      </c>
      <c r="U40" t="s">
        <v>165</v>
      </c>
      <c r="V40" t="s">
        <v>165</v>
      </c>
      <c r="W40" t="s">
        <v>165</v>
      </c>
    </row>
    <row r="41" spans="1:23" ht="15" hidden="1" customHeight="1" x14ac:dyDescent="0.2">
      <c r="C41" s="263"/>
      <c r="E41" t="s">
        <v>5</v>
      </c>
      <c r="F41">
        <v>1.5</v>
      </c>
      <c r="G41">
        <v>1.5</v>
      </c>
      <c r="I41">
        <v>0.5</v>
      </c>
      <c r="J41">
        <v>0.5</v>
      </c>
      <c r="L41">
        <v>0.5</v>
      </c>
      <c r="M41">
        <v>0.5</v>
      </c>
      <c r="O41">
        <v>0.5</v>
      </c>
      <c r="Q41">
        <v>0.5</v>
      </c>
      <c r="R41">
        <v>0.5</v>
      </c>
      <c r="S41">
        <v>0.5</v>
      </c>
      <c r="T41" t="s">
        <v>175</v>
      </c>
      <c r="U41" t="s">
        <v>175</v>
      </c>
      <c r="V41" t="s">
        <v>175</v>
      </c>
      <c r="W41" t="s">
        <v>175</v>
      </c>
    </row>
    <row r="42" spans="1:23" ht="15" hidden="1" customHeight="1" x14ac:dyDescent="0.2">
      <c r="C42" s="263"/>
      <c r="E42" t="s">
        <v>102</v>
      </c>
      <c r="F42">
        <v>2</v>
      </c>
      <c r="G42">
        <v>1.5</v>
      </c>
      <c r="I42" t="s">
        <v>45</v>
      </c>
      <c r="J42">
        <v>1</v>
      </c>
      <c r="L42" t="s">
        <v>54</v>
      </c>
      <c r="M42" t="s">
        <v>58</v>
      </c>
      <c r="O42">
        <v>1</v>
      </c>
      <c r="Q42">
        <v>1</v>
      </c>
      <c r="R42">
        <v>1</v>
      </c>
      <c r="S42">
        <v>1</v>
      </c>
      <c r="T42" t="s">
        <v>166</v>
      </c>
      <c r="U42" t="s">
        <v>166</v>
      </c>
      <c r="V42" t="s">
        <v>166</v>
      </c>
      <c r="W42" t="s">
        <v>166</v>
      </c>
    </row>
    <row r="43" spans="1:23" ht="15" hidden="1" customHeight="1" x14ac:dyDescent="0.2">
      <c r="C43" s="262" t="s">
        <v>6</v>
      </c>
      <c r="E43" t="s">
        <v>7</v>
      </c>
      <c r="F43" t="s">
        <v>36</v>
      </c>
      <c r="G43" t="s">
        <v>36</v>
      </c>
      <c r="I43" t="s">
        <v>36</v>
      </c>
      <c r="J43" t="s">
        <v>36</v>
      </c>
      <c r="L43" t="s">
        <v>36</v>
      </c>
      <c r="M43" t="s">
        <v>36</v>
      </c>
      <c r="O43" t="s">
        <v>37</v>
      </c>
      <c r="Q43" t="s">
        <v>62</v>
      </c>
      <c r="R43" t="s">
        <v>36</v>
      </c>
      <c r="S43" t="s">
        <v>36</v>
      </c>
      <c r="T43" t="s">
        <v>36</v>
      </c>
      <c r="U43" t="s">
        <v>36</v>
      </c>
      <c r="V43" t="s">
        <v>36</v>
      </c>
      <c r="W43" t="s">
        <v>36</v>
      </c>
    </row>
    <row r="44" spans="1:23" ht="15" hidden="1" customHeight="1" x14ac:dyDescent="0.2">
      <c r="C44" s="262"/>
      <c r="E44" t="s">
        <v>4</v>
      </c>
      <c r="F44" t="s">
        <v>37</v>
      </c>
      <c r="G44" t="s">
        <v>37</v>
      </c>
      <c r="I44" t="s">
        <v>37</v>
      </c>
      <c r="J44" t="s">
        <v>37</v>
      </c>
      <c r="L44" t="s">
        <v>37</v>
      </c>
      <c r="M44" t="s">
        <v>37</v>
      </c>
      <c r="O44" t="s">
        <v>37</v>
      </c>
      <c r="Q44" t="s">
        <v>62</v>
      </c>
      <c r="R44" t="s">
        <v>36</v>
      </c>
      <c r="S44" t="s">
        <v>36</v>
      </c>
      <c r="T44" t="s">
        <v>36</v>
      </c>
      <c r="U44" t="s">
        <v>36</v>
      </c>
      <c r="V44" t="s">
        <v>36</v>
      </c>
      <c r="W44" t="s">
        <v>36</v>
      </c>
    </row>
    <row r="45" spans="1:23" ht="15" hidden="1" customHeight="1" x14ac:dyDescent="0.2">
      <c r="C45" t="s">
        <v>7</v>
      </c>
      <c r="D45" t="s">
        <v>8</v>
      </c>
      <c r="F45" t="s">
        <v>38</v>
      </c>
      <c r="G45" t="s">
        <v>42</v>
      </c>
      <c r="I45" t="s">
        <v>38</v>
      </c>
      <c r="J45" t="s">
        <v>42</v>
      </c>
      <c r="L45" t="s">
        <v>38</v>
      </c>
      <c r="M45" t="s">
        <v>42</v>
      </c>
    </row>
    <row r="46" spans="1:23" ht="15" hidden="1" customHeight="1" x14ac:dyDescent="0.2">
      <c r="C46" t="s">
        <v>4</v>
      </c>
      <c r="F46" t="s">
        <v>39</v>
      </c>
      <c r="G46" t="s">
        <v>43</v>
      </c>
      <c r="I46" t="s">
        <v>43</v>
      </c>
      <c r="J46" t="s">
        <v>39</v>
      </c>
      <c r="L46" t="s">
        <v>39</v>
      </c>
      <c r="M46" t="s">
        <v>43</v>
      </c>
    </row>
    <row r="47" spans="1:23" ht="15" hidden="1" customHeight="1" x14ac:dyDescent="0.2">
      <c r="C47" t="s">
        <v>9</v>
      </c>
      <c r="F47" t="s">
        <v>40</v>
      </c>
      <c r="G47" t="s">
        <v>44</v>
      </c>
      <c r="I47" t="s">
        <v>46</v>
      </c>
      <c r="J47" t="s">
        <v>51</v>
      </c>
      <c r="L47" t="s">
        <v>40</v>
      </c>
      <c r="M47" t="s">
        <v>44</v>
      </c>
    </row>
    <row r="48" spans="1:23" ht="16" x14ac:dyDescent="0.2">
      <c r="A48" t="s">
        <v>10</v>
      </c>
      <c r="B48" t="s">
        <v>11</v>
      </c>
      <c r="C48" t="s">
        <v>103</v>
      </c>
      <c r="D48" t="s">
        <v>12</v>
      </c>
      <c r="E48" s="6" t="s">
        <v>104</v>
      </c>
      <c r="F48" s="7">
        <v>0.75196397399971882</v>
      </c>
      <c r="G48" s="7">
        <v>-0.74016139678044068</v>
      </c>
      <c r="H48" s="8">
        <f>(G48-F48)/F48</f>
        <v>-1.9843043315539444</v>
      </c>
      <c r="I48" t="s">
        <v>47</v>
      </c>
      <c r="J48" t="s">
        <v>52</v>
      </c>
      <c r="K48" s="9">
        <f>AVERAGE(1,1)</f>
        <v>1</v>
      </c>
      <c r="L48" t="s">
        <v>55</v>
      </c>
      <c r="M48" s="10" t="s">
        <v>59</v>
      </c>
      <c r="N48" s="9">
        <f>AVERAGE(1,-1)</f>
        <v>0</v>
      </c>
      <c r="O48" s="7">
        <v>-4.9139834206574293E-2</v>
      </c>
      <c r="P48" s="5"/>
      <c r="Q48" s="7">
        <v>2.2087931835333145E-2</v>
      </c>
      <c r="R48" s="41" t="s">
        <v>226</v>
      </c>
      <c r="S48" s="41" t="s">
        <v>226</v>
      </c>
      <c r="T48" t="s">
        <v>176</v>
      </c>
      <c r="U48" t="s">
        <v>184</v>
      </c>
      <c r="V48" t="s">
        <v>186</v>
      </c>
      <c r="W48" t="s">
        <v>201</v>
      </c>
    </row>
    <row r="49" spans="1:23" ht="32" x14ac:dyDescent="0.2">
      <c r="A49" t="s">
        <v>13</v>
      </c>
      <c r="B49" t="s">
        <v>14</v>
      </c>
      <c r="C49" t="s">
        <v>14</v>
      </c>
      <c r="D49" t="s">
        <v>15</v>
      </c>
      <c r="E49" s="6" t="s">
        <v>105</v>
      </c>
      <c r="F49" s="5">
        <v>0.58646380138845267</v>
      </c>
      <c r="G49" s="5">
        <v>0.56862457474289274</v>
      </c>
      <c r="H49" s="9">
        <f t="shared" ref="H49:H76" si="0">(G49-F49)/F49</f>
        <v>-3.0418291126111392E-2</v>
      </c>
      <c r="I49" t="s">
        <v>47</v>
      </c>
      <c r="J49" t="s">
        <v>47</v>
      </c>
      <c r="K49" s="9">
        <f t="shared" ref="K49:K61" si="1">AVERAGE(1,1)</f>
        <v>1</v>
      </c>
      <c r="L49" t="s">
        <v>55</v>
      </c>
      <c r="M49" t="s">
        <v>55</v>
      </c>
      <c r="N49" s="9">
        <f>AVERAGE(1,1)</f>
        <v>1</v>
      </c>
      <c r="O49" s="5">
        <v>0.3400062772633291</v>
      </c>
      <c r="P49" s="5" t="str">
        <f>"0.5 in " &amp; B49</f>
        <v>0.5 in [0, 1]</v>
      </c>
      <c r="Q49" s="5">
        <v>0.18719898930246454</v>
      </c>
      <c r="R49" s="42" t="s">
        <v>227</v>
      </c>
      <c r="S49" s="42" t="s">
        <v>237</v>
      </c>
      <c r="T49" t="s">
        <v>166</v>
      </c>
      <c r="U49" t="s">
        <v>166</v>
      </c>
      <c r="V49" t="s">
        <v>187</v>
      </c>
      <c r="W49" t="s">
        <v>187</v>
      </c>
    </row>
    <row r="50" spans="1:23" ht="32" x14ac:dyDescent="0.2">
      <c r="B50" t="s">
        <v>14</v>
      </c>
      <c r="C50" t="s">
        <v>14</v>
      </c>
      <c r="D50" t="s">
        <v>16</v>
      </c>
      <c r="E50" s="6" t="s">
        <v>106</v>
      </c>
      <c r="F50" s="5">
        <v>0.7652791987401395</v>
      </c>
      <c r="G50" s="5">
        <v>0.75332919387827046</v>
      </c>
      <c r="H50" s="9">
        <f t="shared" si="0"/>
        <v>-1.5615222367917535E-2</v>
      </c>
      <c r="I50" t="s">
        <v>47</v>
      </c>
      <c r="J50" t="s">
        <v>47</v>
      </c>
      <c r="K50" s="9">
        <f t="shared" si="1"/>
        <v>1</v>
      </c>
      <c r="L50" t="s">
        <v>55</v>
      </c>
      <c r="M50" t="s">
        <v>55</v>
      </c>
      <c r="N50" s="9">
        <f t="shared" ref="N50:N52" si="2">AVERAGE(1,1)</f>
        <v>1</v>
      </c>
      <c r="O50" s="5">
        <v>0.57909945359887938</v>
      </c>
      <c r="P50" s="5" t="str">
        <f t="shared" ref="P50:P51" si="3">"0.5 in " &amp; B50</f>
        <v>0.5 in [0, 1]</v>
      </c>
      <c r="Q50" s="5">
        <v>0.42998391271671127</v>
      </c>
      <c r="R50" s="42" t="s">
        <v>227</v>
      </c>
      <c r="S50" s="42" t="s">
        <v>238</v>
      </c>
      <c r="T50" t="s">
        <v>166</v>
      </c>
      <c r="U50" t="s">
        <v>166</v>
      </c>
      <c r="V50" t="s">
        <v>188</v>
      </c>
      <c r="W50" t="s">
        <v>188</v>
      </c>
    </row>
    <row r="51" spans="1:23" ht="48" x14ac:dyDescent="0.2">
      <c r="B51" t="s">
        <v>14</v>
      </c>
      <c r="C51" t="s">
        <v>14</v>
      </c>
      <c r="D51" t="s">
        <v>17</v>
      </c>
      <c r="E51" s="6" t="s">
        <v>107</v>
      </c>
      <c r="F51" s="5">
        <v>0.57213619596371967</v>
      </c>
      <c r="G51" s="5">
        <v>0.54718482649088684</v>
      </c>
      <c r="H51" s="9">
        <f t="shared" si="0"/>
        <v>-4.3610891338213893E-2</v>
      </c>
      <c r="I51" t="s">
        <v>47</v>
      </c>
      <c r="J51" t="s">
        <v>47</v>
      </c>
      <c r="K51" s="9">
        <f t="shared" si="1"/>
        <v>1</v>
      </c>
      <c r="L51" t="s">
        <v>55</v>
      </c>
      <c r="M51" t="s">
        <v>55</v>
      </c>
      <c r="N51" s="9">
        <f t="shared" si="2"/>
        <v>1</v>
      </c>
      <c r="O51" s="5">
        <v>0.2641581880147002</v>
      </c>
      <c r="P51" s="5" t="str">
        <f t="shared" si="3"/>
        <v>0.5 in [0, 1]</v>
      </c>
      <c r="Q51" s="5">
        <v>0.11497135777126903</v>
      </c>
      <c r="R51" s="43" t="s">
        <v>228</v>
      </c>
      <c r="S51" s="43" t="s">
        <v>239</v>
      </c>
      <c r="T51" t="s">
        <v>166</v>
      </c>
      <c r="U51" t="s">
        <v>166</v>
      </c>
      <c r="V51" t="s">
        <v>187</v>
      </c>
      <c r="W51" t="s">
        <v>187</v>
      </c>
    </row>
    <row r="52" spans="1:23" ht="32" x14ac:dyDescent="0.2">
      <c r="B52" t="s">
        <v>18</v>
      </c>
      <c r="C52" t="s">
        <v>108</v>
      </c>
      <c r="D52" t="s">
        <v>109</v>
      </c>
      <c r="E52" s="6" t="s">
        <v>110</v>
      </c>
      <c r="F52" s="5">
        <v>11.729276027769053</v>
      </c>
      <c r="G52" s="5">
        <v>11.372491494857853</v>
      </c>
      <c r="H52" s="9">
        <f t="shared" si="0"/>
        <v>-3.0418291126111583E-2</v>
      </c>
      <c r="I52" t="s">
        <v>47</v>
      </c>
      <c r="J52" t="s">
        <v>47</v>
      </c>
      <c r="K52" s="9">
        <f t="shared" si="1"/>
        <v>1</v>
      </c>
      <c r="L52" t="s">
        <v>60</v>
      </c>
      <c r="M52" t="s">
        <v>60</v>
      </c>
      <c r="N52" s="9">
        <f t="shared" si="2"/>
        <v>1</v>
      </c>
      <c r="O52" s="5">
        <v>6.8001255452665816</v>
      </c>
      <c r="P52" s="5"/>
      <c r="Q52" s="5">
        <v>3.7439797860492918</v>
      </c>
      <c r="R52" s="42" t="s">
        <v>229</v>
      </c>
      <c r="S52" s="42" t="s">
        <v>240</v>
      </c>
      <c r="T52" t="s">
        <v>168</v>
      </c>
      <c r="U52" t="s">
        <v>168</v>
      </c>
      <c r="V52" t="s">
        <v>189</v>
      </c>
      <c r="W52" t="s">
        <v>189</v>
      </c>
    </row>
    <row r="53" spans="1:23" ht="32" x14ac:dyDescent="0.2">
      <c r="B53" t="s">
        <v>18</v>
      </c>
      <c r="C53" t="s">
        <v>111</v>
      </c>
      <c r="D53" t="s">
        <v>112</v>
      </c>
      <c r="E53" s="6" t="s">
        <v>113</v>
      </c>
      <c r="F53" s="7">
        <v>0.33442238382901152</v>
      </c>
      <c r="G53" s="7">
        <v>0.22634427880575644</v>
      </c>
      <c r="H53" s="8">
        <f t="shared" si="0"/>
        <v>-0.32317844214194363</v>
      </c>
      <c r="I53" s="10" t="s">
        <v>48</v>
      </c>
      <c r="J53" t="s">
        <v>47</v>
      </c>
      <c r="K53" s="9">
        <f>AVERAGE(0,1)</f>
        <v>0.5</v>
      </c>
      <c r="L53" s="10" t="s">
        <v>41</v>
      </c>
      <c r="M53" t="s">
        <v>61</v>
      </c>
      <c r="N53" s="9">
        <f>AVERAGE(0,1)</f>
        <v>0.5</v>
      </c>
      <c r="O53" s="5">
        <v>1.372056974156207</v>
      </c>
      <c r="P53" s="5"/>
      <c r="Q53" s="5">
        <v>0.78851687780344393</v>
      </c>
      <c r="R53" s="42" t="s">
        <v>230</v>
      </c>
      <c r="S53" s="42" t="s">
        <v>241</v>
      </c>
      <c r="T53" t="s">
        <v>177</v>
      </c>
      <c r="U53" t="s">
        <v>177</v>
      </c>
      <c r="V53" t="s">
        <v>190</v>
      </c>
      <c r="W53" t="s">
        <v>202</v>
      </c>
    </row>
    <row r="54" spans="1:23" ht="32" x14ac:dyDescent="0.2">
      <c r="B54" t="s">
        <v>18</v>
      </c>
      <c r="C54" t="s">
        <v>114</v>
      </c>
      <c r="D54" t="s">
        <v>115</v>
      </c>
      <c r="E54" s="6" t="s">
        <v>116</v>
      </c>
      <c r="F54" t="s">
        <v>41</v>
      </c>
      <c r="G54" t="s">
        <v>41</v>
      </c>
      <c r="I54" s="10" t="s">
        <v>48</v>
      </c>
      <c r="J54" s="10" t="s">
        <v>41</v>
      </c>
      <c r="K54" s="9">
        <f>AVERAGE(0,0)</f>
        <v>0</v>
      </c>
      <c r="L54" s="10" t="s">
        <v>41</v>
      </c>
      <c r="M54" s="10" t="s">
        <v>41</v>
      </c>
      <c r="N54" s="9">
        <f>AVERAGE(0,0)</f>
        <v>0</v>
      </c>
      <c r="O54" s="5">
        <v>1.3822669720985501</v>
      </c>
      <c r="P54" s="5"/>
      <c r="Q54" s="5">
        <v>0.73199263241699497</v>
      </c>
      <c r="R54" s="42" t="s">
        <v>231</v>
      </c>
      <c r="S54" s="42" t="s">
        <v>242</v>
      </c>
      <c r="T54" t="s">
        <v>168</v>
      </c>
      <c r="U54" t="s">
        <v>168</v>
      </c>
      <c r="V54" t="s">
        <v>189</v>
      </c>
      <c r="W54" t="s">
        <v>189</v>
      </c>
    </row>
    <row r="55" spans="1:23" ht="32" x14ac:dyDescent="0.2">
      <c r="B55" t="s">
        <v>18</v>
      </c>
      <c r="C55" t="s">
        <v>117</v>
      </c>
      <c r="D55" t="s">
        <v>118</v>
      </c>
      <c r="E55" s="6" t="s">
        <v>119</v>
      </c>
      <c r="F55" t="s">
        <v>41</v>
      </c>
      <c r="G55" t="s">
        <v>41</v>
      </c>
      <c r="I55" s="10" t="s">
        <v>48</v>
      </c>
      <c r="J55" s="10" t="s">
        <v>41</v>
      </c>
      <c r="K55" s="9">
        <f>AVERAGE(0,0)</f>
        <v>0</v>
      </c>
      <c r="L55" s="10" t="s">
        <v>41</v>
      </c>
      <c r="M55" s="10" t="s">
        <v>41</v>
      </c>
      <c r="N55" s="9">
        <f>AVERAGE(0,0)</f>
        <v>0</v>
      </c>
      <c r="O55" s="5">
        <v>1.455017865366895</v>
      </c>
      <c r="P55" s="5"/>
      <c r="Q55" s="5">
        <v>0.77051856043894207</v>
      </c>
      <c r="R55" s="42" t="s">
        <v>230</v>
      </c>
      <c r="S55" s="42" t="s">
        <v>243</v>
      </c>
      <c r="T55" t="s">
        <v>177</v>
      </c>
      <c r="U55" t="s">
        <v>177</v>
      </c>
      <c r="V55" t="s">
        <v>191</v>
      </c>
      <c r="W55" t="s">
        <v>191</v>
      </c>
    </row>
    <row r="56" spans="1:23" ht="32" x14ac:dyDescent="0.2">
      <c r="B56" t="s">
        <v>18</v>
      </c>
      <c r="C56" t="s">
        <v>120</v>
      </c>
      <c r="D56" t="s">
        <v>121</v>
      </c>
      <c r="E56" s="6" t="s">
        <v>122</v>
      </c>
      <c r="F56" s="7">
        <v>0.58646380138845267</v>
      </c>
      <c r="G56" s="7">
        <v>0.14215614368572319</v>
      </c>
      <c r="H56" s="8">
        <f t="shared" si="0"/>
        <v>-0.75760457278152793</v>
      </c>
      <c r="I56" s="10" t="s">
        <v>48</v>
      </c>
      <c r="J56" t="s">
        <v>47</v>
      </c>
      <c r="K56" s="9">
        <f>AVERAGE(0,1)</f>
        <v>0.5</v>
      </c>
      <c r="L56" s="10" t="s">
        <v>41</v>
      </c>
      <c r="M56" t="s">
        <v>55</v>
      </c>
      <c r="N56" s="9">
        <f t="shared" ref="N56:N57" si="4">AVERAGE(0,1)</f>
        <v>0.5</v>
      </c>
      <c r="O56" s="5">
        <v>0.64891082872231087</v>
      </c>
      <c r="P56" s="5"/>
      <c r="Q56" s="5">
        <v>0.39519744003182544</v>
      </c>
      <c r="R56" s="42" t="s">
        <v>232</v>
      </c>
      <c r="S56" s="42" t="s">
        <v>244</v>
      </c>
      <c r="T56" t="s">
        <v>178</v>
      </c>
      <c r="U56" t="s">
        <v>168</v>
      </c>
      <c r="V56" t="s">
        <v>192</v>
      </c>
      <c r="W56" t="s">
        <v>189</v>
      </c>
    </row>
    <row r="57" spans="1:23" ht="16" x14ac:dyDescent="0.2">
      <c r="B57" t="s">
        <v>18</v>
      </c>
      <c r="C57" t="s">
        <v>123</v>
      </c>
      <c r="D57" t="s">
        <v>124</v>
      </c>
      <c r="E57" s="37" t="s">
        <v>125</v>
      </c>
      <c r="F57" s="7">
        <v>0.21281600203453294</v>
      </c>
      <c r="G57" s="7">
        <v>0.16129815093267988</v>
      </c>
      <c r="H57" s="8">
        <f t="shared" si="0"/>
        <v>-0.24207696136258319</v>
      </c>
      <c r="I57" s="10" t="s">
        <v>48</v>
      </c>
      <c r="J57" t="s">
        <v>47</v>
      </c>
      <c r="K57" s="9">
        <f>AVERAGE(0,1)</f>
        <v>0.5</v>
      </c>
      <c r="L57" s="10" t="s">
        <v>41</v>
      </c>
      <c r="M57" t="s">
        <v>61</v>
      </c>
      <c r="N57" s="9">
        <f t="shared" si="4"/>
        <v>0.5</v>
      </c>
      <c r="O57" s="10" t="s">
        <v>41</v>
      </c>
      <c r="Q57" s="10" t="s">
        <v>41</v>
      </c>
      <c r="R57" s="44" t="s">
        <v>41</v>
      </c>
      <c r="S57" s="44" t="s">
        <v>41</v>
      </c>
      <c r="T57" t="s">
        <v>41</v>
      </c>
      <c r="U57" t="s">
        <v>41</v>
      </c>
      <c r="V57" t="s">
        <v>41</v>
      </c>
      <c r="W57" t="s">
        <v>41</v>
      </c>
    </row>
    <row r="58" spans="1:23" ht="32" x14ac:dyDescent="0.2">
      <c r="A58" t="s">
        <v>19</v>
      </c>
      <c r="B58" t="s">
        <v>14</v>
      </c>
      <c r="C58" t="s">
        <v>14</v>
      </c>
      <c r="D58" t="s">
        <v>20</v>
      </c>
      <c r="E58" s="6" t="s">
        <v>126</v>
      </c>
      <c r="F58" s="5">
        <v>0.75196397399971882</v>
      </c>
      <c r="G58" s="5">
        <v>0.74016139678044068</v>
      </c>
      <c r="H58" s="9">
        <f t="shared" si="0"/>
        <v>-1.5695668446055827E-2</v>
      </c>
      <c r="I58" t="s">
        <v>47</v>
      </c>
      <c r="J58" t="s">
        <v>47</v>
      </c>
      <c r="K58" s="9">
        <f t="shared" si="1"/>
        <v>1</v>
      </c>
      <c r="L58" t="s">
        <v>55</v>
      </c>
      <c r="M58" t="s">
        <v>55</v>
      </c>
      <c r="N58" s="9">
        <f t="shared" ref="N58:N61" si="5">AVERAGE(1,1)</f>
        <v>1</v>
      </c>
      <c r="O58" s="5">
        <v>0.50174925910116497</v>
      </c>
      <c r="P58" s="5" t="str">
        <f>"0.5 in " &amp; B58</f>
        <v>0.5 in [0, 1]</v>
      </c>
      <c r="Q58" s="5">
        <v>0.36210868688511944</v>
      </c>
      <c r="R58" s="42" t="s">
        <v>227</v>
      </c>
      <c r="S58" s="42" t="s">
        <v>238</v>
      </c>
      <c r="T58" t="s">
        <v>166</v>
      </c>
      <c r="U58" t="s">
        <v>166</v>
      </c>
      <c r="V58" t="s">
        <v>188</v>
      </c>
      <c r="W58" t="s">
        <v>188</v>
      </c>
    </row>
    <row r="59" spans="1:23" ht="48" x14ac:dyDescent="0.2">
      <c r="B59" t="s">
        <v>14</v>
      </c>
      <c r="C59" t="s">
        <v>14</v>
      </c>
      <c r="D59" t="s">
        <v>21</v>
      </c>
      <c r="E59" s="6" t="s">
        <v>127</v>
      </c>
      <c r="F59" s="5">
        <v>0.75468615438118014</v>
      </c>
      <c r="G59" s="5">
        <v>0.73715278364259429</v>
      </c>
      <c r="H59" s="9">
        <f t="shared" si="0"/>
        <v>-2.3232665177172471E-2</v>
      </c>
      <c r="I59" t="s">
        <v>47</v>
      </c>
      <c r="J59" t="s">
        <v>47</v>
      </c>
      <c r="K59" s="9">
        <f t="shared" si="1"/>
        <v>1</v>
      </c>
      <c r="L59" t="s">
        <v>55</v>
      </c>
      <c r="M59" t="s">
        <v>55</v>
      </c>
      <c r="N59" s="9">
        <f t="shared" si="5"/>
        <v>1</v>
      </c>
      <c r="O59" s="5">
        <v>0.50204748282967993</v>
      </c>
      <c r="P59" s="5" t="str">
        <f t="shared" ref="P59:P61" si="6">"0.5 in " &amp; B59</f>
        <v>0.5 in [0, 1]</v>
      </c>
      <c r="Q59" s="5">
        <v>0.33270658759103339</v>
      </c>
      <c r="R59" s="43" t="s">
        <v>228</v>
      </c>
      <c r="S59" s="43" t="s">
        <v>245</v>
      </c>
      <c r="T59" t="s">
        <v>166</v>
      </c>
      <c r="U59" t="s">
        <v>166</v>
      </c>
      <c r="V59" t="s">
        <v>188</v>
      </c>
      <c r="W59" t="s">
        <v>188</v>
      </c>
    </row>
    <row r="60" spans="1:23" ht="48" x14ac:dyDescent="0.2">
      <c r="B60" t="s">
        <v>14</v>
      </c>
      <c r="C60" t="s">
        <v>14</v>
      </c>
      <c r="D60" t="s">
        <v>22</v>
      </c>
      <c r="E60" s="6" t="s">
        <v>128</v>
      </c>
      <c r="F60" s="5">
        <v>0.98258982941507433</v>
      </c>
      <c r="G60" s="5">
        <v>0.97397203096239016</v>
      </c>
      <c r="H60" s="9">
        <f t="shared" si="0"/>
        <v>-8.7704942537561829E-3</v>
      </c>
      <c r="I60" t="s">
        <v>47</v>
      </c>
      <c r="J60" t="s">
        <v>47</v>
      </c>
      <c r="K60" s="9">
        <f t="shared" si="1"/>
        <v>1</v>
      </c>
      <c r="L60" t="s">
        <v>55</v>
      </c>
      <c r="M60" t="s">
        <v>55</v>
      </c>
      <c r="N60" s="9">
        <f t="shared" si="5"/>
        <v>1</v>
      </c>
      <c r="O60" s="5">
        <v>0.9600559628971832</v>
      </c>
      <c r="P60" s="5" t="str">
        <f t="shared" si="6"/>
        <v>0.5 in [0, 1]</v>
      </c>
      <c r="Q60" s="5">
        <v>0.88364090541256668</v>
      </c>
      <c r="R60" s="43" t="s">
        <v>233</v>
      </c>
      <c r="S60" s="43" t="s">
        <v>246</v>
      </c>
      <c r="T60" t="s">
        <v>166</v>
      </c>
      <c r="U60" t="s">
        <v>166</v>
      </c>
      <c r="V60" t="s">
        <v>188</v>
      </c>
      <c r="W60" t="s">
        <v>188</v>
      </c>
    </row>
    <row r="61" spans="1:23" ht="32" x14ac:dyDescent="0.2">
      <c r="B61" t="s">
        <v>14</v>
      </c>
      <c r="C61" t="s">
        <v>129</v>
      </c>
      <c r="D61" t="s">
        <v>23</v>
      </c>
      <c r="E61" s="37" t="s">
        <v>130</v>
      </c>
      <c r="F61" s="5">
        <v>0.73823057354234356</v>
      </c>
      <c r="G61" s="5">
        <v>0.72664799518219048</v>
      </c>
      <c r="H61" s="9">
        <f t="shared" si="0"/>
        <v>-1.5689648702267855E-2</v>
      </c>
      <c r="I61" t="s">
        <v>47</v>
      </c>
      <c r="J61" t="s">
        <v>47</v>
      </c>
      <c r="K61" s="9">
        <f t="shared" si="1"/>
        <v>1</v>
      </c>
      <c r="L61" t="s">
        <v>55</v>
      </c>
      <c r="M61" t="s">
        <v>55</v>
      </c>
      <c r="N61" s="9">
        <f t="shared" si="5"/>
        <v>1</v>
      </c>
      <c r="O61" s="5">
        <v>0.37131387409932276</v>
      </c>
      <c r="P61" s="5" t="str">
        <f t="shared" si="6"/>
        <v>0.5 in [0, 1]</v>
      </c>
      <c r="Q61" s="5">
        <v>0.26827053479553953</v>
      </c>
      <c r="R61" s="44" t="s">
        <v>41</v>
      </c>
      <c r="S61" s="42" t="s">
        <v>238</v>
      </c>
      <c r="T61" t="s">
        <v>166</v>
      </c>
      <c r="U61" t="s">
        <v>166</v>
      </c>
      <c r="V61" t="s">
        <v>188</v>
      </c>
      <c r="W61" t="s">
        <v>188</v>
      </c>
    </row>
    <row r="62" spans="1:23" ht="32" x14ac:dyDescent="0.2">
      <c r="A62" t="s">
        <v>24</v>
      </c>
      <c r="B62" t="s">
        <v>18</v>
      </c>
      <c r="C62" t="s">
        <v>131</v>
      </c>
      <c r="D62" t="s">
        <v>21</v>
      </c>
      <c r="E62" s="6" t="s">
        <v>132</v>
      </c>
      <c r="F62" t="s">
        <v>41</v>
      </c>
      <c r="G62" t="s">
        <v>41</v>
      </c>
      <c r="I62" s="10" t="s">
        <v>48</v>
      </c>
      <c r="J62" s="10" t="s">
        <v>41</v>
      </c>
      <c r="K62" s="9">
        <f>AVERAGE(0,0)</f>
        <v>0</v>
      </c>
      <c r="L62" s="10" t="s">
        <v>41</v>
      </c>
      <c r="M62" s="10" t="s">
        <v>41</v>
      </c>
      <c r="N62" s="9">
        <f>AVERAGE(0,0)</f>
        <v>0</v>
      </c>
      <c r="O62" s="5">
        <v>1.1290579320728691</v>
      </c>
      <c r="P62" s="5"/>
      <c r="Q62" s="5">
        <v>0.76888282937314534</v>
      </c>
      <c r="R62" s="42" t="s">
        <v>232</v>
      </c>
      <c r="S62" s="42" t="s">
        <v>247</v>
      </c>
      <c r="T62" t="s">
        <v>179</v>
      </c>
      <c r="U62" t="s">
        <v>179</v>
      </c>
      <c r="V62" t="s">
        <v>193</v>
      </c>
      <c r="W62" t="s">
        <v>193</v>
      </c>
    </row>
    <row r="63" spans="1:23" ht="48" x14ac:dyDescent="0.2">
      <c r="B63" t="s">
        <v>18</v>
      </c>
      <c r="C63" t="s">
        <v>114</v>
      </c>
      <c r="D63" t="s">
        <v>22</v>
      </c>
      <c r="E63" s="6" t="s">
        <v>133</v>
      </c>
      <c r="F63" t="s">
        <v>41</v>
      </c>
      <c r="G63" t="s">
        <v>41</v>
      </c>
      <c r="I63" s="10" t="s">
        <v>48</v>
      </c>
      <c r="J63" s="10" t="s">
        <v>41</v>
      </c>
      <c r="K63" s="9">
        <f>AVERAGE(0,0)</f>
        <v>0</v>
      </c>
      <c r="L63" s="10" t="s">
        <v>41</v>
      </c>
      <c r="M63" s="10" t="s">
        <v>41</v>
      </c>
      <c r="N63" s="9">
        <f t="shared" ref="N63:N66" si="7">AVERAGE(0,0)</f>
        <v>0</v>
      </c>
      <c r="O63" s="5">
        <v>1.0789820077956063</v>
      </c>
      <c r="P63" s="5"/>
      <c r="Q63" s="5">
        <v>0.68479494108861005</v>
      </c>
      <c r="R63" s="43" t="s">
        <v>234</v>
      </c>
      <c r="S63" s="43" t="s">
        <v>248</v>
      </c>
      <c r="T63" t="s">
        <v>168</v>
      </c>
      <c r="U63" t="s">
        <v>168</v>
      </c>
      <c r="V63" t="s">
        <v>194</v>
      </c>
      <c r="W63" t="s">
        <v>194</v>
      </c>
    </row>
    <row r="64" spans="1:23" ht="32" x14ac:dyDescent="0.2">
      <c r="B64" t="s">
        <v>18</v>
      </c>
      <c r="C64" t="s">
        <v>134</v>
      </c>
      <c r="D64" t="s">
        <v>135</v>
      </c>
      <c r="E64" s="37" t="s">
        <v>136</v>
      </c>
      <c r="F64" t="s">
        <v>41</v>
      </c>
      <c r="G64" t="s">
        <v>41</v>
      </c>
      <c r="I64" s="10" t="s">
        <v>48</v>
      </c>
      <c r="J64" s="10" t="s">
        <v>41</v>
      </c>
      <c r="K64" s="9">
        <f>AVERAGE(0,0)</f>
        <v>0</v>
      </c>
      <c r="L64" s="10" t="s">
        <v>41</v>
      </c>
      <c r="M64" s="10" t="s">
        <v>41</v>
      </c>
      <c r="N64" s="9">
        <f t="shared" si="7"/>
        <v>0</v>
      </c>
      <c r="O64" s="5">
        <v>0.82048062759187668</v>
      </c>
      <c r="P64" s="5"/>
      <c r="Q64" s="5">
        <v>0.55969480680714956</v>
      </c>
      <c r="R64" s="44" t="s">
        <v>41</v>
      </c>
      <c r="S64" s="42" t="s">
        <v>247</v>
      </c>
      <c r="T64" t="s">
        <v>180</v>
      </c>
      <c r="U64" t="s">
        <v>180</v>
      </c>
      <c r="V64" t="s">
        <v>195</v>
      </c>
      <c r="W64" t="s">
        <v>195</v>
      </c>
    </row>
    <row r="65" spans="1:23" ht="32" x14ac:dyDescent="0.2">
      <c r="B65" t="s">
        <v>18</v>
      </c>
      <c r="C65" t="s">
        <v>137</v>
      </c>
      <c r="D65" t="s">
        <v>138</v>
      </c>
      <c r="E65" s="6" t="s">
        <v>139</v>
      </c>
      <c r="F65" t="s">
        <v>41</v>
      </c>
      <c r="G65" t="s">
        <v>41</v>
      </c>
      <c r="I65" s="10" t="s">
        <v>48</v>
      </c>
      <c r="J65" s="10" t="s">
        <v>41</v>
      </c>
      <c r="K65" s="9">
        <f>AVERAGE(0,0)</f>
        <v>0</v>
      </c>
      <c r="L65" s="10" t="s">
        <v>41</v>
      </c>
      <c r="M65" s="10" t="s">
        <v>41</v>
      </c>
      <c r="N65" s="9">
        <f t="shared" si="7"/>
        <v>0</v>
      </c>
      <c r="O65" s="5">
        <v>22.581158641457375</v>
      </c>
      <c r="P65" s="5"/>
      <c r="Q65" s="5">
        <v>15.377656587462912</v>
      </c>
      <c r="R65" s="42" t="s">
        <v>235</v>
      </c>
      <c r="S65" s="42" t="s">
        <v>249</v>
      </c>
      <c r="T65" t="s">
        <v>181</v>
      </c>
      <c r="U65" t="s">
        <v>181</v>
      </c>
      <c r="V65" t="s">
        <v>196</v>
      </c>
      <c r="W65" t="s">
        <v>196</v>
      </c>
    </row>
    <row r="66" spans="1:23" ht="32" x14ac:dyDescent="0.2">
      <c r="B66" t="s">
        <v>18</v>
      </c>
      <c r="C66" t="s">
        <v>140</v>
      </c>
      <c r="D66" t="s">
        <v>141</v>
      </c>
      <c r="E66" s="6" t="s">
        <v>142</v>
      </c>
      <c r="F66" t="s">
        <v>41</v>
      </c>
      <c r="G66" t="s">
        <v>41</v>
      </c>
      <c r="I66" s="10" t="s">
        <v>48</v>
      </c>
      <c r="J66" s="10" t="s">
        <v>41</v>
      </c>
      <c r="K66" s="9">
        <f>AVERAGE(0,0)</f>
        <v>0</v>
      </c>
      <c r="L66" s="10" t="s">
        <v>41</v>
      </c>
      <c r="M66" s="10" t="s">
        <v>41</v>
      </c>
      <c r="N66" s="9">
        <f t="shared" si="7"/>
        <v>0</v>
      </c>
      <c r="O66" s="5">
        <v>37.406160724420339</v>
      </c>
      <c r="P66" s="5"/>
      <c r="Q66" s="5">
        <v>17.672560481210457</v>
      </c>
      <c r="R66" s="42" t="s">
        <v>236</v>
      </c>
      <c r="S66" s="42" t="s">
        <v>250</v>
      </c>
      <c r="T66" t="s">
        <v>182</v>
      </c>
      <c r="U66" t="s">
        <v>182</v>
      </c>
      <c r="V66" t="s">
        <v>197</v>
      </c>
      <c r="W66" t="s">
        <v>197</v>
      </c>
    </row>
    <row r="67" spans="1:23" ht="16" x14ac:dyDescent="0.2">
      <c r="A67" t="s">
        <v>25</v>
      </c>
      <c r="B67" t="s">
        <v>11</v>
      </c>
      <c r="C67" t="s">
        <v>143</v>
      </c>
      <c r="D67" t="s">
        <v>26</v>
      </c>
      <c r="E67" s="37" t="s">
        <v>144</v>
      </c>
      <c r="F67" s="7">
        <v>0.75196397399971882</v>
      </c>
      <c r="G67" s="7">
        <v>-0.37008069839022034</v>
      </c>
      <c r="H67" s="8">
        <f t="shared" si="0"/>
        <v>-1.4921521657769721</v>
      </c>
      <c r="I67" s="10" t="s">
        <v>48</v>
      </c>
      <c r="J67" t="s">
        <v>52</v>
      </c>
      <c r="K67" s="9">
        <f>AVERAGE(0,1)</f>
        <v>0.5</v>
      </c>
      <c r="L67" s="10" t="s">
        <v>41</v>
      </c>
      <c r="M67" s="10" t="s">
        <v>59</v>
      </c>
      <c r="N67" s="9">
        <f>AVERAGE(0,-1)</f>
        <v>-0.5</v>
      </c>
      <c r="O67" s="10" t="s">
        <v>41</v>
      </c>
      <c r="Q67" s="10" t="s">
        <v>41</v>
      </c>
      <c r="R67" s="44" t="s">
        <v>41</v>
      </c>
      <c r="S67" s="44" t="s">
        <v>41</v>
      </c>
      <c r="T67" t="s">
        <v>41</v>
      </c>
      <c r="U67" t="s">
        <v>41</v>
      </c>
      <c r="V67" t="s">
        <v>41</v>
      </c>
      <c r="W67" t="s">
        <v>41</v>
      </c>
    </row>
    <row r="68" spans="1:23" ht="16" x14ac:dyDescent="0.2">
      <c r="B68" t="s">
        <v>14</v>
      </c>
      <c r="C68" t="s">
        <v>145</v>
      </c>
      <c r="D68" t="s">
        <v>27</v>
      </c>
      <c r="E68" s="37" t="s">
        <v>146</v>
      </c>
      <c r="F68" s="7">
        <v>0.75196397399971882</v>
      </c>
      <c r="G68" s="7">
        <v>0.37008069839022034</v>
      </c>
      <c r="H68" s="8">
        <f t="shared" si="0"/>
        <v>-0.50784783422302793</v>
      </c>
      <c r="I68" s="10" t="s">
        <v>48</v>
      </c>
      <c r="J68" t="s">
        <v>47</v>
      </c>
      <c r="K68" s="9">
        <f>AVERAGE(0,1)</f>
        <v>0.5</v>
      </c>
      <c r="L68" s="10" t="s">
        <v>41</v>
      </c>
      <c r="M68" t="s">
        <v>55</v>
      </c>
      <c r="N68" s="9">
        <f>AVERAGE(0,1)</f>
        <v>0.5</v>
      </c>
      <c r="O68" s="10" t="s">
        <v>41</v>
      </c>
      <c r="Q68" s="10" t="s">
        <v>41</v>
      </c>
      <c r="R68" s="44" t="s">
        <v>41</v>
      </c>
      <c r="S68" s="44" t="s">
        <v>41</v>
      </c>
      <c r="T68" t="s">
        <v>41</v>
      </c>
      <c r="U68" t="s">
        <v>41</v>
      </c>
      <c r="V68" t="s">
        <v>41</v>
      </c>
      <c r="W68" t="s">
        <v>41</v>
      </c>
    </row>
    <row r="69" spans="1:23" s="11" customFormat="1" ht="32" x14ac:dyDescent="0.2">
      <c r="C69" s="11" t="s">
        <v>147</v>
      </c>
      <c r="D69" s="11" t="s">
        <v>28</v>
      </c>
      <c r="E69" s="38" t="s">
        <v>148</v>
      </c>
      <c r="F69" s="12">
        <v>0.42525114581295398</v>
      </c>
      <c r="G69" s="12">
        <v>0.60905592147867926</v>
      </c>
      <c r="H69" s="13">
        <f t="shared" si="0"/>
        <v>0.43222640897144465</v>
      </c>
      <c r="I69" s="14">
        <v>1</v>
      </c>
      <c r="J69" s="11" t="s">
        <v>47</v>
      </c>
      <c r="K69" s="9">
        <f>AVERAGE(0,0)</f>
        <v>0</v>
      </c>
      <c r="L69" s="14" t="s">
        <v>56</v>
      </c>
      <c r="M69" s="11" t="s">
        <v>61</v>
      </c>
      <c r="N69" s="9">
        <f>AVERAGE(0,1)</f>
        <v>0.5</v>
      </c>
      <c r="O69" s="15">
        <v>17.207213963722431</v>
      </c>
      <c r="P69" s="15"/>
      <c r="Q69" s="15">
        <v>1.1372893759263911</v>
      </c>
      <c r="R69" s="44" t="s">
        <v>41</v>
      </c>
      <c r="S69" s="42" t="s">
        <v>251</v>
      </c>
      <c r="T69" s="11" t="s">
        <v>41</v>
      </c>
      <c r="U69" s="11" t="s">
        <v>41</v>
      </c>
      <c r="V69" s="11" t="s">
        <v>198</v>
      </c>
      <c r="W69" s="11" t="s">
        <v>203</v>
      </c>
    </row>
    <row r="70" spans="1:23" ht="16" x14ac:dyDescent="0.2">
      <c r="B70" t="s">
        <v>14</v>
      </c>
      <c r="C70" t="s">
        <v>145</v>
      </c>
      <c r="D70" t="s">
        <v>29</v>
      </c>
      <c r="E70" s="37" t="s">
        <v>149</v>
      </c>
      <c r="F70" s="7">
        <v>0.75468615438118014</v>
      </c>
      <c r="G70" s="7">
        <v>0.36857639182129714</v>
      </c>
      <c r="H70" s="8">
        <f t="shared" si="0"/>
        <v>-0.51161633258858619</v>
      </c>
      <c r="I70" s="10" t="s">
        <v>48</v>
      </c>
      <c r="J70" t="s">
        <v>47</v>
      </c>
      <c r="K70" s="9">
        <f t="shared" ref="K70:K75" si="8">AVERAGE(0,1)</f>
        <v>0.5</v>
      </c>
      <c r="L70" s="10" t="s">
        <v>41</v>
      </c>
      <c r="M70" t="s">
        <v>55</v>
      </c>
      <c r="N70" s="9">
        <f t="shared" ref="N70:N72" si="9">AVERAGE(0,1)</f>
        <v>0.5</v>
      </c>
      <c r="O70" s="10" t="s">
        <v>41</v>
      </c>
      <c r="Q70" s="10" t="s">
        <v>41</v>
      </c>
      <c r="R70" s="44" t="s">
        <v>41</v>
      </c>
      <c r="S70" s="44" t="s">
        <v>41</v>
      </c>
      <c r="T70" t="s">
        <v>41</v>
      </c>
      <c r="U70" t="s">
        <v>41</v>
      </c>
      <c r="V70" t="s">
        <v>41</v>
      </c>
      <c r="W70" t="s">
        <v>41</v>
      </c>
    </row>
    <row r="71" spans="1:23" ht="16" x14ac:dyDescent="0.2">
      <c r="B71" t="s">
        <v>14</v>
      </c>
      <c r="C71" t="s">
        <v>145</v>
      </c>
      <c r="D71" t="s">
        <v>30</v>
      </c>
      <c r="E71" s="37" t="s">
        <v>150</v>
      </c>
      <c r="F71" s="7">
        <v>0.7652791987401395</v>
      </c>
      <c r="G71" s="7">
        <v>0.37666459693913523</v>
      </c>
      <c r="H71" s="8">
        <f t="shared" si="0"/>
        <v>-0.50780761118395878</v>
      </c>
      <c r="I71" s="10" t="s">
        <v>48</v>
      </c>
      <c r="J71" t="s">
        <v>47</v>
      </c>
      <c r="K71" s="9">
        <f t="shared" si="8"/>
        <v>0.5</v>
      </c>
      <c r="L71" s="10" t="s">
        <v>41</v>
      </c>
      <c r="M71" t="s">
        <v>55</v>
      </c>
      <c r="N71" s="9">
        <f t="shared" si="9"/>
        <v>0.5</v>
      </c>
      <c r="O71" s="10" t="s">
        <v>41</v>
      </c>
      <c r="Q71" s="10" t="s">
        <v>41</v>
      </c>
      <c r="R71" s="44" t="s">
        <v>41</v>
      </c>
      <c r="S71" s="44" t="s">
        <v>41</v>
      </c>
      <c r="T71" t="s">
        <v>41</v>
      </c>
      <c r="U71" t="s">
        <v>41</v>
      </c>
      <c r="V71" t="s">
        <v>41</v>
      </c>
      <c r="W71" t="s">
        <v>41</v>
      </c>
    </row>
    <row r="72" spans="1:23" ht="16" x14ac:dyDescent="0.2">
      <c r="B72" t="s">
        <v>14</v>
      </c>
      <c r="C72" t="s">
        <v>145</v>
      </c>
      <c r="D72" t="s">
        <v>31</v>
      </c>
      <c r="E72" s="37" t="s">
        <v>151</v>
      </c>
      <c r="F72" s="7">
        <v>0.75494386937846225</v>
      </c>
      <c r="G72" s="7">
        <v>0.36868225872017335</v>
      </c>
      <c r="H72" s="8">
        <f t="shared" si="0"/>
        <v>-0.51164282051365517</v>
      </c>
      <c r="I72" s="10" t="s">
        <v>48</v>
      </c>
      <c r="J72" t="s">
        <v>47</v>
      </c>
      <c r="K72" s="9">
        <f t="shared" si="8"/>
        <v>0.5</v>
      </c>
      <c r="L72" s="10" t="s">
        <v>41</v>
      </c>
      <c r="M72" t="s">
        <v>55</v>
      </c>
      <c r="N72" s="9">
        <f t="shared" si="9"/>
        <v>0.5</v>
      </c>
      <c r="O72" s="10" t="s">
        <v>41</v>
      </c>
      <c r="Q72" s="10" t="s">
        <v>41</v>
      </c>
      <c r="R72" s="44" t="s">
        <v>41</v>
      </c>
      <c r="S72" s="44" t="s">
        <v>41</v>
      </c>
      <c r="T72" t="s">
        <v>41</v>
      </c>
      <c r="U72" t="s">
        <v>41</v>
      </c>
      <c r="V72" t="s">
        <v>41</v>
      </c>
      <c r="W72" t="s">
        <v>41</v>
      </c>
    </row>
    <row r="73" spans="1:23" ht="32" x14ac:dyDescent="0.2">
      <c r="A73" t="s">
        <v>32</v>
      </c>
      <c r="B73" t="s">
        <v>14</v>
      </c>
      <c r="C73" t="s">
        <v>129</v>
      </c>
      <c r="D73" t="s">
        <v>33</v>
      </c>
      <c r="E73" s="37" t="s">
        <v>152</v>
      </c>
      <c r="F73" s="7">
        <v>0.27121828638462525</v>
      </c>
      <c r="G73" s="7">
        <v>0.2294743366235327</v>
      </c>
      <c r="H73" s="8">
        <f t="shared" si="0"/>
        <v>-0.1539127406103209</v>
      </c>
      <c r="I73" s="10">
        <v>1</v>
      </c>
      <c r="J73" t="s">
        <v>47</v>
      </c>
      <c r="K73" s="9">
        <f t="shared" si="8"/>
        <v>0.5</v>
      </c>
      <c r="L73" s="10" t="s">
        <v>56</v>
      </c>
      <c r="M73" t="s">
        <v>55</v>
      </c>
      <c r="N73" s="9">
        <f>AVERAGE(0,1)</f>
        <v>0.5</v>
      </c>
      <c r="O73" s="5">
        <v>0.68408134219840089</v>
      </c>
      <c r="P73" s="5" t="str">
        <f t="shared" ref="P73:P74" si="10">"0.5 in " &amp; B73</f>
        <v>0.5 in [0, 1]</v>
      </c>
      <c r="Q73" s="5">
        <v>0.63121759711770198</v>
      </c>
      <c r="R73" s="44" t="s">
        <v>41</v>
      </c>
      <c r="S73" s="42" t="s">
        <v>252</v>
      </c>
      <c r="T73" t="s">
        <v>166</v>
      </c>
      <c r="U73" t="s">
        <v>166</v>
      </c>
      <c r="V73" t="s">
        <v>187</v>
      </c>
      <c r="W73" t="s">
        <v>204</v>
      </c>
    </row>
    <row r="74" spans="1:23" ht="48" x14ac:dyDescent="0.2">
      <c r="B74" t="s">
        <v>14</v>
      </c>
      <c r="C74" t="s">
        <v>129</v>
      </c>
      <c r="D74" t="s">
        <v>34</v>
      </c>
      <c r="E74" s="37" t="s">
        <v>153</v>
      </c>
      <c r="F74" s="7">
        <v>0.27276673361941961</v>
      </c>
      <c r="G74" s="7">
        <v>0.2267232038976458</v>
      </c>
      <c r="H74" s="8">
        <f t="shared" si="0"/>
        <v>-0.16880185171706635</v>
      </c>
      <c r="I74" s="10">
        <v>1</v>
      </c>
      <c r="J74" t="s">
        <v>47</v>
      </c>
      <c r="K74" s="9">
        <f t="shared" si="8"/>
        <v>0.5</v>
      </c>
      <c r="L74" s="10" t="s">
        <v>56</v>
      </c>
      <c r="M74" t="s">
        <v>55</v>
      </c>
      <c r="N74" s="9">
        <f>AVERAGE(0,1)</f>
        <v>0.5</v>
      </c>
      <c r="O74" s="5">
        <v>0.81273227130192682</v>
      </c>
      <c r="P74" s="5" t="str">
        <f t="shared" si="10"/>
        <v>0.5 in [0, 1]</v>
      </c>
      <c r="Q74" s="5">
        <v>0.76860697006070677</v>
      </c>
      <c r="R74" s="44" t="s">
        <v>41</v>
      </c>
      <c r="S74" s="43" t="s">
        <v>253</v>
      </c>
      <c r="T74" t="s">
        <v>166</v>
      </c>
      <c r="U74" t="s">
        <v>166</v>
      </c>
      <c r="V74" t="s">
        <v>187</v>
      </c>
      <c r="W74" t="s">
        <v>166</v>
      </c>
    </row>
    <row r="75" spans="1:23" ht="16" x14ac:dyDescent="0.2">
      <c r="A75" t="s">
        <v>35</v>
      </c>
      <c r="C75" t="s">
        <v>154</v>
      </c>
      <c r="E75" s="37" t="s">
        <v>155</v>
      </c>
      <c r="F75" s="7">
        <v>-2.4120010557010341</v>
      </c>
      <c r="G75" s="7">
        <v>-0.97080646266015802</v>
      </c>
      <c r="H75" s="8">
        <f t="shared" si="0"/>
        <v>-0.59750993459743795</v>
      </c>
      <c r="I75" s="10" t="s">
        <v>49</v>
      </c>
      <c r="J75" t="s">
        <v>47</v>
      </c>
      <c r="K75" s="9">
        <f t="shared" si="8"/>
        <v>0.5</v>
      </c>
      <c r="L75" s="10" t="s">
        <v>47</v>
      </c>
      <c r="M75" t="s">
        <v>61</v>
      </c>
      <c r="N75" s="9">
        <f>AVERAGE(0,1)</f>
        <v>0.5</v>
      </c>
      <c r="O75" s="5">
        <v>1.5998528718222511</v>
      </c>
      <c r="P75" s="5"/>
      <c r="Q75" s="5">
        <v>1.3093653749481335</v>
      </c>
      <c r="R75" s="44" t="s">
        <v>41</v>
      </c>
      <c r="S75" s="41" t="s">
        <v>226</v>
      </c>
      <c r="T75" t="s">
        <v>41</v>
      </c>
      <c r="U75" t="s">
        <v>41</v>
      </c>
      <c r="V75" t="s">
        <v>199</v>
      </c>
      <c r="W75" t="s">
        <v>41</v>
      </c>
    </row>
    <row r="76" spans="1:23" ht="15" customHeight="1" x14ac:dyDescent="0.2">
      <c r="F76" s="5">
        <f>AVERAGE(F48:F75)</f>
        <v>1.004874485574599</v>
      </c>
      <c r="G76" s="5">
        <f>AVERAGE(G48:G75)</f>
        <v>0.82940817714293047</v>
      </c>
      <c r="H76" s="8">
        <f t="shared" si="0"/>
        <v>-0.17461514940478845</v>
      </c>
    </row>
  </sheetData>
  <autoFilter ref="A1:W76" xr:uid="{00000000-0009-0000-0000-000003000000}">
    <filterColumn colId="2">
      <filters blank="1">
        <filter val="[-0,99, 0,82]_x000a_9 Div/0!"/>
        <filter val="[-0,99, 0,99]"/>
        <filter val="[-2,59, 17,73]_x000a_4 Div/0!"/>
        <filter val="[0, 0,99]_x000a_9 Div/0!"/>
        <filter val="[0, 1]"/>
        <filter val="[0, 1]_x000a_1 Div/0!"/>
        <filter val="[0, 15001,09]_x000a_6 Div/0!"/>
        <filter val="[0, 187,24]_x000a_2 Div/0!"/>
        <filter val="[0, 24,04]_x000a_6 Div/0!"/>
        <filter val="[0, 25]"/>
        <filter val="[0, 25]_x000a_2 Div/0!"/>
        <filter val="[0, 25]_x000a_6 Div/0!"/>
        <filter val="[0, 26,04]_x000a_6 Div/0!"/>
        <filter val="[0, 331,65]_x000a_9 Div/0!"/>
        <filter val="[0, 334,62]_x000a_3 Div/0!"/>
        <filter val="[0, 601,04]_x000a_6 Div/0!"/>
        <filter val="[0,4, 22,02]_x000a_7 Div/0!"/>
        <filter val="Confusion"/>
        <filter val="Ground Truth"/>
        <filter val="Ground-Truth"/>
        <filter val="Input Method"/>
        <filter val="Prediction"/>
      </filters>
    </filterColumn>
  </autoFilter>
  <mergeCells count="3">
    <mergeCell ref="C43:C44"/>
    <mergeCell ref="C38:C39"/>
    <mergeCell ref="C40:C4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2"/>
  <sheetViews>
    <sheetView workbookViewId="0"/>
  </sheetViews>
  <sheetFormatPr baseColWidth="10" defaultColWidth="8.83203125" defaultRowHeight="15" x14ac:dyDescent="0.2"/>
  <cols>
    <col min="1" max="1" width="11.5" style="25" customWidth="1"/>
    <col min="2" max="2" width="9.1640625" style="25" customWidth="1"/>
    <col min="3" max="3" width="9.1640625" style="25" hidden="1" customWidth="1"/>
    <col min="4" max="4" width="10.83203125" style="25" bestFit="1" customWidth="1"/>
    <col min="5" max="5" width="10.6640625" style="25" bestFit="1" customWidth="1"/>
    <col min="6" max="6" width="23.83203125" style="33" bestFit="1" customWidth="1"/>
    <col min="7" max="7" width="10.6640625" style="25" bestFit="1" customWidth="1"/>
    <col min="8" max="8" width="10.5" bestFit="1" customWidth="1"/>
  </cols>
  <sheetData>
    <row r="1" spans="1:8" ht="16" x14ac:dyDescent="0.2">
      <c r="A1" s="16" t="s">
        <v>208</v>
      </c>
      <c r="B1" s="16" t="s">
        <v>209</v>
      </c>
      <c r="C1" s="16" t="s">
        <v>206</v>
      </c>
      <c r="D1" s="16" t="s">
        <v>207</v>
      </c>
      <c r="E1" s="17" t="s">
        <v>210</v>
      </c>
      <c r="F1" s="29" t="s">
        <v>211</v>
      </c>
      <c r="G1" s="17" t="s">
        <v>212</v>
      </c>
      <c r="H1" s="1"/>
    </row>
    <row r="2" spans="1:8" x14ac:dyDescent="0.2">
      <c r="A2" s="271" t="s">
        <v>13</v>
      </c>
      <c r="B2" s="274" t="s">
        <v>14</v>
      </c>
      <c r="C2" s="18" t="s">
        <v>17</v>
      </c>
      <c r="D2" s="26" t="s">
        <v>107</v>
      </c>
      <c r="E2" s="19">
        <v>0.11497135777126903</v>
      </c>
      <c r="F2" s="30" t="str">
        <f>"0 ≤ "&amp;ROUND(E2,2)&amp;" ≤ "&amp;ROUND(G2,2)&amp;" ≤ 0.5 ≤ 1.0"</f>
        <v>0 ≤ 0.11 ≤ 0.26 ≤ 0.5 ≤ 1.0</v>
      </c>
      <c r="G2" s="19">
        <v>0.2641581880147002</v>
      </c>
      <c r="H2" s="5"/>
    </row>
    <row r="3" spans="1:8" x14ac:dyDescent="0.2">
      <c r="A3" s="272"/>
      <c r="B3" s="275"/>
      <c r="C3" s="20" t="s">
        <v>15</v>
      </c>
      <c r="D3" s="27" t="s">
        <v>105</v>
      </c>
      <c r="E3" s="21">
        <v>0.18719898930246454</v>
      </c>
      <c r="F3" s="31" t="str">
        <f>"0 ≤ "&amp;ROUND(E3,2)&amp;" ≤ "&amp;ROUND(G3,2)&amp;" ≤ 0.5 ≤ 1.0"</f>
        <v>0 ≤ 0.19 ≤ 0.34 ≤ 0.5 ≤ 1.0</v>
      </c>
      <c r="G3" s="21">
        <v>0.3400062772633291</v>
      </c>
      <c r="H3" s="5"/>
    </row>
    <row r="4" spans="1:8" x14ac:dyDescent="0.2">
      <c r="A4" s="273"/>
      <c r="B4" s="276"/>
      <c r="C4" s="22" t="s">
        <v>16</v>
      </c>
      <c r="D4" s="28" t="s">
        <v>106</v>
      </c>
      <c r="E4" s="23">
        <v>0.42998391271671127</v>
      </c>
      <c r="F4" s="32" t="str">
        <f>"0 ≤ "&amp;ROUND(E4,2)&amp;" ≤ 0.5 ≤ "&amp;ROUND(G4,2)&amp;" ≤ 1.0"</f>
        <v>0 ≤ 0.43 ≤ 0.5 ≤ 0.58 ≤ 1.0</v>
      </c>
      <c r="G4" s="23">
        <v>0.57909945359887938</v>
      </c>
      <c r="H4" s="5"/>
    </row>
    <row r="5" spans="1:8" x14ac:dyDescent="0.2">
      <c r="A5" s="267" t="s">
        <v>217</v>
      </c>
      <c r="B5" s="267"/>
      <c r="C5" s="24"/>
      <c r="D5" s="268" t="s">
        <v>219</v>
      </c>
      <c r="E5" s="268"/>
      <c r="F5" s="268"/>
      <c r="G5" s="268"/>
    </row>
    <row r="6" spans="1:8" x14ac:dyDescent="0.2">
      <c r="A6" s="280" t="s">
        <v>13</v>
      </c>
      <c r="B6" s="277" t="s">
        <v>18</v>
      </c>
      <c r="C6" t="s">
        <v>121</v>
      </c>
      <c r="D6" s="34" t="s">
        <v>122</v>
      </c>
      <c r="E6" s="5">
        <v>0.39519744003182544</v>
      </c>
      <c r="F6" s="33" t="str">
        <f>"0 ≤ "&amp;ROUND(E6,2)&amp;" ≤ "&amp;ROUND(G6,"2")</f>
        <v>0 ≤ 0.4 ≤ 0.65</v>
      </c>
      <c r="G6" s="5">
        <v>0.64891082872231087</v>
      </c>
    </row>
    <row r="7" spans="1:8" x14ac:dyDescent="0.2">
      <c r="A7" s="281"/>
      <c r="B7" s="278"/>
      <c r="C7" t="s">
        <v>112</v>
      </c>
      <c r="D7" s="34" t="s">
        <v>113</v>
      </c>
      <c r="E7" s="5">
        <v>0.78851687780344393</v>
      </c>
      <c r="F7" s="33" t="str">
        <f>"0 ≤ "&amp;ROUND(E7,2)&amp;" ≤ "&amp;ROUND(G7,"2")</f>
        <v>0 ≤ 0.79 ≤ 1.37</v>
      </c>
      <c r="G7" s="5">
        <v>1.372056974156207</v>
      </c>
    </row>
    <row r="8" spans="1:8" x14ac:dyDescent="0.2">
      <c r="A8" s="281"/>
      <c r="B8" s="278"/>
      <c r="C8" t="s">
        <v>115</v>
      </c>
      <c r="D8" s="34" t="s">
        <v>116</v>
      </c>
      <c r="E8" s="5">
        <v>0.73199263241699497</v>
      </c>
      <c r="F8" s="33" t="str">
        <f>"0 ≤ "&amp;ROUND(E8,2)&amp;" ≤ "&amp;ROUND(G8,"2")</f>
        <v>0 ≤ 0.73 ≤ 1.38</v>
      </c>
      <c r="G8" s="5">
        <v>1.3822669720985501</v>
      </c>
    </row>
    <row r="9" spans="1:8" x14ac:dyDescent="0.2">
      <c r="A9" s="281"/>
      <c r="B9" s="278"/>
      <c r="C9" t="s">
        <v>118</v>
      </c>
      <c r="D9" s="34" t="s">
        <v>119</v>
      </c>
      <c r="E9" s="5">
        <v>0.77051856043894207</v>
      </c>
      <c r="F9" s="33" t="str">
        <f>"0 ≤ "&amp;ROUND(E9,2)&amp;" ≤ "&amp;ROUND(G9,"2")</f>
        <v>0 ≤ 0.77 ≤ 1.46</v>
      </c>
      <c r="G9" s="5">
        <v>1.455017865366895</v>
      </c>
    </row>
    <row r="10" spans="1:8" x14ac:dyDescent="0.2">
      <c r="A10" s="281"/>
      <c r="B10" s="278"/>
      <c r="C10" t="s">
        <v>109</v>
      </c>
      <c r="D10" s="34" t="s">
        <v>110</v>
      </c>
      <c r="E10" s="5">
        <v>3.7439797860492918</v>
      </c>
      <c r="F10" s="33" t="str">
        <f>"0 ≤ "&amp;ROUND(E10,2)&amp;" ≤ "&amp;ROUND(G10,"2")</f>
        <v>0 ≤ 3.74 ≤ 6.8</v>
      </c>
      <c r="G10" s="5">
        <v>6.8001255452665816</v>
      </c>
    </row>
    <row r="11" spans="1:8" x14ac:dyDescent="0.2">
      <c r="A11" s="281"/>
      <c r="B11" s="279"/>
      <c r="C11" t="s">
        <v>124</v>
      </c>
      <c r="D11" s="34" t="s">
        <v>125</v>
      </c>
      <c r="E11" s="35" t="s">
        <v>41</v>
      </c>
      <c r="F11" s="33" t="s">
        <v>213</v>
      </c>
      <c r="G11" s="35" t="s">
        <v>41</v>
      </c>
    </row>
    <row r="12" spans="1:8" x14ac:dyDescent="0.2">
      <c r="A12" s="267" t="s">
        <v>217</v>
      </c>
      <c r="B12" s="267"/>
      <c r="C12" s="24"/>
      <c r="D12" s="268" t="s">
        <v>220</v>
      </c>
      <c r="E12" s="268"/>
      <c r="F12" s="268"/>
      <c r="G12" s="268"/>
    </row>
    <row r="13" spans="1:8" x14ac:dyDescent="0.2">
      <c r="A13" s="282" t="s">
        <v>24</v>
      </c>
      <c r="B13" s="277" t="s">
        <v>18</v>
      </c>
      <c r="C13" t="s">
        <v>135</v>
      </c>
      <c r="D13" s="34" t="s">
        <v>136</v>
      </c>
      <c r="E13" s="5">
        <v>0.55969480680714956</v>
      </c>
      <c r="F13" s="33" t="str">
        <f>"0 ≤ "&amp;ROUND(E13,2)&amp;" ≤ "&amp;ROUND(G13,"2")</f>
        <v>0 ≤ 0.56 ≤ 0.82</v>
      </c>
      <c r="G13" s="5">
        <v>0.82048062759187668</v>
      </c>
    </row>
    <row r="14" spans="1:8" x14ac:dyDescent="0.2">
      <c r="A14" s="282"/>
      <c r="B14" s="278"/>
      <c r="C14" t="s">
        <v>22</v>
      </c>
      <c r="D14" s="34" t="s">
        <v>133</v>
      </c>
      <c r="E14" s="5">
        <v>0.68479494108861005</v>
      </c>
      <c r="F14" s="33" t="str">
        <f>"0 ≤ "&amp;ROUND(E14,2)&amp;" ≤ "&amp;ROUND(G14,"2")</f>
        <v>0 ≤ 0.68 ≤ 1.08</v>
      </c>
      <c r="G14" s="5">
        <v>1.0789820077956063</v>
      </c>
    </row>
    <row r="15" spans="1:8" x14ac:dyDescent="0.2">
      <c r="A15" s="282"/>
      <c r="B15" s="278"/>
      <c r="C15" t="s">
        <v>21</v>
      </c>
      <c r="D15" s="34" t="s">
        <v>132</v>
      </c>
      <c r="E15" s="5">
        <v>0.76888282937314534</v>
      </c>
      <c r="F15" s="33" t="str">
        <f>"0 ≤ "&amp;ROUND(E15,2)&amp;" ≤ "&amp;ROUND(G15,"2")</f>
        <v>0 ≤ 0.77 ≤ 1.13</v>
      </c>
      <c r="G15" s="5">
        <v>1.1290579320728691</v>
      </c>
    </row>
    <row r="16" spans="1:8" x14ac:dyDescent="0.2">
      <c r="A16" s="282"/>
      <c r="B16" s="278"/>
      <c r="C16" t="s">
        <v>138</v>
      </c>
      <c r="D16" s="34" t="s">
        <v>139</v>
      </c>
      <c r="E16" s="5">
        <v>15.377656587462912</v>
      </c>
      <c r="F16" s="33" t="str">
        <f>"0 ≤ "&amp;ROUND(E16,2)&amp;" ≤ "&amp;ROUND(G16,"2")</f>
        <v>0 ≤ 15.38 ≤ 22.58</v>
      </c>
      <c r="G16" s="5">
        <v>22.581158641457375</v>
      </c>
    </row>
    <row r="17" spans="1:7" x14ac:dyDescent="0.2">
      <c r="A17" s="282"/>
      <c r="B17" s="279"/>
      <c r="C17" t="s">
        <v>141</v>
      </c>
      <c r="D17" s="34" t="s">
        <v>142</v>
      </c>
      <c r="E17" s="5">
        <v>17.672560481210457</v>
      </c>
      <c r="F17" s="33" t="str">
        <f>"0 ≤ "&amp;ROUND(E17,2)&amp;" ≤ "&amp;ROUND(G17,"2")</f>
        <v>0 ≤ 17.67 ≤ 37.41</v>
      </c>
      <c r="G17" s="5">
        <v>37.406160724420339</v>
      </c>
    </row>
    <row r="18" spans="1:7" x14ac:dyDescent="0.2">
      <c r="A18" s="267" t="s">
        <v>217</v>
      </c>
      <c r="B18" s="267"/>
      <c r="C18" s="24"/>
      <c r="D18" s="268" t="s">
        <v>221</v>
      </c>
      <c r="E18" s="268"/>
      <c r="F18" s="268"/>
      <c r="G18" s="268"/>
    </row>
    <row r="19" spans="1:7" x14ac:dyDescent="0.2">
      <c r="A19" s="271" t="s">
        <v>19</v>
      </c>
      <c r="B19" s="274" t="s">
        <v>14</v>
      </c>
      <c r="C19" s="18" t="s">
        <v>23</v>
      </c>
      <c r="D19" s="26" t="s">
        <v>130</v>
      </c>
      <c r="E19" s="19">
        <v>0.26827053479553953</v>
      </c>
      <c r="F19" s="30" t="str">
        <f>"0 ≤ "&amp;ROUND(E19,2)&amp;" ≤ "&amp;ROUND(G19,2)&amp;" ≤ 0.5 ≤ 1.0"</f>
        <v>0 ≤ 0.27 ≤ 0.37 ≤ 0.5 ≤ 1.0</v>
      </c>
      <c r="G19" s="19">
        <v>0.37131387409932276</v>
      </c>
    </row>
    <row r="20" spans="1:7" x14ac:dyDescent="0.2">
      <c r="A20" s="272"/>
      <c r="B20" s="275"/>
      <c r="C20" s="20" t="s">
        <v>21</v>
      </c>
      <c r="D20" s="27" t="s">
        <v>127</v>
      </c>
      <c r="E20" s="21">
        <v>0.33270658759103339</v>
      </c>
      <c r="F20" s="31" t="str">
        <f>"0 ≤ "&amp;ROUND(E20,2)&amp;" ≤ "&amp;ROUND(G20,2)&amp;" = 0.5 ≤ 1.0"</f>
        <v>0 ≤ 0.33 ≤ 0.5 = 0.5 ≤ 1.0</v>
      </c>
      <c r="G20" s="21">
        <v>0.50204748282967993</v>
      </c>
    </row>
    <row r="21" spans="1:7" x14ac:dyDescent="0.2">
      <c r="A21" s="272"/>
      <c r="B21" s="275"/>
      <c r="C21" s="20" t="s">
        <v>20</v>
      </c>
      <c r="D21" s="27" t="s">
        <v>126</v>
      </c>
      <c r="E21" s="21">
        <v>0.36210868688511944</v>
      </c>
      <c r="F21" s="31" t="str">
        <f>"0 ≤ "&amp;ROUND(E21,2)&amp;" ≤ "&amp;ROUND(G21,2)&amp;" = 0.5 ≤ 1.0"</f>
        <v>0 ≤ 0.36 ≤ 0.5 = 0.5 ≤ 1.0</v>
      </c>
      <c r="G21" s="21">
        <v>0.50174925910116497</v>
      </c>
    </row>
    <row r="22" spans="1:7" x14ac:dyDescent="0.2">
      <c r="A22" s="273"/>
      <c r="B22" s="276"/>
      <c r="C22" s="22" t="s">
        <v>22</v>
      </c>
      <c r="D22" s="28" t="s">
        <v>128</v>
      </c>
      <c r="E22" s="23">
        <v>0.88364090541256668</v>
      </c>
      <c r="F22" s="32" t="str">
        <f>"0 ≤ 0.5 ≤ "&amp;ROUND(E22,2)&amp;" ≤ "&amp;ROUND(G22,2)&amp;" ≤ 1.0"</f>
        <v>0 ≤ 0.5 ≤ 0.88 ≤ 0.96 ≤ 1.0</v>
      </c>
      <c r="G22" s="23">
        <v>0.9600559628971832</v>
      </c>
    </row>
    <row r="23" spans="1:7" x14ac:dyDescent="0.2">
      <c r="A23" s="267" t="s">
        <v>217</v>
      </c>
      <c r="B23" s="267"/>
      <c r="C23" s="24"/>
      <c r="D23" s="268" t="s">
        <v>222</v>
      </c>
      <c r="E23" s="268"/>
      <c r="F23" s="268"/>
      <c r="G23" s="268"/>
    </row>
    <row r="24" spans="1:7" x14ac:dyDescent="0.2">
      <c r="A24" s="271" t="s">
        <v>32</v>
      </c>
      <c r="B24" s="274" t="s">
        <v>14</v>
      </c>
      <c r="C24" s="18" t="s">
        <v>33</v>
      </c>
      <c r="D24" s="26" t="s">
        <v>152</v>
      </c>
      <c r="E24" s="19">
        <v>0.63121759711770198</v>
      </c>
      <c r="F24" s="30" t="str">
        <f>"0 ≤ 0.5 ≤ "&amp;ROUND(E24,2)&amp;" ≤ "&amp;ROUND(G24,2)&amp;" ≤ 1.0"</f>
        <v>0 ≤ 0.5 ≤ 0.63 ≤ 0.68 ≤ 1.0</v>
      </c>
      <c r="G24" s="19">
        <v>0.68408134219840089</v>
      </c>
    </row>
    <row r="25" spans="1:7" x14ac:dyDescent="0.2">
      <c r="A25" s="273"/>
      <c r="B25" s="276"/>
      <c r="C25" s="22" t="s">
        <v>34</v>
      </c>
      <c r="D25" s="28" t="s">
        <v>153</v>
      </c>
      <c r="E25" s="23">
        <v>0.76860697006070677</v>
      </c>
      <c r="F25" s="32" t="str">
        <f>"0 ≤ 0.5 ≤ "&amp;ROUND(E25,2)&amp;" ≤ "&amp;ROUND(G25,2)&amp;" ≤ 1.0"</f>
        <v>0 ≤ 0.5 ≤ 0.77 ≤ 0.81 ≤ 1.0</v>
      </c>
      <c r="G25" s="23">
        <v>0.81273227130192682</v>
      </c>
    </row>
    <row r="26" spans="1:7" ht="16" x14ac:dyDescent="0.2">
      <c r="A26" s="267" t="s">
        <v>217</v>
      </c>
      <c r="B26" s="267"/>
      <c r="C26" s="24"/>
      <c r="D26" s="269" t="s">
        <v>223</v>
      </c>
      <c r="E26" s="269"/>
      <c r="F26" s="269"/>
      <c r="G26" s="269"/>
    </row>
    <row r="27" spans="1:7" ht="16" x14ac:dyDescent="0.2">
      <c r="A27" s="36"/>
      <c r="B27" s="145" t="s">
        <v>18</v>
      </c>
      <c r="C27" s="18" t="s">
        <v>33</v>
      </c>
      <c r="D27" s="26" t="s">
        <v>155</v>
      </c>
      <c r="E27" s="19">
        <v>1.31</v>
      </c>
      <c r="F27" s="30" t="s">
        <v>218</v>
      </c>
      <c r="G27" s="19">
        <v>1.6</v>
      </c>
    </row>
    <row r="28" spans="1:7" ht="17" x14ac:dyDescent="0.25">
      <c r="A28" s="270" t="s">
        <v>225</v>
      </c>
      <c r="B28" s="270"/>
      <c r="C28" s="270"/>
      <c r="D28" s="270"/>
      <c r="E28" s="270"/>
      <c r="F28" s="270"/>
      <c r="G28" s="270"/>
    </row>
    <row r="29" spans="1:7" ht="26.25" customHeight="1" x14ac:dyDescent="0.2">
      <c r="A29" s="266" t="s">
        <v>216</v>
      </c>
      <c r="B29" s="266"/>
      <c r="C29" s="266"/>
      <c r="D29" s="266"/>
      <c r="E29" s="266"/>
      <c r="F29" s="266"/>
      <c r="G29" s="266"/>
    </row>
    <row r="30" spans="1:7" x14ac:dyDescent="0.2">
      <c r="A30" s="266" t="s">
        <v>214</v>
      </c>
      <c r="B30" s="266"/>
      <c r="C30" s="266"/>
      <c r="D30" s="266"/>
      <c r="E30" s="266"/>
      <c r="F30" s="266"/>
      <c r="G30" s="266"/>
    </row>
    <row r="31" spans="1:7" x14ac:dyDescent="0.2">
      <c r="A31" s="265" t="s">
        <v>215</v>
      </c>
      <c r="B31" s="265"/>
      <c r="C31" s="265"/>
      <c r="D31" s="265"/>
      <c r="E31" s="265"/>
      <c r="F31" s="265"/>
      <c r="G31" s="265"/>
    </row>
    <row r="32" spans="1:7" ht="51.75" customHeight="1" x14ac:dyDescent="0.2">
      <c r="A32" s="264" t="s">
        <v>224</v>
      </c>
      <c r="B32" s="264"/>
      <c r="C32" s="264"/>
      <c r="D32" s="264"/>
      <c r="E32" s="264"/>
      <c r="F32" s="264"/>
      <c r="G32" s="264"/>
    </row>
  </sheetData>
  <sortState xmlns:xlrd2="http://schemas.microsoft.com/office/spreadsheetml/2017/richdata2" ref="B25:G29">
    <sortCondition ref="E25:E29"/>
  </sortState>
  <mergeCells count="25">
    <mergeCell ref="A2:A4"/>
    <mergeCell ref="A19:A22"/>
    <mergeCell ref="A24:A25"/>
    <mergeCell ref="B2:B4"/>
    <mergeCell ref="B6:B11"/>
    <mergeCell ref="B13:B17"/>
    <mergeCell ref="B19:B22"/>
    <mergeCell ref="B24:B25"/>
    <mergeCell ref="A6:A11"/>
    <mergeCell ref="A13:A17"/>
    <mergeCell ref="A32:G32"/>
    <mergeCell ref="A31:G31"/>
    <mergeCell ref="A30:G30"/>
    <mergeCell ref="A5:B5"/>
    <mergeCell ref="A12:B12"/>
    <mergeCell ref="A18:B18"/>
    <mergeCell ref="A23:B23"/>
    <mergeCell ref="A26:B26"/>
    <mergeCell ref="D5:G5"/>
    <mergeCell ref="D23:G23"/>
    <mergeCell ref="D26:G26"/>
    <mergeCell ref="D18:G18"/>
    <mergeCell ref="A28:G28"/>
    <mergeCell ref="A29:G29"/>
    <mergeCell ref="D12:G1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0"/>
  <sheetViews>
    <sheetView workbookViewId="0"/>
  </sheetViews>
  <sheetFormatPr baseColWidth="10" defaultColWidth="9.1640625" defaultRowHeight="13" x14ac:dyDescent="0.15"/>
  <cols>
    <col min="1" max="1" width="9.1640625" style="39"/>
    <col min="2" max="3" width="20.5" style="39" customWidth="1"/>
    <col min="4" max="4" width="10" style="45" bestFit="1" customWidth="1"/>
    <col min="5" max="5" width="10.6640625" style="39" bestFit="1" customWidth="1"/>
    <col min="6" max="6" width="8.5" style="39" bestFit="1" customWidth="1"/>
    <col min="7" max="7" width="6" style="39" bestFit="1" customWidth="1"/>
    <col min="8" max="8" width="6.33203125" style="39" bestFit="1" customWidth="1"/>
    <col min="9" max="9" width="6" style="39" bestFit="1" customWidth="1"/>
    <col min="10" max="10" width="8.5" style="39" bestFit="1" customWidth="1"/>
    <col min="11" max="11" width="8.1640625" style="39" bestFit="1" customWidth="1"/>
    <col min="12" max="12" width="6.33203125" style="39" bestFit="1" customWidth="1"/>
    <col min="13" max="13" width="9" style="39" bestFit="1" customWidth="1"/>
    <col min="14" max="15" width="7.6640625" style="39" bestFit="1" customWidth="1"/>
    <col min="16" max="16" width="13.5" style="39" bestFit="1" customWidth="1"/>
    <col min="17" max="16384" width="9.1640625" style="39"/>
  </cols>
  <sheetData>
    <row r="1" spans="1:16" x14ac:dyDescent="0.15">
      <c r="E1" s="46"/>
      <c r="F1" s="289" t="s">
        <v>259</v>
      </c>
      <c r="G1" s="290"/>
      <c r="H1" s="290"/>
      <c r="I1" s="290"/>
      <c r="J1" s="289" t="s">
        <v>260</v>
      </c>
      <c r="K1" s="290"/>
      <c r="L1" s="290"/>
      <c r="M1" s="290"/>
      <c r="N1" s="61" t="s">
        <v>259</v>
      </c>
      <c r="O1" s="62" t="s">
        <v>260</v>
      </c>
      <c r="P1" s="59"/>
    </row>
    <row r="2" spans="1:16" s="47" customFormat="1" ht="84" x14ac:dyDescent="0.15">
      <c r="A2" s="47" t="s">
        <v>207</v>
      </c>
      <c r="B2" s="40" t="s">
        <v>254</v>
      </c>
      <c r="C2" s="40" t="s">
        <v>255</v>
      </c>
      <c r="D2" s="66" t="s">
        <v>208</v>
      </c>
      <c r="E2" s="66" t="s">
        <v>207</v>
      </c>
      <c r="F2" s="67" t="s">
        <v>256</v>
      </c>
      <c r="G2" s="68" t="s">
        <v>257</v>
      </c>
      <c r="H2" s="68" t="s">
        <v>261</v>
      </c>
      <c r="I2" s="68" t="s">
        <v>258</v>
      </c>
      <c r="J2" s="67" t="s">
        <v>256</v>
      </c>
      <c r="K2" s="68" t="s">
        <v>257</v>
      </c>
      <c r="L2" s="68" t="s">
        <v>261</v>
      </c>
      <c r="M2" s="68" t="s">
        <v>258</v>
      </c>
      <c r="N2" s="287" t="s">
        <v>277</v>
      </c>
      <c r="O2" s="288"/>
      <c r="P2" s="67" t="s">
        <v>276</v>
      </c>
    </row>
    <row r="3" spans="1:16" ht="14" x14ac:dyDescent="0.15">
      <c r="A3" s="46" t="s">
        <v>104</v>
      </c>
      <c r="B3" s="48" t="s">
        <v>226</v>
      </c>
      <c r="C3" s="48" t="s">
        <v>226</v>
      </c>
      <c r="D3" s="69" t="s">
        <v>10</v>
      </c>
      <c r="E3" s="70" t="s">
        <v>104</v>
      </c>
      <c r="F3" s="71">
        <v>1</v>
      </c>
      <c r="G3" s="285">
        <v>0</v>
      </c>
      <c r="H3" s="285"/>
      <c r="I3" s="285"/>
      <c r="J3" s="71">
        <v>1</v>
      </c>
      <c r="K3" s="285">
        <v>0</v>
      </c>
      <c r="L3" s="285"/>
      <c r="M3" s="285"/>
      <c r="N3" s="72">
        <f>F3/11</f>
        <v>9.0909090909090912E-2</v>
      </c>
      <c r="O3" s="73">
        <f>J3/11</f>
        <v>9.0909090909090912E-2</v>
      </c>
      <c r="P3" s="74">
        <f>AVERAGE(N3:O3)</f>
        <v>9.0909090909090912E-2</v>
      </c>
    </row>
    <row r="4" spans="1:16" ht="28" x14ac:dyDescent="0.15">
      <c r="A4" s="46" t="s">
        <v>105</v>
      </c>
      <c r="B4" s="50" t="s">
        <v>227</v>
      </c>
      <c r="C4" s="50" t="s">
        <v>237</v>
      </c>
      <c r="D4" s="291" t="s">
        <v>13</v>
      </c>
      <c r="E4" s="49" t="s">
        <v>105</v>
      </c>
      <c r="F4" s="59">
        <v>11</v>
      </c>
      <c r="G4" s="60">
        <v>1</v>
      </c>
      <c r="H4" s="60"/>
      <c r="I4" s="60">
        <v>0</v>
      </c>
      <c r="J4" s="59">
        <v>11</v>
      </c>
      <c r="K4" s="60">
        <v>0.98</v>
      </c>
      <c r="L4" s="60"/>
      <c r="M4" s="60">
        <v>1E-4</v>
      </c>
      <c r="N4" s="63">
        <f t="shared" ref="N4:N21" si="0">F4/11</f>
        <v>1</v>
      </c>
      <c r="O4" s="64">
        <f t="shared" ref="O4:O30" si="1">J4/11</f>
        <v>1</v>
      </c>
      <c r="P4" s="65">
        <f t="shared" ref="P4:P30" si="2">AVERAGE(N4:O4)</f>
        <v>1</v>
      </c>
    </row>
    <row r="5" spans="1:16" ht="28" x14ac:dyDescent="0.15">
      <c r="A5" s="46" t="s">
        <v>106</v>
      </c>
      <c r="B5" s="50" t="s">
        <v>227</v>
      </c>
      <c r="C5" s="50" t="s">
        <v>238</v>
      </c>
      <c r="D5" s="292"/>
      <c r="E5" s="49" t="s">
        <v>106</v>
      </c>
      <c r="F5" s="59">
        <v>11</v>
      </c>
      <c r="G5" s="60">
        <v>1</v>
      </c>
      <c r="H5" s="60"/>
      <c r="I5" s="60">
        <v>0</v>
      </c>
      <c r="J5" s="59">
        <v>11</v>
      </c>
      <c r="K5" s="60">
        <v>0.99</v>
      </c>
      <c r="L5" s="60"/>
      <c r="M5" s="60">
        <v>0.01</v>
      </c>
      <c r="N5" s="63">
        <f t="shared" si="0"/>
        <v>1</v>
      </c>
      <c r="O5" s="64">
        <f t="shared" si="1"/>
        <v>1</v>
      </c>
      <c r="P5" s="65">
        <f t="shared" si="2"/>
        <v>1</v>
      </c>
    </row>
    <row r="6" spans="1:16" ht="56" x14ac:dyDescent="0.15">
      <c r="A6" s="46" t="s">
        <v>107</v>
      </c>
      <c r="B6" s="51" t="s">
        <v>228</v>
      </c>
      <c r="C6" s="51" t="s">
        <v>239</v>
      </c>
      <c r="D6" s="292"/>
      <c r="E6" s="49" t="s">
        <v>107</v>
      </c>
      <c r="F6" s="59">
        <v>3</v>
      </c>
      <c r="G6" s="60" t="s">
        <v>262</v>
      </c>
      <c r="H6" s="60">
        <v>0.5</v>
      </c>
      <c r="I6" s="60" t="s">
        <v>263</v>
      </c>
      <c r="J6" s="59">
        <v>3</v>
      </c>
      <c r="K6" s="60" t="s">
        <v>264</v>
      </c>
      <c r="L6" s="60">
        <v>0.49</v>
      </c>
      <c r="M6" s="60" t="s">
        <v>265</v>
      </c>
      <c r="N6" s="63">
        <f t="shared" si="0"/>
        <v>0.27272727272727271</v>
      </c>
      <c r="O6" s="64">
        <f t="shared" si="1"/>
        <v>0.27272727272727271</v>
      </c>
      <c r="P6" s="65">
        <f t="shared" si="2"/>
        <v>0.27272727272727271</v>
      </c>
    </row>
    <row r="7" spans="1:16" ht="28" x14ac:dyDescent="0.15">
      <c r="A7" s="46" t="s">
        <v>110</v>
      </c>
      <c r="B7" s="50" t="s">
        <v>229</v>
      </c>
      <c r="C7" s="50" t="s">
        <v>240</v>
      </c>
      <c r="D7" s="292"/>
      <c r="E7" s="49" t="s">
        <v>110</v>
      </c>
      <c r="F7" s="59">
        <v>11</v>
      </c>
      <c r="G7" s="60">
        <v>20</v>
      </c>
      <c r="H7" s="60"/>
      <c r="I7" s="60">
        <v>0</v>
      </c>
      <c r="J7" s="59">
        <v>11</v>
      </c>
      <c r="K7" s="60">
        <v>19.600000000000001</v>
      </c>
      <c r="L7" s="60"/>
      <c r="M7" s="60">
        <v>2E-3</v>
      </c>
      <c r="N7" s="63">
        <f t="shared" si="0"/>
        <v>1</v>
      </c>
      <c r="O7" s="64">
        <f t="shared" si="1"/>
        <v>1</v>
      </c>
      <c r="P7" s="65">
        <f t="shared" si="2"/>
        <v>1</v>
      </c>
    </row>
    <row r="8" spans="1:16" ht="28" x14ac:dyDescent="0.15">
      <c r="A8" s="46" t="s">
        <v>113</v>
      </c>
      <c r="B8" s="50" t="s">
        <v>230</v>
      </c>
      <c r="C8" s="50" t="s">
        <v>241</v>
      </c>
      <c r="D8" s="292"/>
      <c r="E8" s="49" t="s">
        <v>113</v>
      </c>
      <c r="F8" s="59">
        <v>11</v>
      </c>
      <c r="G8" s="60">
        <v>4</v>
      </c>
      <c r="H8" s="60"/>
      <c r="I8" s="60">
        <v>0</v>
      </c>
      <c r="J8" s="59">
        <v>11</v>
      </c>
      <c r="K8" s="60">
        <v>3.92</v>
      </c>
      <c r="L8" s="60"/>
      <c r="M8" s="60">
        <v>4.0000000000000002E-4</v>
      </c>
      <c r="N8" s="63">
        <f t="shared" si="0"/>
        <v>1</v>
      </c>
      <c r="O8" s="64">
        <f t="shared" si="1"/>
        <v>1</v>
      </c>
      <c r="P8" s="65">
        <f t="shared" si="2"/>
        <v>1</v>
      </c>
    </row>
    <row r="9" spans="1:16" ht="28" x14ac:dyDescent="0.15">
      <c r="A9" s="46" t="s">
        <v>116</v>
      </c>
      <c r="B9" s="50" t="s">
        <v>231</v>
      </c>
      <c r="C9" s="50" t="s">
        <v>242</v>
      </c>
      <c r="D9" s="292"/>
      <c r="E9" s="49" t="s">
        <v>116</v>
      </c>
      <c r="F9" s="59">
        <v>11</v>
      </c>
      <c r="G9" s="60">
        <v>3.8</v>
      </c>
      <c r="H9" s="60"/>
      <c r="I9" s="60">
        <v>0</v>
      </c>
      <c r="J9" s="59">
        <v>11</v>
      </c>
      <c r="K9" s="60">
        <v>3.72</v>
      </c>
      <c r="L9" s="60"/>
      <c r="M9" s="60">
        <v>0</v>
      </c>
      <c r="N9" s="63">
        <f t="shared" si="0"/>
        <v>1</v>
      </c>
      <c r="O9" s="64">
        <f t="shared" si="1"/>
        <v>1</v>
      </c>
      <c r="P9" s="65">
        <f t="shared" si="2"/>
        <v>1</v>
      </c>
    </row>
    <row r="10" spans="1:16" ht="28" x14ac:dyDescent="0.15">
      <c r="A10" s="46" t="s">
        <v>119</v>
      </c>
      <c r="B10" s="50" t="s">
        <v>230</v>
      </c>
      <c r="C10" s="50" t="s">
        <v>243</v>
      </c>
      <c r="D10" s="292"/>
      <c r="E10" s="49" t="s">
        <v>119</v>
      </c>
      <c r="F10" s="59">
        <v>11</v>
      </c>
      <c r="G10" s="60">
        <v>4</v>
      </c>
      <c r="H10" s="60"/>
      <c r="I10" s="60">
        <v>0</v>
      </c>
      <c r="J10" s="59">
        <v>11</v>
      </c>
      <c r="K10" s="60">
        <v>3.92</v>
      </c>
      <c r="L10" s="60"/>
      <c r="M10" s="60">
        <v>0</v>
      </c>
      <c r="N10" s="63">
        <f t="shared" si="0"/>
        <v>1</v>
      </c>
      <c r="O10" s="64">
        <f t="shared" si="1"/>
        <v>1</v>
      </c>
      <c r="P10" s="65">
        <f t="shared" si="2"/>
        <v>1</v>
      </c>
    </row>
    <row r="11" spans="1:16" ht="28" x14ac:dyDescent="0.15">
      <c r="A11" s="46" t="s">
        <v>122</v>
      </c>
      <c r="B11" s="50" t="s">
        <v>232</v>
      </c>
      <c r="C11" s="50" t="s">
        <v>244</v>
      </c>
      <c r="D11" s="292"/>
      <c r="E11" s="49" t="s">
        <v>122</v>
      </c>
      <c r="F11" s="59">
        <v>11</v>
      </c>
      <c r="G11" s="60">
        <v>2</v>
      </c>
      <c r="H11" s="60"/>
      <c r="I11" s="60">
        <v>0</v>
      </c>
      <c r="J11" s="59">
        <v>11</v>
      </c>
      <c r="K11" s="60">
        <v>1.96</v>
      </c>
      <c r="L11" s="60"/>
      <c r="M11" s="60">
        <v>2.0000000000000001E-4</v>
      </c>
      <c r="N11" s="63">
        <f t="shared" si="0"/>
        <v>1</v>
      </c>
      <c r="O11" s="64">
        <f t="shared" si="1"/>
        <v>1</v>
      </c>
      <c r="P11" s="65">
        <f t="shared" si="2"/>
        <v>1</v>
      </c>
    </row>
    <row r="12" spans="1:16" ht="14" x14ac:dyDescent="0.15">
      <c r="A12" s="52" t="s">
        <v>125</v>
      </c>
      <c r="B12" s="53" t="s">
        <v>41</v>
      </c>
      <c r="C12" s="53" t="s">
        <v>41</v>
      </c>
      <c r="D12" s="293"/>
      <c r="E12" s="75" t="s">
        <v>125</v>
      </c>
      <c r="F12" s="76">
        <v>0</v>
      </c>
      <c r="G12" s="284" t="s">
        <v>266</v>
      </c>
      <c r="H12" s="284"/>
      <c r="I12" s="284"/>
      <c r="J12" s="76">
        <v>0</v>
      </c>
      <c r="K12" s="284" t="s">
        <v>266</v>
      </c>
      <c r="L12" s="284"/>
      <c r="M12" s="284"/>
      <c r="N12" s="77">
        <v>0</v>
      </c>
      <c r="O12" s="78">
        <v>0</v>
      </c>
      <c r="P12" s="79">
        <f t="shared" si="2"/>
        <v>0</v>
      </c>
    </row>
    <row r="13" spans="1:16" ht="28" x14ac:dyDescent="0.15">
      <c r="A13" s="46" t="s">
        <v>126</v>
      </c>
      <c r="B13" s="50" t="s">
        <v>227</v>
      </c>
      <c r="C13" s="50" t="s">
        <v>238</v>
      </c>
      <c r="D13" s="291" t="s">
        <v>19</v>
      </c>
      <c r="E13" s="49" t="s">
        <v>126</v>
      </c>
      <c r="F13" s="59">
        <v>11</v>
      </c>
      <c r="G13" s="60">
        <v>1</v>
      </c>
      <c r="H13" s="60"/>
      <c r="I13" s="60">
        <v>0</v>
      </c>
      <c r="J13" s="59">
        <v>11</v>
      </c>
      <c r="K13" s="60">
        <v>0.99</v>
      </c>
      <c r="L13" s="60"/>
      <c r="M13" s="60">
        <v>0.01</v>
      </c>
      <c r="N13" s="63">
        <f t="shared" si="0"/>
        <v>1</v>
      </c>
      <c r="O13" s="64">
        <f t="shared" si="1"/>
        <v>1</v>
      </c>
      <c r="P13" s="65">
        <f t="shared" si="2"/>
        <v>1</v>
      </c>
    </row>
    <row r="14" spans="1:16" ht="42" x14ac:dyDescent="0.15">
      <c r="A14" s="46" t="s">
        <v>127</v>
      </c>
      <c r="B14" s="51" t="s">
        <v>228</v>
      </c>
      <c r="C14" s="51" t="s">
        <v>245</v>
      </c>
      <c r="D14" s="292"/>
      <c r="E14" s="49" t="s">
        <v>127</v>
      </c>
      <c r="F14" s="59">
        <v>3</v>
      </c>
      <c r="G14" s="60" t="s">
        <v>262</v>
      </c>
      <c r="H14" s="60">
        <v>0.5</v>
      </c>
      <c r="I14" s="60" t="s">
        <v>263</v>
      </c>
      <c r="J14" s="59">
        <v>3</v>
      </c>
      <c r="K14" s="60" t="s">
        <v>267</v>
      </c>
      <c r="L14" s="60">
        <v>0.5</v>
      </c>
      <c r="M14" s="60" t="s">
        <v>263</v>
      </c>
      <c r="N14" s="63">
        <f t="shared" si="0"/>
        <v>0.27272727272727271</v>
      </c>
      <c r="O14" s="64">
        <f t="shared" si="1"/>
        <v>0.27272727272727271</v>
      </c>
      <c r="P14" s="65">
        <f t="shared" si="2"/>
        <v>0.27272727272727271</v>
      </c>
    </row>
    <row r="15" spans="1:16" ht="42" x14ac:dyDescent="0.15">
      <c r="A15" s="46" t="s">
        <v>128</v>
      </c>
      <c r="B15" s="51" t="s">
        <v>233</v>
      </c>
      <c r="C15" s="51" t="s">
        <v>246</v>
      </c>
      <c r="D15" s="292"/>
      <c r="E15" s="49" t="s">
        <v>128</v>
      </c>
      <c r="F15" s="59">
        <v>2</v>
      </c>
      <c r="G15" s="60" t="s">
        <v>268</v>
      </c>
      <c r="H15" s="60"/>
      <c r="I15" s="60">
        <v>0</v>
      </c>
      <c r="J15" s="59">
        <v>2</v>
      </c>
      <c r="K15" s="60" t="s">
        <v>269</v>
      </c>
      <c r="L15" s="60"/>
      <c r="M15" s="60">
        <v>0.01</v>
      </c>
      <c r="N15" s="63">
        <f t="shared" si="0"/>
        <v>0.18181818181818182</v>
      </c>
      <c r="O15" s="64">
        <f t="shared" si="1"/>
        <v>0.18181818181818182</v>
      </c>
      <c r="P15" s="65">
        <f t="shared" si="2"/>
        <v>0.18181818181818182</v>
      </c>
    </row>
    <row r="16" spans="1:16" ht="28" x14ac:dyDescent="0.15">
      <c r="A16" s="52" t="s">
        <v>130</v>
      </c>
      <c r="B16" s="53" t="s">
        <v>41</v>
      </c>
      <c r="C16" s="50" t="s">
        <v>238</v>
      </c>
      <c r="D16" s="293"/>
      <c r="E16" s="75" t="s">
        <v>130</v>
      </c>
      <c r="F16" s="76">
        <v>0</v>
      </c>
      <c r="G16" s="284" t="s">
        <v>266</v>
      </c>
      <c r="H16" s="284"/>
      <c r="I16" s="284"/>
      <c r="J16" s="76">
        <v>11</v>
      </c>
      <c r="K16" s="80">
        <v>0.99</v>
      </c>
      <c r="L16" s="80"/>
      <c r="M16" s="80">
        <v>0.01</v>
      </c>
      <c r="N16" s="77">
        <v>0</v>
      </c>
      <c r="O16" s="78">
        <f t="shared" si="1"/>
        <v>1</v>
      </c>
      <c r="P16" s="79">
        <f t="shared" si="2"/>
        <v>0.5</v>
      </c>
    </row>
    <row r="17" spans="1:16" ht="28" x14ac:dyDescent="0.15">
      <c r="A17" s="46" t="s">
        <v>132</v>
      </c>
      <c r="B17" s="50" t="s">
        <v>232</v>
      </c>
      <c r="C17" s="50" t="s">
        <v>247</v>
      </c>
      <c r="D17" s="291" t="s">
        <v>24</v>
      </c>
      <c r="E17" s="49" t="s">
        <v>132</v>
      </c>
      <c r="F17" s="59">
        <v>11</v>
      </c>
      <c r="G17" s="60">
        <v>2</v>
      </c>
      <c r="H17" s="60"/>
      <c r="I17" s="60">
        <v>0</v>
      </c>
      <c r="J17" s="59">
        <v>11</v>
      </c>
      <c r="K17" s="60">
        <v>1.98</v>
      </c>
      <c r="L17" s="60"/>
      <c r="M17" s="60">
        <v>0.02</v>
      </c>
      <c r="N17" s="63">
        <f t="shared" si="0"/>
        <v>1</v>
      </c>
      <c r="O17" s="64">
        <f t="shared" si="1"/>
        <v>1</v>
      </c>
      <c r="P17" s="65">
        <f t="shared" si="2"/>
        <v>1</v>
      </c>
    </row>
    <row r="18" spans="1:16" ht="42" x14ac:dyDescent="0.15">
      <c r="A18" s="46" t="s">
        <v>133</v>
      </c>
      <c r="B18" s="51" t="s">
        <v>234</v>
      </c>
      <c r="C18" s="51" t="s">
        <v>274</v>
      </c>
      <c r="D18" s="292"/>
      <c r="E18" s="49" t="s">
        <v>133</v>
      </c>
      <c r="F18" s="59">
        <v>3</v>
      </c>
      <c r="G18" s="60" t="s">
        <v>270</v>
      </c>
      <c r="H18" s="60">
        <v>1</v>
      </c>
      <c r="I18" s="60" t="s">
        <v>263</v>
      </c>
      <c r="J18" s="59">
        <v>3</v>
      </c>
      <c r="K18" s="60" t="s">
        <v>271</v>
      </c>
      <c r="L18" s="60">
        <v>1</v>
      </c>
      <c r="M18" s="60" t="s">
        <v>272</v>
      </c>
      <c r="N18" s="63">
        <f t="shared" si="0"/>
        <v>0.27272727272727271</v>
      </c>
      <c r="O18" s="64">
        <f t="shared" si="1"/>
        <v>0.27272727272727271</v>
      </c>
      <c r="P18" s="65">
        <f t="shared" si="2"/>
        <v>0.27272727272727271</v>
      </c>
    </row>
    <row r="19" spans="1:16" ht="28" x14ac:dyDescent="0.15">
      <c r="A19" s="52" t="s">
        <v>136</v>
      </c>
      <c r="B19" s="53" t="s">
        <v>41</v>
      </c>
      <c r="C19" s="50" t="s">
        <v>247</v>
      </c>
      <c r="D19" s="292"/>
      <c r="E19" s="54" t="s">
        <v>136</v>
      </c>
      <c r="F19" s="59">
        <v>0</v>
      </c>
      <c r="G19" s="283" t="s">
        <v>266</v>
      </c>
      <c r="H19" s="283"/>
      <c r="I19" s="283"/>
      <c r="J19" s="59">
        <v>11</v>
      </c>
      <c r="K19" s="60">
        <v>1.98</v>
      </c>
      <c r="L19" s="60"/>
      <c r="M19" s="60">
        <v>0.02</v>
      </c>
      <c r="N19" s="63">
        <v>0</v>
      </c>
      <c r="O19" s="64">
        <f t="shared" si="1"/>
        <v>1</v>
      </c>
      <c r="P19" s="65">
        <f t="shared" si="2"/>
        <v>0.5</v>
      </c>
    </row>
    <row r="20" spans="1:16" ht="28" x14ac:dyDescent="0.15">
      <c r="A20" s="46" t="s">
        <v>139</v>
      </c>
      <c r="B20" s="50" t="s">
        <v>235</v>
      </c>
      <c r="C20" s="50" t="s">
        <v>249</v>
      </c>
      <c r="D20" s="292"/>
      <c r="E20" s="49" t="s">
        <v>139</v>
      </c>
      <c r="F20" s="59">
        <v>11</v>
      </c>
      <c r="G20" s="60">
        <v>40</v>
      </c>
      <c r="H20" s="60"/>
      <c r="I20" s="60">
        <v>0</v>
      </c>
      <c r="J20" s="59">
        <v>11</v>
      </c>
      <c r="K20" s="60">
        <v>39.6</v>
      </c>
      <c r="L20" s="60"/>
      <c r="M20" s="60">
        <v>0.04</v>
      </c>
      <c r="N20" s="63">
        <f t="shared" si="0"/>
        <v>1</v>
      </c>
      <c r="O20" s="64">
        <f t="shared" si="1"/>
        <v>1</v>
      </c>
      <c r="P20" s="65">
        <f t="shared" si="2"/>
        <v>1</v>
      </c>
    </row>
    <row r="21" spans="1:16" ht="28" x14ac:dyDescent="0.15">
      <c r="A21" s="46" t="s">
        <v>142</v>
      </c>
      <c r="B21" s="50" t="s">
        <v>236</v>
      </c>
      <c r="C21" s="50" t="s">
        <v>250</v>
      </c>
      <c r="D21" s="293"/>
      <c r="E21" s="81" t="s">
        <v>142</v>
      </c>
      <c r="F21" s="76">
        <v>11</v>
      </c>
      <c r="G21" s="80">
        <v>80</v>
      </c>
      <c r="H21" s="80"/>
      <c r="I21" s="80">
        <v>0</v>
      </c>
      <c r="J21" s="76">
        <v>11</v>
      </c>
      <c r="K21" s="80">
        <v>78.41</v>
      </c>
      <c r="L21" s="80"/>
      <c r="M21" s="80">
        <v>0.01</v>
      </c>
      <c r="N21" s="77">
        <f t="shared" si="0"/>
        <v>1</v>
      </c>
      <c r="O21" s="78">
        <f t="shared" si="1"/>
        <v>1</v>
      </c>
      <c r="P21" s="79">
        <f t="shared" si="2"/>
        <v>1</v>
      </c>
    </row>
    <row r="22" spans="1:16" ht="14" x14ac:dyDescent="0.15">
      <c r="A22" s="52" t="s">
        <v>144</v>
      </c>
      <c r="B22" s="53" t="s">
        <v>41</v>
      </c>
      <c r="C22" s="53" t="s">
        <v>41</v>
      </c>
      <c r="D22" s="294" t="s">
        <v>25</v>
      </c>
      <c r="E22" s="54" t="s">
        <v>144</v>
      </c>
      <c r="F22" s="59">
        <v>0</v>
      </c>
      <c r="G22" s="283" t="s">
        <v>266</v>
      </c>
      <c r="H22" s="283"/>
      <c r="I22" s="283"/>
      <c r="J22" s="59">
        <v>0</v>
      </c>
      <c r="K22" s="283" t="s">
        <v>266</v>
      </c>
      <c r="L22" s="283"/>
      <c r="M22" s="283"/>
      <c r="N22" s="63">
        <v>0</v>
      </c>
      <c r="O22" s="64">
        <v>0</v>
      </c>
      <c r="P22" s="65">
        <f t="shared" si="2"/>
        <v>0</v>
      </c>
    </row>
    <row r="23" spans="1:16" ht="14" x14ac:dyDescent="0.15">
      <c r="A23" s="52" t="s">
        <v>146</v>
      </c>
      <c r="B23" s="53" t="s">
        <v>41</v>
      </c>
      <c r="C23" s="53" t="s">
        <v>41</v>
      </c>
      <c r="D23" s="295"/>
      <c r="E23" s="54" t="s">
        <v>146</v>
      </c>
      <c r="F23" s="59">
        <v>0</v>
      </c>
      <c r="G23" s="283" t="s">
        <v>266</v>
      </c>
      <c r="H23" s="283"/>
      <c r="I23" s="283"/>
      <c r="J23" s="59">
        <v>0</v>
      </c>
      <c r="K23" s="283" t="s">
        <v>266</v>
      </c>
      <c r="L23" s="283"/>
      <c r="M23" s="283"/>
      <c r="N23" s="63">
        <v>0</v>
      </c>
      <c r="O23" s="64">
        <v>0</v>
      </c>
      <c r="P23" s="65">
        <f t="shared" si="2"/>
        <v>0</v>
      </c>
    </row>
    <row r="24" spans="1:16" ht="28" x14ac:dyDescent="0.15">
      <c r="A24" s="55" t="s">
        <v>148</v>
      </c>
      <c r="B24" s="53" t="s">
        <v>41</v>
      </c>
      <c r="C24" s="50" t="s">
        <v>251</v>
      </c>
      <c r="D24" s="295"/>
      <c r="E24" s="56" t="s">
        <v>148</v>
      </c>
      <c r="F24" s="59">
        <v>0</v>
      </c>
      <c r="G24" s="283" t="s">
        <v>266</v>
      </c>
      <c r="H24" s="283"/>
      <c r="I24" s="283"/>
      <c r="J24" s="59">
        <v>11</v>
      </c>
      <c r="K24" s="60">
        <v>50</v>
      </c>
      <c r="L24" s="60"/>
      <c r="M24" s="60">
        <v>0.51</v>
      </c>
      <c r="N24" s="63">
        <v>0</v>
      </c>
      <c r="O24" s="64">
        <f t="shared" si="1"/>
        <v>1</v>
      </c>
      <c r="P24" s="65">
        <f t="shared" si="2"/>
        <v>0.5</v>
      </c>
    </row>
    <row r="25" spans="1:16" ht="14" x14ac:dyDescent="0.15">
      <c r="A25" s="52" t="s">
        <v>149</v>
      </c>
      <c r="B25" s="53" t="s">
        <v>41</v>
      </c>
      <c r="C25" s="53" t="s">
        <v>41</v>
      </c>
      <c r="D25" s="295"/>
      <c r="E25" s="54" t="s">
        <v>149</v>
      </c>
      <c r="F25" s="59">
        <v>0</v>
      </c>
      <c r="G25" s="283" t="s">
        <v>266</v>
      </c>
      <c r="H25" s="283"/>
      <c r="I25" s="283"/>
      <c r="J25" s="59">
        <v>0</v>
      </c>
      <c r="K25" s="283" t="s">
        <v>266</v>
      </c>
      <c r="L25" s="283"/>
      <c r="M25" s="283"/>
      <c r="N25" s="63">
        <v>0</v>
      </c>
      <c r="O25" s="64">
        <v>0</v>
      </c>
      <c r="P25" s="65">
        <f t="shared" si="2"/>
        <v>0</v>
      </c>
    </row>
    <row r="26" spans="1:16" ht="14" x14ac:dyDescent="0.15">
      <c r="A26" s="52" t="s">
        <v>150</v>
      </c>
      <c r="B26" s="53" t="s">
        <v>41</v>
      </c>
      <c r="C26" s="53" t="s">
        <v>41</v>
      </c>
      <c r="D26" s="295"/>
      <c r="E26" s="82" t="s">
        <v>150</v>
      </c>
      <c r="F26" s="59">
        <v>0</v>
      </c>
      <c r="G26" s="283" t="s">
        <v>266</v>
      </c>
      <c r="H26" s="283"/>
      <c r="I26" s="283"/>
      <c r="J26" s="59">
        <v>0</v>
      </c>
      <c r="K26" s="283" t="s">
        <v>266</v>
      </c>
      <c r="L26" s="283"/>
      <c r="M26" s="283"/>
      <c r="N26" s="63">
        <v>0</v>
      </c>
      <c r="O26" s="64">
        <v>0</v>
      </c>
      <c r="P26" s="65">
        <f t="shared" si="2"/>
        <v>0</v>
      </c>
    </row>
    <row r="27" spans="1:16" ht="14" x14ac:dyDescent="0.15">
      <c r="A27" s="52" t="s">
        <v>151</v>
      </c>
      <c r="B27" s="53" t="s">
        <v>41</v>
      </c>
      <c r="C27" s="53" t="s">
        <v>41</v>
      </c>
      <c r="D27" s="296"/>
      <c r="E27" s="75" t="s">
        <v>151</v>
      </c>
      <c r="F27" s="76">
        <v>0</v>
      </c>
      <c r="G27" s="284" t="s">
        <v>266</v>
      </c>
      <c r="H27" s="284"/>
      <c r="I27" s="284"/>
      <c r="J27" s="76">
        <v>0</v>
      </c>
      <c r="K27" s="284" t="s">
        <v>266</v>
      </c>
      <c r="L27" s="284"/>
      <c r="M27" s="284"/>
      <c r="N27" s="77">
        <v>0</v>
      </c>
      <c r="O27" s="78">
        <v>0</v>
      </c>
      <c r="P27" s="79">
        <f t="shared" si="2"/>
        <v>0</v>
      </c>
    </row>
    <row r="28" spans="1:16" ht="28" x14ac:dyDescent="0.15">
      <c r="A28" s="52" t="s">
        <v>152</v>
      </c>
      <c r="B28" s="53" t="s">
        <v>41</v>
      </c>
      <c r="C28" s="50" t="s">
        <v>252</v>
      </c>
      <c r="D28" s="291" t="s">
        <v>32</v>
      </c>
      <c r="E28" s="54" t="s">
        <v>152</v>
      </c>
      <c r="F28" s="59">
        <v>0</v>
      </c>
      <c r="G28" s="283" t="s">
        <v>266</v>
      </c>
      <c r="H28" s="283"/>
      <c r="I28" s="283"/>
      <c r="J28" s="59">
        <v>11</v>
      </c>
      <c r="K28" s="60">
        <v>0.99</v>
      </c>
      <c r="L28" s="60"/>
      <c r="M28" s="60">
        <v>0.5</v>
      </c>
      <c r="N28" s="63">
        <v>0</v>
      </c>
      <c r="O28" s="64">
        <f t="shared" si="1"/>
        <v>1</v>
      </c>
      <c r="P28" s="65">
        <f t="shared" si="2"/>
        <v>0.5</v>
      </c>
    </row>
    <row r="29" spans="1:16" ht="42" x14ac:dyDescent="0.15">
      <c r="A29" s="52" t="s">
        <v>153</v>
      </c>
      <c r="B29" s="53" t="s">
        <v>41</v>
      </c>
      <c r="C29" s="51" t="s">
        <v>275</v>
      </c>
      <c r="D29" s="293"/>
      <c r="E29" s="75" t="s">
        <v>153</v>
      </c>
      <c r="F29" s="76">
        <v>0</v>
      </c>
      <c r="G29" s="284" t="s">
        <v>266</v>
      </c>
      <c r="H29" s="284"/>
      <c r="I29" s="284"/>
      <c r="J29" s="76">
        <v>2</v>
      </c>
      <c r="K29" s="80" t="s">
        <v>273</v>
      </c>
      <c r="L29" s="80"/>
      <c r="M29" s="80">
        <v>0.5</v>
      </c>
      <c r="N29" s="77">
        <v>0</v>
      </c>
      <c r="O29" s="78">
        <f t="shared" si="1"/>
        <v>0.18181818181818182</v>
      </c>
      <c r="P29" s="79">
        <f t="shared" si="2"/>
        <v>9.0909090909090912E-2</v>
      </c>
    </row>
    <row r="30" spans="1:16" ht="14" x14ac:dyDescent="0.15">
      <c r="A30" s="52" t="s">
        <v>155</v>
      </c>
      <c r="B30" s="53" t="s">
        <v>41</v>
      </c>
      <c r="C30" s="48" t="s">
        <v>226</v>
      </c>
      <c r="D30" s="83" t="s">
        <v>35</v>
      </c>
      <c r="E30" s="84" t="s">
        <v>155</v>
      </c>
      <c r="F30" s="85">
        <v>0</v>
      </c>
      <c r="G30" s="286" t="s">
        <v>266</v>
      </c>
      <c r="H30" s="286"/>
      <c r="I30" s="286"/>
      <c r="J30" s="85">
        <v>1</v>
      </c>
      <c r="K30" s="286">
        <v>0</v>
      </c>
      <c r="L30" s="286"/>
      <c r="M30" s="286"/>
      <c r="N30" s="86">
        <v>0</v>
      </c>
      <c r="O30" s="87">
        <f t="shared" si="1"/>
        <v>9.0909090909090912E-2</v>
      </c>
      <c r="P30" s="88">
        <f t="shared" si="2"/>
        <v>4.5454545454545456E-2</v>
      </c>
    </row>
  </sheetData>
  <mergeCells count="29">
    <mergeCell ref="D4:D12"/>
    <mergeCell ref="D13:D16"/>
    <mergeCell ref="D17:D21"/>
    <mergeCell ref="D22:D27"/>
    <mergeCell ref="D28:D29"/>
    <mergeCell ref="G3:I3"/>
    <mergeCell ref="K3:M3"/>
    <mergeCell ref="K30:M30"/>
    <mergeCell ref="N2:O2"/>
    <mergeCell ref="F1:I1"/>
    <mergeCell ref="J1:M1"/>
    <mergeCell ref="G30:I30"/>
    <mergeCell ref="K22:M22"/>
    <mergeCell ref="K23:M23"/>
    <mergeCell ref="K25:M25"/>
    <mergeCell ref="K26:M26"/>
    <mergeCell ref="K27:M27"/>
    <mergeCell ref="G24:I24"/>
    <mergeCell ref="G25:I25"/>
    <mergeCell ref="G26:I26"/>
    <mergeCell ref="G27:I27"/>
    <mergeCell ref="G28:I28"/>
    <mergeCell ref="G29:I29"/>
    <mergeCell ref="G12:I12"/>
    <mergeCell ref="K12:M12"/>
    <mergeCell ref="G16:I16"/>
    <mergeCell ref="G19:I19"/>
    <mergeCell ref="G22:I22"/>
    <mergeCell ref="G23:I2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37"/>
  <sheetViews>
    <sheetView workbookViewId="0"/>
  </sheetViews>
  <sheetFormatPr baseColWidth="10" defaultColWidth="8.83203125" defaultRowHeight="15" x14ac:dyDescent="0.2"/>
  <cols>
    <col min="1" max="4" width="16.6640625" style="96" customWidth="1"/>
    <col min="5" max="5" width="10.5" customWidth="1"/>
    <col min="7" max="7" width="5.6640625" bestFit="1" customWidth="1"/>
    <col min="8" max="8" width="6.1640625" bestFit="1" customWidth="1"/>
    <col min="9" max="9" width="3.33203125" bestFit="1" customWidth="1"/>
    <col min="10" max="10" width="7.83203125" bestFit="1" customWidth="1"/>
    <col min="11" max="11" width="5.6640625" bestFit="1" customWidth="1"/>
    <col min="12" max="12" width="6.1640625" bestFit="1" customWidth="1"/>
    <col min="13" max="13" width="3.33203125" bestFit="1" customWidth="1"/>
    <col min="14" max="14" width="7.83203125" bestFit="1" customWidth="1"/>
    <col min="15" max="15" width="5.6640625" bestFit="1" customWidth="1"/>
    <col min="16" max="16" width="5.33203125" bestFit="1" customWidth="1"/>
    <col min="17" max="17" width="6.1640625" bestFit="1" customWidth="1"/>
    <col min="18" max="18" width="7.83203125" bestFit="1" customWidth="1"/>
    <col min="19" max="19" width="5.6640625" bestFit="1" customWidth="1"/>
    <col min="20" max="20" width="5.33203125" bestFit="1" customWidth="1"/>
    <col min="21" max="21" width="6.1640625" bestFit="1" customWidth="1"/>
    <col min="22" max="22" width="7.83203125" bestFit="1" customWidth="1"/>
    <col min="23" max="26" width="7.6640625" style="119" bestFit="1" customWidth="1"/>
    <col min="27" max="27" width="9" bestFit="1" customWidth="1"/>
  </cols>
  <sheetData>
    <row r="1" spans="1:27" x14ac:dyDescent="0.2">
      <c r="E1" s="45"/>
      <c r="F1" s="46"/>
      <c r="G1" s="289" t="s">
        <v>302</v>
      </c>
      <c r="H1" s="290"/>
      <c r="I1" s="290"/>
      <c r="J1" s="290"/>
      <c r="K1" s="289" t="s">
        <v>303</v>
      </c>
      <c r="L1" s="290"/>
      <c r="M1" s="290"/>
      <c r="N1" s="290"/>
      <c r="O1" s="289" t="s">
        <v>304</v>
      </c>
      <c r="P1" s="290"/>
      <c r="Q1" s="290"/>
      <c r="R1" s="290"/>
      <c r="S1" s="289" t="s">
        <v>305</v>
      </c>
      <c r="T1" s="290"/>
      <c r="U1" s="290"/>
      <c r="V1" s="290"/>
      <c r="W1" s="57" t="s">
        <v>302</v>
      </c>
      <c r="X1" s="58" t="s">
        <v>303</v>
      </c>
      <c r="Y1" s="58" t="s">
        <v>304</v>
      </c>
      <c r="Z1" s="58" t="s">
        <v>305</v>
      </c>
      <c r="AA1" s="59"/>
    </row>
    <row r="2" spans="1:27" s="1" customFormat="1" ht="74" x14ac:dyDescent="0.15">
      <c r="A2" s="98" t="s">
        <v>302</v>
      </c>
      <c r="B2" s="98" t="s">
        <v>303</v>
      </c>
      <c r="C2" s="98" t="s">
        <v>304</v>
      </c>
      <c r="D2" s="98" t="s">
        <v>305</v>
      </c>
      <c r="E2" s="99" t="s">
        <v>208</v>
      </c>
      <c r="F2" s="120" t="s">
        <v>207</v>
      </c>
      <c r="G2" s="121" t="s">
        <v>313</v>
      </c>
      <c r="H2" s="122" t="s">
        <v>257</v>
      </c>
      <c r="I2" s="122" t="s">
        <v>261</v>
      </c>
      <c r="J2" s="122" t="s">
        <v>258</v>
      </c>
      <c r="K2" s="121" t="s">
        <v>313</v>
      </c>
      <c r="L2" s="122" t="s">
        <v>257</v>
      </c>
      <c r="M2" s="122" t="s">
        <v>261</v>
      </c>
      <c r="N2" s="122" t="s">
        <v>258</v>
      </c>
      <c r="O2" s="121" t="s">
        <v>313</v>
      </c>
      <c r="P2" s="122" t="s">
        <v>257</v>
      </c>
      <c r="Q2" s="122" t="s">
        <v>261</v>
      </c>
      <c r="R2" s="122" t="s">
        <v>258</v>
      </c>
      <c r="S2" s="121" t="s">
        <v>313</v>
      </c>
      <c r="T2" s="122" t="s">
        <v>257</v>
      </c>
      <c r="U2" s="122" t="s">
        <v>261</v>
      </c>
      <c r="V2" s="122" t="s">
        <v>258</v>
      </c>
      <c r="W2" s="287" t="s">
        <v>314</v>
      </c>
      <c r="X2" s="288"/>
      <c r="Y2" s="288"/>
      <c r="Z2" s="288"/>
      <c r="AA2" s="121" t="s">
        <v>276</v>
      </c>
    </row>
    <row r="3" spans="1:27" s="1" customFormat="1" x14ac:dyDescent="0.2">
      <c r="A3" s="98"/>
      <c r="B3" s="98"/>
      <c r="C3" s="98"/>
      <c r="D3" s="98"/>
      <c r="E3" s="109"/>
      <c r="F3" s="298" t="str">
        <f>E4</f>
        <v>(Raw)</v>
      </c>
      <c r="G3" s="298"/>
      <c r="H3" s="298"/>
      <c r="I3" s="298"/>
      <c r="J3" s="298"/>
      <c r="K3" s="298"/>
      <c r="L3" s="298"/>
      <c r="M3" s="298"/>
      <c r="N3" s="298"/>
      <c r="O3" s="298"/>
      <c r="P3" s="298"/>
      <c r="Q3" s="298"/>
      <c r="R3" s="298"/>
      <c r="S3" s="298"/>
      <c r="T3" s="298"/>
      <c r="U3" s="298"/>
      <c r="V3" s="298"/>
      <c r="W3" s="298"/>
      <c r="X3" s="298"/>
      <c r="Y3" s="298"/>
      <c r="Z3" s="298"/>
      <c r="AA3" s="298"/>
    </row>
    <row r="4" spans="1:27" ht="48" x14ac:dyDescent="0.2">
      <c r="A4" s="97" t="s">
        <v>307</v>
      </c>
      <c r="B4" s="101" t="s">
        <v>285</v>
      </c>
      <c r="C4" s="97" t="s">
        <v>308</v>
      </c>
      <c r="D4" s="101" t="s">
        <v>300</v>
      </c>
      <c r="E4" s="69" t="s">
        <v>10</v>
      </c>
      <c r="F4" s="111" t="s">
        <v>104</v>
      </c>
      <c r="G4" s="94">
        <v>-5</v>
      </c>
      <c r="H4" s="107">
        <v>-0.6</v>
      </c>
      <c r="I4" s="107"/>
      <c r="J4" s="107">
        <v>-0.92</v>
      </c>
      <c r="K4" s="94">
        <v>5</v>
      </c>
      <c r="L4" s="107">
        <v>0.6</v>
      </c>
      <c r="M4" s="107"/>
      <c r="N4" s="107">
        <v>0.92</v>
      </c>
      <c r="O4" s="94">
        <v>-5</v>
      </c>
      <c r="P4" s="107">
        <v>-0.59</v>
      </c>
      <c r="Q4" s="107"/>
      <c r="R4" s="107">
        <v>-0.91</v>
      </c>
      <c r="S4" s="94">
        <v>5</v>
      </c>
      <c r="T4" s="107">
        <v>0.59</v>
      </c>
      <c r="U4" s="107"/>
      <c r="V4" s="107">
        <v>0.91</v>
      </c>
      <c r="W4" s="112">
        <f>G4/5</f>
        <v>-1</v>
      </c>
      <c r="X4" s="113">
        <f>K4/5</f>
        <v>1</v>
      </c>
      <c r="Y4" s="113">
        <f>O4/5</f>
        <v>-1</v>
      </c>
      <c r="Z4" s="113">
        <f>S4/5</f>
        <v>1</v>
      </c>
      <c r="AA4" s="65">
        <f>AVERAGE(W4:Z4)</f>
        <v>0</v>
      </c>
    </row>
    <row r="5" spans="1:27" x14ac:dyDescent="0.2">
      <c r="A5" s="97"/>
      <c r="B5" s="101"/>
      <c r="C5" s="97"/>
      <c r="D5" s="101"/>
      <c r="E5" s="110"/>
      <c r="F5" s="299" t="str">
        <f>E6</f>
        <v>Squared</v>
      </c>
      <c r="G5" s="299"/>
      <c r="H5" s="299"/>
      <c r="I5" s="299"/>
      <c r="J5" s="299"/>
      <c r="K5" s="299"/>
      <c r="L5" s="299"/>
      <c r="M5" s="299"/>
      <c r="N5" s="299"/>
      <c r="O5" s="299"/>
      <c r="P5" s="299"/>
      <c r="Q5" s="299"/>
      <c r="R5" s="299"/>
      <c r="S5" s="299"/>
      <c r="T5" s="299"/>
      <c r="U5" s="299"/>
      <c r="V5" s="299"/>
      <c r="W5" s="299"/>
      <c r="X5" s="299"/>
      <c r="Y5" s="299"/>
      <c r="Z5" s="299"/>
      <c r="AA5" s="299"/>
    </row>
    <row r="6" spans="1:27" ht="16" x14ac:dyDescent="0.2">
      <c r="A6" s="97" t="s">
        <v>278</v>
      </c>
      <c r="B6" s="97" t="s">
        <v>278</v>
      </c>
      <c r="C6" s="97" t="s">
        <v>286</v>
      </c>
      <c r="D6" s="97" t="s">
        <v>286</v>
      </c>
      <c r="E6" s="291" t="s">
        <v>13</v>
      </c>
      <c r="F6" s="49" t="s">
        <v>105</v>
      </c>
      <c r="G6" s="94">
        <v>1</v>
      </c>
      <c r="H6" s="60"/>
      <c r="I6" s="60">
        <v>1</v>
      </c>
      <c r="J6" s="60"/>
      <c r="K6" s="94">
        <v>1</v>
      </c>
      <c r="L6" s="60"/>
      <c r="M6" s="60">
        <v>1</v>
      </c>
      <c r="N6" s="60"/>
      <c r="O6" s="94">
        <v>1</v>
      </c>
      <c r="P6" s="60"/>
      <c r="Q6" s="108">
        <v>0.98009999999999997</v>
      </c>
      <c r="R6" s="60"/>
      <c r="S6" s="94">
        <v>1</v>
      </c>
      <c r="T6" s="60"/>
      <c r="U6" s="108">
        <v>0.98009999999999997</v>
      </c>
      <c r="V6" s="60"/>
      <c r="W6" s="112">
        <f t="shared" ref="W6:W14" si="0">G6/5</f>
        <v>0.2</v>
      </c>
      <c r="X6" s="113">
        <f t="shared" ref="X6:X14" si="1">K6/5</f>
        <v>0.2</v>
      </c>
      <c r="Y6" s="113">
        <f t="shared" ref="Y6:Y14" si="2">O6/5</f>
        <v>0.2</v>
      </c>
      <c r="Z6" s="113">
        <f t="shared" ref="Z6:Z37" si="3">S6/5</f>
        <v>0.2</v>
      </c>
      <c r="AA6" s="65">
        <f t="shared" ref="AA6:AA37" si="4">AVERAGE(W6:Z6)</f>
        <v>0.2</v>
      </c>
    </row>
    <row r="7" spans="1:27" ht="16" x14ac:dyDescent="0.2">
      <c r="A7" s="97" t="s">
        <v>278</v>
      </c>
      <c r="B7" s="97" t="s">
        <v>278</v>
      </c>
      <c r="C7" s="97" t="s">
        <v>287</v>
      </c>
      <c r="D7" s="97" t="s">
        <v>287</v>
      </c>
      <c r="E7" s="292"/>
      <c r="F7" s="49" t="s">
        <v>106</v>
      </c>
      <c r="G7" s="94">
        <v>1</v>
      </c>
      <c r="H7" s="60"/>
      <c r="I7" s="60">
        <v>1</v>
      </c>
      <c r="J7" s="60"/>
      <c r="K7" s="94">
        <v>1</v>
      </c>
      <c r="L7" s="60"/>
      <c r="M7" s="60">
        <v>1</v>
      </c>
      <c r="N7" s="60"/>
      <c r="O7" s="94">
        <v>1</v>
      </c>
      <c r="P7" s="60"/>
      <c r="Q7" s="108">
        <v>0.99</v>
      </c>
      <c r="R7" s="60"/>
      <c r="S7" s="94">
        <v>1</v>
      </c>
      <c r="T7" s="60"/>
      <c r="U7" s="108">
        <v>0.99</v>
      </c>
      <c r="V7" s="60"/>
      <c r="W7" s="112">
        <f t="shared" si="0"/>
        <v>0.2</v>
      </c>
      <c r="X7" s="113">
        <f t="shared" si="1"/>
        <v>0.2</v>
      </c>
      <c r="Y7" s="113">
        <f t="shared" si="2"/>
        <v>0.2</v>
      </c>
      <c r="Z7" s="116">
        <f t="shared" si="3"/>
        <v>0.2</v>
      </c>
      <c r="AA7" s="65">
        <f t="shared" si="4"/>
        <v>0.2</v>
      </c>
    </row>
    <row r="8" spans="1:27" ht="16" x14ac:dyDescent="0.2">
      <c r="A8" s="97" t="s">
        <v>278</v>
      </c>
      <c r="B8" s="97" t="s">
        <v>278</v>
      </c>
      <c r="C8" s="97" t="s">
        <v>286</v>
      </c>
      <c r="D8" s="97" t="s">
        <v>286</v>
      </c>
      <c r="E8" s="292"/>
      <c r="F8" s="49" t="s">
        <v>107</v>
      </c>
      <c r="G8" s="94">
        <v>1</v>
      </c>
      <c r="H8" s="60"/>
      <c r="I8" s="60">
        <v>1</v>
      </c>
      <c r="J8" s="60"/>
      <c r="K8" s="94">
        <v>1</v>
      </c>
      <c r="L8" s="60"/>
      <c r="M8" s="60">
        <v>1</v>
      </c>
      <c r="N8" s="60"/>
      <c r="O8" s="94">
        <v>1</v>
      </c>
      <c r="P8" s="60"/>
      <c r="Q8" s="108">
        <v>0.98009999999999997</v>
      </c>
      <c r="R8" s="60"/>
      <c r="S8" s="94">
        <v>1</v>
      </c>
      <c r="T8" s="60"/>
      <c r="U8" s="108">
        <v>0.98009999999999997</v>
      </c>
      <c r="V8" s="60"/>
      <c r="W8" s="112">
        <f t="shared" si="0"/>
        <v>0.2</v>
      </c>
      <c r="X8" s="113">
        <f t="shared" si="1"/>
        <v>0.2</v>
      </c>
      <c r="Y8" s="113">
        <f t="shared" si="2"/>
        <v>0.2</v>
      </c>
      <c r="Z8" s="116">
        <f t="shared" si="3"/>
        <v>0.2</v>
      </c>
      <c r="AA8" s="65">
        <f t="shared" si="4"/>
        <v>0.2</v>
      </c>
    </row>
    <row r="9" spans="1:27" ht="32" x14ac:dyDescent="0.2">
      <c r="A9" s="92" t="s">
        <v>279</v>
      </c>
      <c r="B9" s="92" t="s">
        <v>279</v>
      </c>
      <c r="C9" s="92" t="s">
        <v>289</v>
      </c>
      <c r="D9" s="92" t="s">
        <v>289</v>
      </c>
      <c r="E9" s="292"/>
      <c r="F9" s="49" t="s">
        <v>110</v>
      </c>
      <c r="G9" s="94">
        <v>5</v>
      </c>
      <c r="H9" s="60">
        <v>5</v>
      </c>
      <c r="I9" s="60"/>
      <c r="J9" s="60">
        <v>25</v>
      </c>
      <c r="K9" s="94">
        <v>5</v>
      </c>
      <c r="L9" s="60">
        <v>5</v>
      </c>
      <c r="M9" s="60"/>
      <c r="N9" s="60">
        <v>25</v>
      </c>
      <c r="O9" s="94">
        <v>5</v>
      </c>
      <c r="P9" s="60">
        <v>4.9000000000000004</v>
      </c>
      <c r="Q9" s="60"/>
      <c r="R9" s="60">
        <v>24.5</v>
      </c>
      <c r="S9" s="94">
        <v>5</v>
      </c>
      <c r="T9" s="60">
        <v>4.9000000000000004</v>
      </c>
      <c r="U9" s="60"/>
      <c r="V9" s="60">
        <v>24.5</v>
      </c>
      <c r="W9" s="112">
        <f t="shared" si="0"/>
        <v>1</v>
      </c>
      <c r="X9" s="113">
        <f t="shared" si="1"/>
        <v>1</v>
      </c>
      <c r="Y9" s="113">
        <f t="shared" si="2"/>
        <v>1</v>
      </c>
      <c r="Z9" s="113">
        <f t="shared" si="3"/>
        <v>1</v>
      </c>
      <c r="AA9" s="65">
        <f t="shared" si="4"/>
        <v>1</v>
      </c>
    </row>
    <row r="10" spans="1:27" ht="32" x14ac:dyDescent="0.2">
      <c r="A10" s="92" t="s">
        <v>280</v>
      </c>
      <c r="B10" s="92" t="s">
        <v>280</v>
      </c>
      <c r="C10" s="92" t="s">
        <v>290</v>
      </c>
      <c r="D10" s="92" t="s">
        <v>301</v>
      </c>
      <c r="E10" s="292"/>
      <c r="F10" s="49" t="s">
        <v>113</v>
      </c>
      <c r="G10" s="94">
        <v>5</v>
      </c>
      <c r="H10" s="106">
        <v>6.25</v>
      </c>
      <c r="I10" s="106"/>
      <c r="J10" s="102">
        <v>26.04</v>
      </c>
      <c r="K10" s="94">
        <v>5</v>
      </c>
      <c r="L10" s="106">
        <v>6.25</v>
      </c>
      <c r="M10" s="106"/>
      <c r="N10" s="102">
        <v>26.04</v>
      </c>
      <c r="O10" s="94">
        <v>5</v>
      </c>
      <c r="P10" s="102">
        <v>5.95</v>
      </c>
      <c r="Q10" s="106"/>
      <c r="R10" s="106">
        <v>20.75</v>
      </c>
      <c r="S10" s="94">
        <v>5</v>
      </c>
      <c r="T10" s="106">
        <v>6.17</v>
      </c>
      <c r="U10" s="106"/>
      <c r="V10" s="106">
        <v>25.77</v>
      </c>
      <c r="W10" s="112">
        <f t="shared" si="0"/>
        <v>1</v>
      </c>
      <c r="X10" s="113">
        <f t="shared" si="1"/>
        <v>1</v>
      </c>
      <c r="Y10" s="113">
        <f t="shared" si="2"/>
        <v>1</v>
      </c>
      <c r="Z10" s="116">
        <f t="shared" si="3"/>
        <v>1</v>
      </c>
      <c r="AA10" s="65">
        <f t="shared" si="4"/>
        <v>1</v>
      </c>
    </row>
    <row r="11" spans="1:27" ht="32" x14ac:dyDescent="0.2">
      <c r="A11" s="92" t="s">
        <v>279</v>
      </c>
      <c r="B11" s="92" t="s">
        <v>279</v>
      </c>
      <c r="C11" s="92" t="s">
        <v>289</v>
      </c>
      <c r="D11" s="92" t="s">
        <v>289</v>
      </c>
      <c r="E11" s="292"/>
      <c r="F11" s="49" t="s">
        <v>116</v>
      </c>
      <c r="G11" s="94">
        <v>5</v>
      </c>
      <c r="H11" s="60">
        <v>5</v>
      </c>
      <c r="I11" s="60"/>
      <c r="J11" s="60">
        <v>25</v>
      </c>
      <c r="K11" s="94">
        <v>5</v>
      </c>
      <c r="L11" s="60">
        <v>5</v>
      </c>
      <c r="M11" s="60"/>
      <c r="N11" s="60">
        <v>25</v>
      </c>
      <c r="O11" s="94">
        <v>5</v>
      </c>
      <c r="P11" s="60">
        <v>4.9000000000000004</v>
      </c>
      <c r="Q11" s="60"/>
      <c r="R11" s="60">
        <v>24.4</v>
      </c>
      <c r="S11" s="94">
        <v>5</v>
      </c>
      <c r="T11" s="60">
        <v>4.9000000000000004</v>
      </c>
      <c r="U11" s="60"/>
      <c r="V11" s="60">
        <v>24.5</v>
      </c>
      <c r="W11" s="112">
        <f t="shared" si="0"/>
        <v>1</v>
      </c>
      <c r="X11" s="113">
        <f t="shared" si="1"/>
        <v>1</v>
      </c>
      <c r="Y11" s="113">
        <f t="shared" si="2"/>
        <v>1</v>
      </c>
      <c r="Z11" s="116">
        <f t="shared" si="3"/>
        <v>1</v>
      </c>
      <c r="AA11" s="65">
        <f t="shared" si="4"/>
        <v>1</v>
      </c>
    </row>
    <row r="12" spans="1:27" ht="32" x14ac:dyDescent="0.2">
      <c r="A12" s="92" t="s">
        <v>280</v>
      </c>
      <c r="B12" s="92" t="s">
        <v>280</v>
      </c>
      <c r="C12" s="92" t="s">
        <v>291</v>
      </c>
      <c r="D12" s="92" t="s">
        <v>291</v>
      </c>
      <c r="E12" s="292"/>
      <c r="F12" s="49" t="s">
        <v>119</v>
      </c>
      <c r="G12" s="94">
        <v>5</v>
      </c>
      <c r="H12" s="106">
        <v>6.25</v>
      </c>
      <c r="I12" s="106"/>
      <c r="J12" s="103">
        <v>26.04</v>
      </c>
      <c r="K12" s="94">
        <v>5</v>
      </c>
      <c r="L12" s="106">
        <v>6.25</v>
      </c>
      <c r="M12" s="106"/>
      <c r="N12" s="102">
        <v>26.04</v>
      </c>
      <c r="O12" s="94">
        <v>5</v>
      </c>
      <c r="P12" s="106">
        <v>6.13</v>
      </c>
      <c r="Q12" s="106"/>
      <c r="R12" s="106">
        <v>25.52</v>
      </c>
      <c r="S12" s="94">
        <v>5</v>
      </c>
      <c r="T12" s="106">
        <v>6.13</v>
      </c>
      <c r="U12" s="106"/>
      <c r="V12" s="106">
        <v>25.52</v>
      </c>
      <c r="W12" s="112">
        <f t="shared" si="0"/>
        <v>1</v>
      </c>
      <c r="X12" s="113">
        <f t="shared" si="1"/>
        <v>1</v>
      </c>
      <c r="Y12" s="113">
        <f t="shared" si="2"/>
        <v>1</v>
      </c>
      <c r="Z12" s="113">
        <f t="shared" si="3"/>
        <v>1</v>
      </c>
      <c r="AA12" s="65">
        <f t="shared" si="4"/>
        <v>1</v>
      </c>
    </row>
    <row r="13" spans="1:27" ht="48" x14ac:dyDescent="0.2">
      <c r="A13" s="97" t="s">
        <v>306</v>
      </c>
      <c r="B13" s="101" t="s">
        <v>279</v>
      </c>
      <c r="C13" s="97" t="s">
        <v>309</v>
      </c>
      <c r="D13" s="101" t="s">
        <v>289</v>
      </c>
      <c r="E13" s="292"/>
      <c r="F13" s="49" t="s">
        <v>122</v>
      </c>
      <c r="G13" s="94">
        <v>-5</v>
      </c>
      <c r="H13" s="107">
        <v>1.25</v>
      </c>
      <c r="I13" s="93"/>
      <c r="J13" s="105">
        <v>1.04</v>
      </c>
      <c r="K13" s="94">
        <v>5</v>
      </c>
      <c r="L13" s="60">
        <v>25</v>
      </c>
      <c r="M13" s="60"/>
      <c r="N13" s="60">
        <v>5</v>
      </c>
      <c r="O13" s="94">
        <v>-5</v>
      </c>
      <c r="P13" s="107">
        <v>1.23</v>
      </c>
      <c r="Q13" s="93"/>
      <c r="R13" s="105">
        <v>1.02</v>
      </c>
      <c r="S13" s="94">
        <v>5</v>
      </c>
      <c r="T13" s="102">
        <v>4.9000000000000004</v>
      </c>
      <c r="U13" s="60"/>
      <c r="V13" s="102">
        <v>24.5</v>
      </c>
      <c r="W13" s="112">
        <f t="shared" si="0"/>
        <v>-1</v>
      </c>
      <c r="X13" s="113">
        <f t="shared" si="1"/>
        <v>1</v>
      </c>
      <c r="Y13" s="113">
        <f t="shared" si="2"/>
        <v>-1</v>
      </c>
      <c r="Z13" s="116">
        <f t="shared" si="3"/>
        <v>1</v>
      </c>
      <c r="AA13" s="65">
        <f t="shared" si="4"/>
        <v>0</v>
      </c>
    </row>
    <row r="14" spans="1:27" x14ac:dyDescent="0.2">
      <c r="A14" s="100" t="s">
        <v>41</v>
      </c>
      <c r="B14" s="100" t="s">
        <v>41</v>
      </c>
      <c r="C14" s="100" t="s">
        <v>41</v>
      </c>
      <c r="D14" s="100" t="s">
        <v>41</v>
      </c>
      <c r="E14" s="293"/>
      <c r="F14" s="82" t="s">
        <v>125</v>
      </c>
      <c r="G14" s="94">
        <v>0</v>
      </c>
      <c r="H14" s="283" t="s">
        <v>266</v>
      </c>
      <c r="I14" s="283"/>
      <c r="J14" s="302"/>
      <c r="K14" s="94">
        <v>0</v>
      </c>
      <c r="L14" s="283" t="s">
        <v>266</v>
      </c>
      <c r="M14" s="283"/>
      <c r="N14" s="302"/>
      <c r="O14" s="94">
        <v>0</v>
      </c>
      <c r="P14" s="283" t="s">
        <v>266</v>
      </c>
      <c r="Q14" s="283"/>
      <c r="R14" s="302"/>
      <c r="S14" s="94">
        <v>0</v>
      </c>
      <c r="T14" s="283" t="s">
        <v>266</v>
      </c>
      <c r="U14" s="283"/>
      <c r="V14" s="302"/>
      <c r="W14" s="112">
        <f t="shared" si="0"/>
        <v>0</v>
      </c>
      <c r="X14" s="113">
        <f t="shared" si="1"/>
        <v>0</v>
      </c>
      <c r="Y14" s="113">
        <f t="shared" si="2"/>
        <v>0</v>
      </c>
      <c r="Z14" s="113">
        <f t="shared" si="3"/>
        <v>0</v>
      </c>
      <c r="AA14" s="65">
        <f t="shared" si="4"/>
        <v>0</v>
      </c>
    </row>
    <row r="15" spans="1:27" x14ac:dyDescent="0.2">
      <c r="A15" s="100"/>
      <c r="B15" s="100"/>
      <c r="C15" s="100"/>
      <c r="D15" s="100"/>
      <c r="E15" s="89"/>
      <c r="F15" s="300" t="str">
        <f>E16</f>
        <v>Absolute</v>
      </c>
      <c r="G15" s="300"/>
      <c r="H15" s="300"/>
      <c r="I15" s="300"/>
      <c r="J15" s="300"/>
      <c r="K15" s="300"/>
      <c r="L15" s="300"/>
      <c r="M15" s="300"/>
      <c r="N15" s="300"/>
      <c r="O15" s="300"/>
      <c r="P15" s="300"/>
      <c r="Q15" s="300"/>
      <c r="R15" s="300"/>
      <c r="S15" s="300"/>
      <c r="T15" s="300"/>
      <c r="U15" s="300"/>
      <c r="V15" s="300"/>
      <c r="W15" s="300"/>
      <c r="X15" s="300"/>
      <c r="Y15" s="300"/>
      <c r="Z15" s="300"/>
      <c r="AA15" s="300"/>
    </row>
    <row r="16" spans="1:27" ht="15" customHeight="1" x14ac:dyDescent="0.2">
      <c r="A16" s="97" t="s">
        <v>278</v>
      </c>
      <c r="B16" s="97" t="s">
        <v>278</v>
      </c>
      <c r="C16" s="97" t="s">
        <v>287</v>
      </c>
      <c r="D16" s="97" t="s">
        <v>287</v>
      </c>
      <c r="E16" s="291" t="s">
        <v>19</v>
      </c>
      <c r="F16" s="49" t="s">
        <v>126</v>
      </c>
      <c r="G16" s="94">
        <v>1</v>
      </c>
      <c r="H16" s="60"/>
      <c r="I16" s="60">
        <v>1</v>
      </c>
      <c r="J16" s="60"/>
      <c r="K16" s="94">
        <v>1</v>
      </c>
      <c r="L16" s="60"/>
      <c r="M16" s="60">
        <v>1</v>
      </c>
      <c r="N16" s="60"/>
      <c r="O16" s="94">
        <v>1</v>
      </c>
      <c r="P16" s="60"/>
      <c r="Q16" s="60">
        <v>0.99</v>
      </c>
      <c r="R16" s="60"/>
      <c r="S16" s="94">
        <v>1</v>
      </c>
      <c r="T16" s="60"/>
      <c r="U16" s="60">
        <v>0.99</v>
      </c>
      <c r="V16" s="60"/>
      <c r="W16" s="112">
        <f>G16/5</f>
        <v>0.2</v>
      </c>
      <c r="X16" s="113">
        <f>K16/5</f>
        <v>0.2</v>
      </c>
      <c r="Y16" s="113">
        <f>O16/5</f>
        <v>0.2</v>
      </c>
      <c r="Z16" s="113">
        <f t="shared" si="3"/>
        <v>0.2</v>
      </c>
      <c r="AA16" s="65">
        <f t="shared" si="4"/>
        <v>0.2</v>
      </c>
    </row>
    <row r="17" spans="1:27" ht="15" customHeight="1" x14ac:dyDescent="0.2">
      <c r="A17" s="97" t="s">
        <v>278</v>
      </c>
      <c r="B17" s="97" t="s">
        <v>278</v>
      </c>
      <c r="C17" s="97" t="s">
        <v>287</v>
      </c>
      <c r="D17" s="97" t="s">
        <v>287</v>
      </c>
      <c r="E17" s="292"/>
      <c r="F17" s="49" t="s">
        <v>127</v>
      </c>
      <c r="G17" s="94">
        <v>1</v>
      </c>
      <c r="H17" s="60"/>
      <c r="I17" s="60">
        <v>1</v>
      </c>
      <c r="J17" s="60"/>
      <c r="K17" s="94">
        <v>1</v>
      </c>
      <c r="L17" s="60"/>
      <c r="M17" s="60">
        <v>1</v>
      </c>
      <c r="N17" s="60"/>
      <c r="O17" s="94">
        <v>1</v>
      </c>
      <c r="P17" s="60"/>
      <c r="Q17" s="60">
        <v>0.99</v>
      </c>
      <c r="R17" s="60"/>
      <c r="S17" s="94">
        <v>1</v>
      </c>
      <c r="T17" s="60"/>
      <c r="U17" s="60">
        <v>0.99</v>
      </c>
      <c r="V17" s="60"/>
      <c r="W17" s="112">
        <f>G17/5</f>
        <v>0.2</v>
      </c>
      <c r="X17" s="113">
        <f>K17/5</f>
        <v>0.2</v>
      </c>
      <c r="Y17" s="113">
        <f>O17/5</f>
        <v>0.2</v>
      </c>
      <c r="Z17" s="116">
        <f t="shared" si="3"/>
        <v>0.2</v>
      </c>
      <c r="AA17" s="65">
        <f t="shared" si="4"/>
        <v>0.2</v>
      </c>
    </row>
    <row r="18" spans="1:27" ht="15" customHeight="1" x14ac:dyDescent="0.2">
      <c r="A18" s="97" t="s">
        <v>278</v>
      </c>
      <c r="B18" s="97" t="s">
        <v>278</v>
      </c>
      <c r="C18" s="97" t="s">
        <v>287</v>
      </c>
      <c r="D18" s="97" t="s">
        <v>287</v>
      </c>
      <c r="E18" s="292"/>
      <c r="F18" s="49" t="s">
        <v>128</v>
      </c>
      <c r="G18" s="94">
        <v>1</v>
      </c>
      <c r="H18" s="60"/>
      <c r="I18" s="60">
        <v>1</v>
      </c>
      <c r="J18" s="60"/>
      <c r="K18" s="94">
        <v>1</v>
      </c>
      <c r="L18" s="60"/>
      <c r="M18" s="60">
        <v>1</v>
      </c>
      <c r="N18" s="60"/>
      <c r="O18" s="94">
        <v>1</v>
      </c>
      <c r="P18" s="60"/>
      <c r="Q18" s="60">
        <v>0.99</v>
      </c>
      <c r="R18" s="60"/>
      <c r="S18" s="94">
        <v>1</v>
      </c>
      <c r="T18" s="60"/>
      <c r="U18" s="60">
        <v>0.99</v>
      </c>
      <c r="V18" s="60"/>
      <c r="W18" s="112">
        <f>G18/5</f>
        <v>0.2</v>
      </c>
      <c r="X18" s="113">
        <f>K18/5</f>
        <v>0.2</v>
      </c>
      <c r="Y18" s="113">
        <f>O18/5</f>
        <v>0.2</v>
      </c>
      <c r="Z18" s="116">
        <f t="shared" si="3"/>
        <v>0.2</v>
      </c>
      <c r="AA18" s="65">
        <f t="shared" si="4"/>
        <v>0.2</v>
      </c>
    </row>
    <row r="19" spans="1:27" ht="15" customHeight="1" x14ac:dyDescent="0.2">
      <c r="A19" s="97" t="s">
        <v>278</v>
      </c>
      <c r="B19" s="97" t="s">
        <v>278</v>
      </c>
      <c r="C19" s="97" t="s">
        <v>287</v>
      </c>
      <c r="D19" s="97" t="s">
        <v>287</v>
      </c>
      <c r="E19" s="293"/>
      <c r="F19" s="82" t="s">
        <v>130</v>
      </c>
      <c r="G19" s="94">
        <v>1</v>
      </c>
      <c r="H19" s="93"/>
      <c r="I19" s="93">
        <v>1</v>
      </c>
      <c r="J19" s="93"/>
      <c r="K19" s="94">
        <v>1</v>
      </c>
      <c r="L19" s="60"/>
      <c r="M19" s="60">
        <v>1</v>
      </c>
      <c r="N19" s="60"/>
      <c r="O19" s="94">
        <v>1</v>
      </c>
      <c r="P19" s="60"/>
      <c r="Q19" s="60">
        <v>0.99</v>
      </c>
      <c r="R19" s="60"/>
      <c r="S19" s="94">
        <v>1</v>
      </c>
      <c r="T19" s="60"/>
      <c r="U19" s="60">
        <v>0.99</v>
      </c>
      <c r="V19" s="60"/>
      <c r="W19" s="112">
        <f>G19/5</f>
        <v>0.2</v>
      </c>
      <c r="X19" s="113">
        <f>K19/5</f>
        <v>0.2</v>
      </c>
      <c r="Y19" s="113">
        <f>O19/5</f>
        <v>0.2</v>
      </c>
      <c r="Z19" s="113">
        <f t="shared" si="3"/>
        <v>0.2</v>
      </c>
      <c r="AA19" s="65">
        <f t="shared" si="4"/>
        <v>0.2</v>
      </c>
    </row>
    <row r="20" spans="1:27" ht="15" customHeight="1" x14ac:dyDescent="0.2">
      <c r="A20" s="97"/>
      <c r="B20" s="97"/>
      <c r="C20" s="97"/>
      <c r="D20" s="97"/>
      <c r="E20" s="89"/>
      <c r="F20" s="300" t="str">
        <f>E21</f>
        <v>Relative</v>
      </c>
      <c r="G20" s="300"/>
      <c r="H20" s="300"/>
      <c r="I20" s="300"/>
      <c r="J20" s="300"/>
      <c r="K20" s="300"/>
      <c r="L20" s="300"/>
      <c r="M20" s="300"/>
      <c r="N20" s="300"/>
      <c r="O20" s="300"/>
      <c r="P20" s="300"/>
      <c r="Q20" s="300"/>
      <c r="R20" s="300"/>
      <c r="S20" s="300"/>
      <c r="T20" s="300"/>
      <c r="U20" s="300"/>
      <c r="V20" s="300"/>
      <c r="W20" s="300"/>
      <c r="X20" s="300"/>
      <c r="Y20" s="300"/>
      <c r="Z20" s="300"/>
      <c r="AA20" s="300"/>
    </row>
    <row r="21" spans="1:27" ht="45" customHeight="1" x14ac:dyDescent="0.2">
      <c r="A21" s="92" t="s">
        <v>281</v>
      </c>
      <c r="B21" s="92" t="s">
        <v>281</v>
      </c>
      <c r="C21" s="92" t="s">
        <v>292</v>
      </c>
      <c r="D21" s="92" t="s">
        <v>292</v>
      </c>
      <c r="E21" s="291" t="s">
        <v>24</v>
      </c>
      <c r="F21" s="49" t="s">
        <v>132</v>
      </c>
      <c r="G21" s="94">
        <v>5</v>
      </c>
      <c r="H21" s="106">
        <v>4.25</v>
      </c>
      <c r="I21" s="60"/>
      <c r="J21" s="102">
        <v>24.04</v>
      </c>
      <c r="K21" s="94">
        <v>5</v>
      </c>
      <c r="L21" s="106">
        <v>4.25</v>
      </c>
      <c r="M21" s="106"/>
      <c r="N21" s="102">
        <v>24.04</v>
      </c>
      <c r="O21" s="94">
        <v>5</v>
      </c>
      <c r="P21" s="106">
        <v>4.21</v>
      </c>
      <c r="Q21" s="106"/>
      <c r="R21" s="106">
        <v>23.8</v>
      </c>
      <c r="S21" s="94">
        <v>5</v>
      </c>
      <c r="T21" s="106">
        <v>4.21</v>
      </c>
      <c r="U21" s="106"/>
      <c r="V21" s="106">
        <v>23.8</v>
      </c>
      <c r="W21" s="112">
        <f>G21/5</f>
        <v>1</v>
      </c>
      <c r="X21" s="113">
        <f>K21/5</f>
        <v>1</v>
      </c>
      <c r="Y21" s="113">
        <f>O21/5</f>
        <v>1</v>
      </c>
      <c r="Z21" s="113">
        <f t="shared" si="3"/>
        <v>1</v>
      </c>
      <c r="AA21" s="65">
        <f t="shared" si="4"/>
        <v>1</v>
      </c>
    </row>
    <row r="22" spans="1:27" ht="45" customHeight="1" x14ac:dyDescent="0.2">
      <c r="A22" s="92" t="s">
        <v>279</v>
      </c>
      <c r="B22" s="92" t="s">
        <v>279</v>
      </c>
      <c r="C22" s="92" t="s">
        <v>293</v>
      </c>
      <c r="D22" s="92" t="s">
        <v>293</v>
      </c>
      <c r="E22" s="292"/>
      <c r="F22" s="49" t="s">
        <v>133</v>
      </c>
      <c r="G22" s="94">
        <v>5</v>
      </c>
      <c r="H22" s="60">
        <v>5</v>
      </c>
      <c r="I22" s="60"/>
      <c r="J22" s="60">
        <v>25</v>
      </c>
      <c r="K22" s="94">
        <v>5</v>
      </c>
      <c r="L22" s="60">
        <v>5</v>
      </c>
      <c r="M22" s="60"/>
      <c r="N22" s="60">
        <v>25</v>
      </c>
      <c r="O22" s="94">
        <v>5</v>
      </c>
      <c r="P22" s="106">
        <v>4.95</v>
      </c>
      <c r="Q22" s="106"/>
      <c r="R22" s="106">
        <v>24.75</v>
      </c>
      <c r="S22" s="94">
        <v>5</v>
      </c>
      <c r="T22" s="106">
        <v>4.95</v>
      </c>
      <c r="U22" s="106"/>
      <c r="V22" s="106">
        <v>24.75</v>
      </c>
      <c r="W22" s="112">
        <f>G22/5</f>
        <v>1</v>
      </c>
      <c r="X22" s="113">
        <f>K22/5</f>
        <v>1</v>
      </c>
      <c r="Y22" s="113">
        <f>O22/5</f>
        <v>1</v>
      </c>
      <c r="Z22" s="116">
        <f t="shared" si="3"/>
        <v>1</v>
      </c>
      <c r="AA22" s="65">
        <f t="shared" si="4"/>
        <v>1</v>
      </c>
    </row>
    <row r="23" spans="1:27" ht="45" customHeight="1" x14ac:dyDescent="0.2">
      <c r="A23" s="92" t="s">
        <v>282</v>
      </c>
      <c r="B23" s="92" t="s">
        <v>282</v>
      </c>
      <c r="C23" s="92" t="s">
        <v>294</v>
      </c>
      <c r="D23" s="92" t="s">
        <v>294</v>
      </c>
      <c r="E23" s="292"/>
      <c r="F23" s="54" t="s">
        <v>136</v>
      </c>
      <c r="G23" s="94">
        <v>5</v>
      </c>
      <c r="H23" s="107">
        <v>3.79</v>
      </c>
      <c r="I23" s="107"/>
      <c r="J23" s="104">
        <v>22.02</v>
      </c>
      <c r="K23" s="94">
        <v>5</v>
      </c>
      <c r="L23" s="106">
        <v>3.79</v>
      </c>
      <c r="M23" s="106"/>
      <c r="N23" s="102">
        <v>22.02</v>
      </c>
      <c r="O23" s="94">
        <v>5</v>
      </c>
      <c r="P23" s="106">
        <v>3.75</v>
      </c>
      <c r="Q23" s="106"/>
      <c r="R23" s="106">
        <v>21.8</v>
      </c>
      <c r="S23" s="94">
        <v>5</v>
      </c>
      <c r="T23" s="106">
        <v>3.75</v>
      </c>
      <c r="U23" s="106"/>
      <c r="V23" s="106">
        <v>21.8</v>
      </c>
      <c r="W23" s="112">
        <f>G23/5</f>
        <v>1</v>
      </c>
      <c r="X23" s="113">
        <f>K23/5</f>
        <v>1</v>
      </c>
      <c r="Y23" s="113">
        <f>O23/5</f>
        <v>1</v>
      </c>
      <c r="Z23" s="113">
        <f t="shared" si="3"/>
        <v>1</v>
      </c>
      <c r="AA23" s="65">
        <f t="shared" si="4"/>
        <v>1</v>
      </c>
    </row>
    <row r="24" spans="1:27" ht="48" x14ac:dyDescent="0.2">
      <c r="A24" s="92" t="s">
        <v>283</v>
      </c>
      <c r="B24" s="92" t="s">
        <v>283</v>
      </c>
      <c r="C24" s="92" t="s">
        <v>295</v>
      </c>
      <c r="D24" s="92" t="s">
        <v>295</v>
      </c>
      <c r="E24" s="292"/>
      <c r="F24" s="49" t="s">
        <v>139</v>
      </c>
      <c r="G24" s="94">
        <v>5</v>
      </c>
      <c r="H24" s="106">
        <v>21.25</v>
      </c>
      <c r="I24" s="106"/>
      <c r="J24" s="102">
        <v>601.04</v>
      </c>
      <c r="K24" s="94">
        <v>5</v>
      </c>
      <c r="L24" s="106">
        <v>21.25</v>
      </c>
      <c r="M24" s="106"/>
      <c r="N24" s="102">
        <v>601.04</v>
      </c>
      <c r="O24" s="94">
        <v>5</v>
      </c>
      <c r="P24" s="102">
        <v>21.04</v>
      </c>
      <c r="Q24" s="106"/>
      <c r="R24" s="102">
        <v>595.03</v>
      </c>
      <c r="S24" s="94">
        <v>5</v>
      </c>
      <c r="T24" s="102">
        <v>21.04</v>
      </c>
      <c r="U24" s="106"/>
      <c r="V24" s="102">
        <v>595.03</v>
      </c>
      <c r="W24" s="112">
        <f>G24/5</f>
        <v>1</v>
      </c>
      <c r="X24" s="113">
        <f>K24/5</f>
        <v>1</v>
      </c>
      <c r="Y24" s="113">
        <f>O24/5</f>
        <v>1</v>
      </c>
      <c r="Z24" s="116">
        <f t="shared" si="3"/>
        <v>1</v>
      </c>
      <c r="AA24" s="65">
        <f t="shared" si="4"/>
        <v>1</v>
      </c>
    </row>
    <row r="25" spans="1:27" ht="48" x14ac:dyDescent="0.2">
      <c r="A25" s="92" t="s">
        <v>284</v>
      </c>
      <c r="B25" s="92" t="s">
        <v>284</v>
      </c>
      <c r="C25" s="92" t="s">
        <v>296</v>
      </c>
      <c r="D25" s="92" t="s">
        <v>296</v>
      </c>
      <c r="E25" s="293"/>
      <c r="F25" s="111" t="s">
        <v>142</v>
      </c>
      <c r="G25" s="94">
        <v>5</v>
      </c>
      <c r="H25" s="102">
        <v>101.56</v>
      </c>
      <c r="I25" s="102"/>
      <c r="J25" s="102">
        <v>15001.09</v>
      </c>
      <c r="K25" s="94">
        <v>5</v>
      </c>
      <c r="L25" s="102">
        <v>101.56</v>
      </c>
      <c r="M25" s="102"/>
      <c r="N25" s="102">
        <v>15001.09</v>
      </c>
      <c r="O25" s="94">
        <v>5</v>
      </c>
      <c r="P25" s="102">
        <v>99.54</v>
      </c>
      <c r="Q25" s="102"/>
      <c r="R25" s="102">
        <v>14702.56</v>
      </c>
      <c r="S25" s="94">
        <v>5</v>
      </c>
      <c r="T25" s="102">
        <v>99.54</v>
      </c>
      <c r="U25" s="102"/>
      <c r="V25" s="102">
        <v>14702.56</v>
      </c>
      <c r="W25" s="112">
        <f>G25/5</f>
        <v>1</v>
      </c>
      <c r="X25" s="113">
        <f>K25/5</f>
        <v>1</v>
      </c>
      <c r="Y25" s="113">
        <f>O25/5</f>
        <v>1</v>
      </c>
      <c r="Z25" s="113">
        <f t="shared" si="3"/>
        <v>1</v>
      </c>
      <c r="AA25" s="65">
        <f t="shared" si="4"/>
        <v>1</v>
      </c>
    </row>
    <row r="26" spans="1:27" x14ac:dyDescent="0.2">
      <c r="A26" s="92"/>
      <c r="B26" s="92"/>
      <c r="C26" s="92"/>
      <c r="D26" s="92"/>
      <c r="E26" s="89"/>
      <c r="F26" s="301" t="str">
        <f>E27</f>
        <v>Percentage</v>
      </c>
      <c r="G26" s="299"/>
      <c r="H26" s="299"/>
      <c r="I26" s="299"/>
      <c r="J26" s="299"/>
      <c r="K26" s="299"/>
      <c r="L26" s="299"/>
      <c r="M26" s="299"/>
      <c r="N26" s="299"/>
      <c r="O26" s="299"/>
      <c r="P26" s="299"/>
      <c r="Q26" s="299"/>
      <c r="R26" s="299"/>
      <c r="S26" s="299"/>
      <c r="T26" s="299"/>
      <c r="U26" s="299"/>
      <c r="V26" s="299"/>
      <c r="W26" s="299"/>
      <c r="X26" s="299"/>
      <c r="Y26" s="299"/>
      <c r="Z26" s="299"/>
      <c r="AA26" s="299"/>
    </row>
    <row r="27" spans="1:27" x14ac:dyDescent="0.2">
      <c r="A27" s="100" t="s">
        <v>41</v>
      </c>
      <c r="B27" s="100" t="s">
        <v>41</v>
      </c>
      <c r="C27" s="100" t="s">
        <v>41</v>
      </c>
      <c r="D27" s="100" t="s">
        <v>41</v>
      </c>
      <c r="E27" s="294" t="s">
        <v>25</v>
      </c>
      <c r="F27" s="54" t="s">
        <v>144</v>
      </c>
      <c r="G27" s="94">
        <v>0</v>
      </c>
      <c r="H27" s="283" t="s">
        <v>266</v>
      </c>
      <c r="I27" s="283"/>
      <c r="J27" s="283"/>
      <c r="K27" s="94">
        <v>0</v>
      </c>
      <c r="L27" s="283" t="s">
        <v>266</v>
      </c>
      <c r="M27" s="283"/>
      <c r="N27" s="283"/>
      <c r="O27" s="94">
        <v>0</v>
      </c>
      <c r="P27" s="283" t="s">
        <v>266</v>
      </c>
      <c r="Q27" s="283"/>
      <c r="R27" s="283"/>
      <c r="S27" s="94">
        <v>0</v>
      </c>
      <c r="T27" s="283" t="s">
        <v>266</v>
      </c>
      <c r="U27" s="283"/>
      <c r="V27" s="283"/>
      <c r="W27" s="112">
        <f t="shared" ref="W27:W32" si="5">G27/5</f>
        <v>0</v>
      </c>
      <c r="X27" s="113">
        <f t="shared" ref="X27:X32" si="6">K27/5</f>
        <v>0</v>
      </c>
      <c r="Y27" s="113">
        <f t="shared" ref="Y27:Y32" si="7">O27/5</f>
        <v>0</v>
      </c>
      <c r="Z27" s="113">
        <f t="shared" si="3"/>
        <v>0</v>
      </c>
      <c r="AA27" s="65">
        <f t="shared" si="4"/>
        <v>0</v>
      </c>
    </row>
    <row r="28" spans="1:27" x14ac:dyDescent="0.2">
      <c r="A28" s="100" t="s">
        <v>41</v>
      </c>
      <c r="B28" s="100" t="s">
        <v>41</v>
      </c>
      <c r="C28" s="100" t="s">
        <v>41</v>
      </c>
      <c r="D28" s="100" t="s">
        <v>41</v>
      </c>
      <c r="E28" s="295"/>
      <c r="F28" s="54" t="s">
        <v>146</v>
      </c>
      <c r="G28" s="94">
        <v>0</v>
      </c>
      <c r="H28" s="283" t="s">
        <v>266</v>
      </c>
      <c r="I28" s="283"/>
      <c r="J28" s="283"/>
      <c r="K28" s="94">
        <v>0</v>
      </c>
      <c r="L28" s="283" t="s">
        <v>266</v>
      </c>
      <c r="M28" s="283"/>
      <c r="N28" s="283"/>
      <c r="O28" s="94">
        <v>0</v>
      </c>
      <c r="P28" s="283" t="s">
        <v>266</v>
      </c>
      <c r="Q28" s="283"/>
      <c r="R28" s="283"/>
      <c r="S28" s="94">
        <v>0</v>
      </c>
      <c r="T28" s="283" t="s">
        <v>266</v>
      </c>
      <c r="U28" s="283"/>
      <c r="V28" s="283"/>
      <c r="W28" s="112">
        <f t="shared" si="5"/>
        <v>0</v>
      </c>
      <c r="X28" s="113">
        <f t="shared" si="6"/>
        <v>0</v>
      </c>
      <c r="Y28" s="113">
        <f t="shared" si="7"/>
        <v>0</v>
      </c>
      <c r="Z28" s="116">
        <f t="shared" si="3"/>
        <v>0</v>
      </c>
      <c r="AA28" s="65">
        <f t="shared" si="4"/>
        <v>0</v>
      </c>
    </row>
    <row r="29" spans="1:27" ht="48" x14ac:dyDescent="0.2">
      <c r="A29" s="100" t="s">
        <v>41</v>
      </c>
      <c r="B29" s="100" t="s">
        <v>41</v>
      </c>
      <c r="C29" s="101" t="s">
        <v>297</v>
      </c>
      <c r="D29" s="97" t="s">
        <v>310</v>
      </c>
      <c r="E29" s="295"/>
      <c r="F29" s="56" t="s">
        <v>148</v>
      </c>
      <c r="G29" s="94">
        <v>0</v>
      </c>
      <c r="H29" s="283" t="s">
        <v>266</v>
      </c>
      <c r="I29" s="283"/>
      <c r="J29" s="283"/>
      <c r="K29" s="94">
        <v>0</v>
      </c>
      <c r="L29" s="283" t="s">
        <v>266</v>
      </c>
      <c r="M29" s="283"/>
      <c r="N29" s="283"/>
      <c r="O29" s="94">
        <v>5</v>
      </c>
      <c r="P29" s="104">
        <v>79.400000000000006</v>
      </c>
      <c r="Q29" s="104"/>
      <c r="R29" s="104">
        <v>95.08</v>
      </c>
      <c r="S29" s="94">
        <v>-5</v>
      </c>
      <c r="T29" s="104">
        <v>20.6</v>
      </c>
      <c r="U29" s="104"/>
      <c r="V29" s="105">
        <v>4.92</v>
      </c>
      <c r="W29" s="112">
        <f t="shared" si="5"/>
        <v>0</v>
      </c>
      <c r="X29" s="113">
        <f t="shared" si="6"/>
        <v>0</v>
      </c>
      <c r="Y29" s="113">
        <f t="shared" si="7"/>
        <v>1</v>
      </c>
      <c r="Z29" s="113">
        <f t="shared" si="3"/>
        <v>-1</v>
      </c>
      <c r="AA29" s="65">
        <f t="shared" si="4"/>
        <v>0</v>
      </c>
    </row>
    <row r="30" spans="1:27" x14ac:dyDescent="0.2">
      <c r="A30" s="100" t="s">
        <v>41</v>
      </c>
      <c r="B30" s="100" t="s">
        <v>41</v>
      </c>
      <c r="C30" s="100" t="s">
        <v>41</v>
      </c>
      <c r="D30" s="100" t="s">
        <v>41</v>
      </c>
      <c r="E30" s="295"/>
      <c r="F30" s="54" t="s">
        <v>149</v>
      </c>
      <c r="G30" s="94">
        <v>0</v>
      </c>
      <c r="H30" s="283" t="s">
        <v>266</v>
      </c>
      <c r="I30" s="283"/>
      <c r="J30" s="283"/>
      <c r="K30" s="94">
        <v>0</v>
      </c>
      <c r="L30" s="283" t="s">
        <v>266</v>
      </c>
      <c r="M30" s="283"/>
      <c r="N30" s="283"/>
      <c r="O30" s="94">
        <v>0</v>
      </c>
      <c r="P30" s="283" t="s">
        <v>266</v>
      </c>
      <c r="Q30" s="283"/>
      <c r="R30" s="283"/>
      <c r="S30" s="94">
        <v>0</v>
      </c>
      <c r="T30" s="283" t="s">
        <v>266</v>
      </c>
      <c r="U30" s="283"/>
      <c r="V30" s="283"/>
      <c r="W30" s="112">
        <f t="shared" si="5"/>
        <v>0</v>
      </c>
      <c r="X30" s="113">
        <f t="shared" si="6"/>
        <v>0</v>
      </c>
      <c r="Y30" s="113">
        <f t="shared" si="7"/>
        <v>0</v>
      </c>
      <c r="Z30" s="116">
        <f t="shared" si="3"/>
        <v>0</v>
      </c>
      <c r="AA30" s="65">
        <f t="shared" si="4"/>
        <v>0</v>
      </c>
    </row>
    <row r="31" spans="1:27" x14ac:dyDescent="0.2">
      <c r="A31" s="100" t="s">
        <v>41</v>
      </c>
      <c r="B31" s="100" t="s">
        <v>41</v>
      </c>
      <c r="C31" s="100" t="s">
        <v>41</v>
      </c>
      <c r="D31" s="100" t="s">
        <v>41</v>
      </c>
      <c r="E31" s="295"/>
      <c r="F31" s="82" t="s">
        <v>150</v>
      </c>
      <c r="G31" s="94">
        <v>0</v>
      </c>
      <c r="H31" s="283" t="s">
        <v>266</v>
      </c>
      <c r="I31" s="283"/>
      <c r="J31" s="283"/>
      <c r="K31" s="94">
        <v>0</v>
      </c>
      <c r="L31" s="283" t="s">
        <v>266</v>
      </c>
      <c r="M31" s="283"/>
      <c r="N31" s="283"/>
      <c r="O31" s="94">
        <v>0</v>
      </c>
      <c r="P31" s="283" t="s">
        <v>266</v>
      </c>
      <c r="Q31" s="283"/>
      <c r="R31" s="283"/>
      <c r="S31" s="94">
        <v>0</v>
      </c>
      <c r="T31" s="283" t="s">
        <v>266</v>
      </c>
      <c r="U31" s="283"/>
      <c r="V31" s="283"/>
      <c r="W31" s="112">
        <f t="shared" si="5"/>
        <v>0</v>
      </c>
      <c r="X31" s="113">
        <f t="shared" si="6"/>
        <v>0</v>
      </c>
      <c r="Y31" s="113">
        <f t="shared" si="7"/>
        <v>0</v>
      </c>
      <c r="Z31" s="116">
        <f t="shared" si="3"/>
        <v>0</v>
      </c>
      <c r="AA31" s="65">
        <f t="shared" si="4"/>
        <v>0</v>
      </c>
    </row>
    <row r="32" spans="1:27" x14ac:dyDescent="0.2">
      <c r="A32" s="100" t="s">
        <v>41</v>
      </c>
      <c r="B32" s="100" t="s">
        <v>41</v>
      </c>
      <c r="C32" s="100" t="s">
        <v>41</v>
      </c>
      <c r="D32" s="100" t="s">
        <v>41</v>
      </c>
      <c r="E32" s="296"/>
      <c r="F32" s="82" t="s">
        <v>151</v>
      </c>
      <c r="G32" s="94">
        <v>0</v>
      </c>
      <c r="H32" s="283" t="s">
        <v>266</v>
      </c>
      <c r="I32" s="283"/>
      <c r="J32" s="302"/>
      <c r="K32" s="94">
        <v>0</v>
      </c>
      <c r="L32" s="283" t="s">
        <v>266</v>
      </c>
      <c r="M32" s="283"/>
      <c r="N32" s="302"/>
      <c r="O32" s="94">
        <v>0</v>
      </c>
      <c r="P32" s="283" t="s">
        <v>266</v>
      </c>
      <c r="Q32" s="283"/>
      <c r="R32" s="302"/>
      <c r="S32" s="94">
        <v>0</v>
      </c>
      <c r="T32" s="283" t="s">
        <v>266</v>
      </c>
      <c r="U32" s="283"/>
      <c r="V32" s="302"/>
      <c r="W32" s="112">
        <f t="shared" si="5"/>
        <v>0</v>
      </c>
      <c r="X32" s="113">
        <f t="shared" si="6"/>
        <v>0</v>
      </c>
      <c r="Y32" s="113">
        <f t="shared" si="7"/>
        <v>0</v>
      </c>
      <c r="Z32" s="113">
        <f t="shared" si="3"/>
        <v>0</v>
      </c>
      <c r="AA32" s="65">
        <f t="shared" si="4"/>
        <v>0</v>
      </c>
    </row>
    <row r="33" spans="1:27" x14ac:dyDescent="0.2">
      <c r="A33" s="100"/>
      <c r="B33" s="100"/>
      <c r="C33" s="100"/>
      <c r="D33" s="100"/>
      <c r="E33" s="91"/>
      <c r="F33" s="300" t="str">
        <f>E34</f>
        <v>Percentage (Symmetric)</v>
      </c>
      <c r="G33" s="300"/>
      <c r="H33" s="300"/>
      <c r="I33" s="300"/>
      <c r="J33" s="300"/>
      <c r="K33" s="300"/>
      <c r="L33" s="300"/>
      <c r="M33" s="300"/>
      <c r="N33" s="300"/>
      <c r="O33" s="300"/>
      <c r="P33" s="300"/>
      <c r="Q33" s="300"/>
      <c r="R33" s="300"/>
      <c r="S33" s="300"/>
      <c r="T33" s="300"/>
      <c r="U33" s="300"/>
      <c r="V33" s="300"/>
      <c r="W33" s="300"/>
      <c r="X33" s="300"/>
      <c r="Y33" s="300"/>
      <c r="Z33" s="300"/>
      <c r="AA33" s="300"/>
    </row>
    <row r="34" spans="1:27" ht="16" x14ac:dyDescent="0.2">
      <c r="A34" s="97" t="s">
        <v>278</v>
      </c>
      <c r="B34" s="97" t="s">
        <v>278</v>
      </c>
      <c r="C34" s="97" t="s">
        <v>288</v>
      </c>
      <c r="D34" s="97" t="s">
        <v>299</v>
      </c>
      <c r="E34" s="291" t="s">
        <v>32</v>
      </c>
      <c r="F34" s="54" t="s">
        <v>152</v>
      </c>
      <c r="G34" s="94">
        <v>1</v>
      </c>
      <c r="H34" s="93"/>
      <c r="I34" s="93">
        <v>1</v>
      </c>
      <c r="J34" s="93"/>
      <c r="K34" s="94">
        <v>1</v>
      </c>
      <c r="L34" s="60"/>
      <c r="M34" s="60">
        <v>1</v>
      </c>
      <c r="N34" s="60"/>
      <c r="O34" s="94">
        <v>1</v>
      </c>
      <c r="P34" s="60"/>
      <c r="Q34" s="60">
        <v>0.98</v>
      </c>
      <c r="R34" s="60"/>
      <c r="S34" s="94">
        <v>1</v>
      </c>
      <c r="T34" s="60"/>
      <c r="U34" s="60" t="s">
        <v>312</v>
      </c>
      <c r="V34" s="60"/>
      <c r="W34" s="112">
        <f>G34/5</f>
        <v>0.2</v>
      </c>
      <c r="X34" s="113">
        <f>K34/5</f>
        <v>0.2</v>
      </c>
      <c r="Y34" s="113">
        <f>O34/5</f>
        <v>0.2</v>
      </c>
      <c r="Z34" s="113">
        <f t="shared" si="3"/>
        <v>0.2</v>
      </c>
      <c r="AA34" s="65">
        <f t="shared" si="4"/>
        <v>0.2</v>
      </c>
    </row>
    <row r="35" spans="1:27" ht="16" x14ac:dyDescent="0.2">
      <c r="A35" s="97" t="s">
        <v>278</v>
      </c>
      <c r="B35" s="97" t="s">
        <v>278</v>
      </c>
      <c r="C35" s="97" t="s">
        <v>288</v>
      </c>
      <c r="D35" s="97" t="s">
        <v>278</v>
      </c>
      <c r="E35" s="293"/>
      <c r="F35" s="82" t="s">
        <v>153</v>
      </c>
      <c r="G35" s="94">
        <v>1</v>
      </c>
      <c r="H35" s="93"/>
      <c r="I35" s="93">
        <v>1</v>
      </c>
      <c r="J35" s="93"/>
      <c r="K35" s="94">
        <v>1</v>
      </c>
      <c r="L35" s="60"/>
      <c r="M35" s="60">
        <v>1</v>
      </c>
      <c r="N35" s="60"/>
      <c r="O35" s="94">
        <v>1</v>
      </c>
      <c r="P35" s="60"/>
      <c r="Q35" s="60">
        <v>0.98</v>
      </c>
      <c r="R35" s="60"/>
      <c r="S35" s="94">
        <v>1</v>
      </c>
      <c r="T35" s="60"/>
      <c r="U35" s="60">
        <v>1</v>
      </c>
      <c r="V35" s="60"/>
      <c r="W35" s="112">
        <f>G35/5</f>
        <v>0.2</v>
      </c>
      <c r="X35" s="113">
        <f>K35/5</f>
        <v>0.2</v>
      </c>
      <c r="Y35" s="113">
        <f>O35/5</f>
        <v>0.2</v>
      </c>
      <c r="Z35" s="116">
        <f t="shared" si="3"/>
        <v>0.2</v>
      </c>
      <c r="AA35" s="65">
        <f t="shared" si="4"/>
        <v>0.2</v>
      </c>
    </row>
    <row r="36" spans="1:27" x14ac:dyDescent="0.2">
      <c r="A36" s="97"/>
      <c r="B36" s="97"/>
      <c r="C36" s="97"/>
      <c r="D36" s="97"/>
      <c r="E36" s="90"/>
      <c r="F36" s="300" t="str">
        <f>E37</f>
        <v>Loss</v>
      </c>
      <c r="G36" s="300"/>
      <c r="H36" s="300"/>
      <c r="I36" s="300"/>
      <c r="J36" s="300"/>
      <c r="K36" s="300"/>
      <c r="L36" s="300"/>
      <c r="M36" s="300"/>
      <c r="N36" s="300"/>
      <c r="O36" s="300"/>
      <c r="P36" s="300"/>
      <c r="Q36" s="300"/>
      <c r="R36" s="300"/>
      <c r="S36" s="300"/>
      <c r="T36" s="300"/>
      <c r="U36" s="300"/>
      <c r="V36" s="300"/>
      <c r="W36" s="300"/>
      <c r="X36" s="300"/>
      <c r="Y36" s="300"/>
      <c r="Z36" s="300"/>
      <c r="AA36" s="300"/>
    </row>
    <row r="37" spans="1:27" ht="48" x14ac:dyDescent="0.2">
      <c r="A37" s="100" t="s">
        <v>41</v>
      </c>
      <c r="B37" s="100" t="s">
        <v>41</v>
      </c>
      <c r="C37" s="101" t="s">
        <v>298</v>
      </c>
      <c r="D37" s="97" t="s">
        <v>311</v>
      </c>
      <c r="E37" s="83" t="s">
        <v>35</v>
      </c>
      <c r="F37" s="75" t="s">
        <v>155</v>
      </c>
      <c r="G37" s="95">
        <v>0</v>
      </c>
      <c r="H37" s="284" t="s">
        <v>266</v>
      </c>
      <c r="I37" s="284"/>
      <c r="J37" s="297"/>
      <c r="K37" s="95">
        <v>0</v>
      </c>
      <c r="L37" s="284" t="s">
        <v>266</v>
      </c>
      <c r="M37" s="284"/>
      <c r="N37" s="297"/>
      <c r="O37" s="95">
        <v>5</v>
      </c>
      <c r="P37" s="114">
        <v>5.32</v>
      </c>
      <c r="Q37" s="114"/>
      <c r="R37" s="115">
        <v>6.38</v>
      </c>
      <c r="S37" s="95">
        <v>-5</v>
      </c>
      <c r="T37" s="114">
        <v>1.34</v>
      </c>
      <c r="U37" s="114"/>
      <c r="V37" s="114">
        <v>0.28000000000000003</v>
      </c>
      <c r="W37" s="117">
        <f>G37/5</f>
        <v>0</v>
      </c>
      <c r="X37" s="118">
        <f>K37/5</f>
        <v>0</v>
      </c>
      <c r="Y37" s="118">
        <f>O37/5</f>
        <v>1</v>
      </c>
      <c r="Z37" s="118">
        <f t="shared" si="3"/>
        <v>-1</v>
      </c>
      <c r="AA37" s="79">
        <f t="shared" si="4"/>
        <v>0</v>
      </c>
    </row>
  </sheetData>
  <autoFilter ref="A2:AA37" xr:uid="{00000000-0009-0000-0000-000006000000}">
    <filterColumn colId="22" showButton="0"/>
    <filterColumn colId="23" showButton="0"/>
    <filterColumn colId="24" showButton="0"/>
  </autoFilter>
  <mergeCells count="45">
    <mergeCell ref="P32:R32"/>
    <mergeCell ref="E34:E35"/>
    <mergeCell ref="E16:E19"/>
    <mergeCell ref="E21:E25"/>
    <mergeCell ref="E27:E32"/>
    <mergeCell ref="P28:R28"/>
    <mergeCell ref="P27:R27"/>
    <mergeCell ref="L32:N32"/>
    <mergeCell ref="H27:J27"/>
    <mergeCell ref="H28:J28"/>
    <mergeCell ref="H29:J29"/>
    <mergeCell ref="H30:J30"/>
    <mergeCell ref="H31:J31"/>
    <mergeCell ref="H32:J32"/>
    <mergeCell ref="G1:J1"/>
    <mergeCell ref="S1:V1"/>
    <mergeCell ref="W2:Z2"/>
    <mergeCell ref="E6:E14"/>
    <mergeCell ref="P14:R14"/>
    <mergeCell ref="T14:V14"/>
    <mergeCell ref="H14:J14"/>
    <mergeCell ref="T27:V27"/>
    <mergeCell ref="T28:V28"/>
    <mergeCell ref="K1:N1"/>
    <mergeCell ref="O1:R1"/>
    <mergeCell ref="L31:N31"/>
    <mergeCell ref="L14:N14"/>
    <mergeCell ref="P30:R30"/>
    <mergeCell ref="P31:R31"/>
    <mergeCell ref="L37:N37"/>
    <mergeCell ref="H37:J37"/>
    <mergeCell ref="F3:AA3"/>
    <mergeCell ref="F5:AA5"/>
    <mergeCell ref="F15:AA15"/>
    <mergeCell ref="F20:AA20"/>
    <mergeCell ref="F26:AA26"/>
    <mergeCell ref="F33:AA33"/>
    <mergeCell ref="F36:AA36"/>
    <mergeCell ref="T30:V30"/>
    <mergeCell ref="T31:V31"/>
    <mergeCell ref="T32:V32"/>
    <mergeCell ref="L27:N27"/>
    <mergeCell ref="L28:N28"/>
    <mergeCell ref="L29:N29"/>
    <mergeCell ref="L30:N3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
  <sheetViews>
    <sheetView workbookViewId="0">
      <selection activeCell="A10" sqref="A10"/>
    </sheetView>
  </sheetViews>
  <sheetFormatPr baseColWidth="10" defaultColWidth="8.83203125" defaultRowHeight="15" x14ac:dyDescent="0.2"/>
  <cols>
    <col min="1" max="1" width="24" bestFit="1" customWidth="1"/>
    <col min="2" max="2" width="10" bestFit="1" customWidth="1"/>
    <col min="3" max="3" width="4" bestFit="1" customWidth="1"/>
    <col min="4" max="4" width="16.5" bestFit="1" customWidth="1"/>
    <col min="5" max="5" width="5.5" bestFit="1" customWidth="1"/>
    <col min="6" max="6" width="17.33203125" bestFit="1" customWidth="1"/>
    <col min="7" max="7" width="4" bestFit="1" customWidth="1"/>
    <col min="8" max="8" width="19.33203125" bestFit="1" customWidth="1"/>
    <col min="9" max="9" width="2" bestFit="1" customWidth="1"/>
    <col min="10" max="10" width="13.6640625" bestFit="1" customWidth="1"/>
  </cols>
  <sheetData>
    <row r="1" spans="1:10" x14ac:dyDescent="0.2">
      <c r="A1" t="s">
        <v>360</v>
      </c>
    </row>
    <row r="2" spans="1:10" x14ac:dyDescent="0.2">
      <c r="A2" t="s">
        <v>361</v>
      </c>
    </row>
    <row r="4" spans="1:10" x14ac:dyDescent="0.2">
      <c r="A4" s="143" t="s">
        <v>362</v>
      </c>
      <c r="B4" s="143" t="s">
        <v>363</v>
      </c>
      <c r="C4" s="143"/>
      <c r="D4" s="143" t="s">
        <v>364</v>
      </c>
      <c r="E4" s="143"/>
      <c r="F4" s="143" t="s">
        <v>365</v>
      </c>
      <c r="G4" s="143"/>
      <c r="H4" s="143" t="s">
        <v>366</v>
      </c>
      <c r="I4" s="143"/>
      <c r="J4" s="143" t="s">
        <v>373</v>
      </c>
    </row>
    <row r="5" spans="1:10" x14ac:dyDescent="0.2">
      <c r="A5" t="s">
        <v>133</v>
      </c>
      <c r="B5" t="s">
        <v>370</v>
      </c>
      <c r="C5">
        <v>0.5</v>
      </c>
      <c r="D5" t="s">
        <v>369</v>
      </c>
      <c r="E5">
        <v>1</v>
      </c>
      <c r="F5" t="s">
        <v>369</v>
      </c>
      <c r="G5">
        <v>1</v>
      </c>
      <c r="H5" t="s">
        <v>372</v>
      </c>
      <c r="I5">
        <v>1</v>
      </c>
      <c r="J5">
        <f t="shared" ref="J5:J10" si="0">AVERAGE(C5,E5,G5,I5)</f>
        <v>0.875</v>
      </c>
    </row>
    <row r="6" spans="1:10" x14ac:dyDescent="0.2">
      <c r="A6" t="s">
        <v>367</v>
      </c>
      <c r="B6" t="s">
        <v>369</v>
      </c>
      <c r="C6">
        <v>1</v>
      </c>
      <c r="D6" t="s">
        <v>370</v>
      </c>
      <c r="E6">
        <v>0.5</v>
      </c>
      <c r="F6" t="s">
        <v>369</v>
      </c>
      <c r="G6">
        <v>1</v>
      </c>
      <c r="H6" t="s">
        <v>372</v>
      </c>
      <c r="I6">
        <v>1</v>
      </c>
      <c r="J6">
        <f t="shared" si="0"/>
        <v>0.875</v>
      </c>
    </row>
    <row r="7" spans="1:10" x14ac:dyDescent="0.2">
      <c r="A7" t="s">
        <v>136</v>
      </c>
      <c r="B7" t="s">
        <v>370</v>
      </c>
      <c r="C7">
        <v>0.5</v>
      </c>
      <c r="D7" t="s">
        <v>369</v>
      </c>
      <c r="E7">
        <v>1</v>
      </c>
      <c r="F7" t="s">
        <v>370</v>
      </c>
      <c r="G7">
        <v>0.5</v>
      </c>
      <c r="H7" t="s">
        <v>372</v>
      </c>
      <c r="I7">
        <v>1</v>
      </c>
      <c r="J7">
        <f t="shared" si="0"/>
        <v>0.75</v>
      </c>
    </row>
    <row r="8" spans="1:10" x14ac:dyDescent="0.2">
      <c r="A8" t="s">
        <v>149</v>
      </c>
      <c r="B8" t="s">
        <v>370</v>
      </c>
      <c r="C8">
        <v>0.5</v>
      </c>
      <c r="D8" t="s">
        <v>369</v>
      </c>
      <c r="E8">
        <v>1</v>
      </c>
      <c r="F8" t="s">
        <v>369</v>
      </c>
      <c r="G8">
        <v>1</v>
      </c>
      <c r="H8" t="s">
        <v>371</v>
      </c>
      <c r="I8">
        <v>0</v>
      </c>
      <c r="J8">
        <f t="shared" si="0"/>
        <v>0.625</v>
      </c>
    </row>
    <row r="9" spans="1:10" x14ac:dyDescent="0.2">
      <c r="A9" t="s">
        <v>337</v>
      </c>
      <c r="B9" t="s">
        <v>370</v>
      </c>
      <c r="C9">
        <v>0.5</v>
      </c>
      <c r="D9" t="s">
        <v>369</v>
      </c>
      <c r="E9">
        <v>1</v>
      </c>
      <c r="F9" t="s">
        <v>368</v>
      </c>
      <c r="G9">
        <v>0</v>
      </c>
      <c r="H9" t="s">
        <v>371</v>
      </c>
      <c r="I9">
        <v>0</v>
      </c>
      <c r="J9">
        <f t="shared" si="0"/>
        <v>0.375</v>
      </c>
    </row>
    <row r="10" spans="1:10" ht="16" thickBot="1" x14ac:dyDescent="0.25">
      <c r="A10" s="144" t="s">
        <v>106</v>
      </c>
      <c r="B10" s="144" t="s">
        <v>368</v>
      </c>
      <c r="C10" s="144">
        <v>0</v>
      </c>
      <c r="D10" s="144" t="s">
        <v>370</v>
      </c>
      <c r="E10" s="144">
        <v>0.5</v>
      </c>
      <c r="F10" s="144" t="s">
        <v>368</v>
      </c>
      <c r="G10" s="144">
        <v>0</v>
      </c>
      <c r="H10" s="144" t="s">
        <v>371</v>
      </c>
      <c r="I10" s="144">
        <v>0</v>
      </c>
      <c r="J10" s="144">
        <f t="shared" si="0"/>
        <v>0.125</v>
      </c>
    </row>
    <row r="12" spans="1:10" x14ac:dyDescent="0.2">
      <c r="A12" t="s">
        <v>374</v>
      </c>
    </row>
    <row r="13" spans="1:10" x14ac:dyDescent="0.2">
      <c r="A13" t="s">
        <v>368</v>
      </c>
      <c r="B13">
        <v>0</v>
      </c>
      <c r="C13" t="s">
        <v>370</v>
      </c>
      <c r="D13">
        <v>0.5</v>
      </c>
      <c r="E13" t="s">
        <v>369</v>
      </c>
      <c r="F13">
        <v>1</v>
      </c>
    </row>
    <row r="14" spans="1:10" x14ac:dyDescent="0.2">
      <c r="A14" t="s">
        <v>371</v>
      </c>
      <c r="B14">
        <v>0</v>
      </c>
      <c r="C14" t="s">
        <v>372</v>
      </c>
      <c r="D14">
        <v>1</v>
      </c>
    </row>
    <row r="16" spans="1:10" x14ac:dyDescent="0.2">
      <c r="A16" t="s">
        <v>375</v>
      </c>
    </row>
  </sheetData>
  <sortState xmlns:xlrd2="http://schemas.microsoft.com/office/spreadsheetml/2017/richdata2" ref="A5:J10">
    <sortCondition descending="1" ref="J5:J10"/>
    <sortCondition ref="A5:A1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8</vt:i4>
      </vt:variant>
    </vt:vector>
  </HeadingPairs>
  <TitlesOfParts>
    <vt:vector size="8" baseType="lpstr">
      <vt:lpstr>Contents</vt:lpstr>
      <vt:lpstr>Instruments and e-g functions</vt:lpstr>
      <vt:lpstr>Overall benchmarking results</vt:lpstr>
      <vt:lpstr>Results All cases</vt:lpstr>
      <vt:lpstr>Results Case 4</vt:lpstr>
      <vt:lpstr>Results Case 5</vt:lpstr>
      <vt:lpstr>Results Case 6 and 7</vt:lpstr>
      <vt:lpstr>Armstrong Ratings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BenchMetrics Prob: Benchmarking of probabilistic error/loss performance evaluation instruments for binary-classification problems</dc:title>
  <dc:subject/>
  <dc:creator>Gürol Canbek</dc:creator>
  <cp:keywords/>
  <dc:description>Copyright (C) 2020-2021 Gürol Canbek</dc:description>
  <cp:lastModifiedBy>Elif Ca</cp:lastModifiedBy>
  <dcterms:created xsi:type="dcterms:W3CDTF">2020-12-10T12:11:11Z</dcterms:created>
  <dcterms:modified xsi:type="dcterms:W3CDTF">2021-01-21T17:13:50Z</dcterms:modified>
  <cp:category/>
</cp:coreProperties>
</file>