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Question 1" sheetId="2" r:id="rId1"/>
    <sheet name="Q1 - Sensitivity Report" sheetId="3" r:id="rId2"/>
    <sheet name="Question 2" sheetId="4" r:id="rId3"/>
    <sheet name="Q2 - Sensitivity Report" sheetId="5" r:id="rId4"/>
    <sheet name="Question 3 - Case 3.2" sheetId="6" r:id="rId5"/>
  </sheets>
  <externalReferences>
    <externalReference r:id="rId6"/>
    <externalReference r:id="rId7"/>
    <externalReference r:id="rId8"/>
  </externalReferences>
  <definedNames>
    <definedName name="ActivitiesConducted">#REF!</definedName>
    <definedName name="Cost">#REF!</definedName>
    <definedName name="i">#REF!</definedName>
    <definedName name="MinBenefit">#REF!</definedName>
    <definedName name="MinRequirements">'Question 3 - Case 3.2'!$F$6:$F$10</definedName>
    <definedName name="ObsBenefit">#REF!</definedName>
    <definedName name="ObsRequirements">'Question 3 - Case 3.2'!$I$6:$I$10</definedName>
    <definedName name="Production" localSheetId="3">#REF!</definedName>
    <definedName name="Production" localSheetId="0">'Question 1'!$C$15:$D$15</definedName>
    <definedName name="Production" localSheetId="2">'Question 2'!$C$20:$D$20</definedName>
    <definedName name="Production">#REF!</definedName>
    <definedName name="Profit" localSheetId="3">'Question 2'!$F$23</definedName>
    <definedName name="Profit" localSheetId="2">'Question 2'!$F$23</definedName>
    <definedName name="Profit">'Question 1'!$E$18</definedName>
    <definedName name="Purchases">'Question 3 - Case 3.2'!$C$15:$D$15</definedName>
    <definedName name="Res_avail" localSheetId="3">#REF!</definedName>
    <definedName name="Res_avail" localSheetId="0">'Question 1'!$D$8:$D$10</definedName>
    <definedName name="Res_avail" localSheetId="2">'Question 2'!$D$9:$D$11</definedName>
    <definedName name="Res_avail">#REF!</definedName>
    <definedName name="Res_usage" localSheetId="3">#REF!</definedName>
    <definedName name="Res_usage" localSheetId="0">'Question 1'!$J$8:$J$10</definedName>
    <definedName name="Res_usage" localSheetId="2">'Question 2'!$H$9:$H$11</definedName>
    <definedName name="Res_usage">#REF!</definedName>
    <definedName name="solver_adj" localSheetId="0" hidden="1">'Question 1'!$C$15:$D$15</definedName>
    <definedName name="solver_adj" localSheetId="2" hidden="1">'Question 2'!$C$20:$H$20</definedName>
    <definedName name="solver_adj" localSheetId="4" hidden="1">'Question 3 - Case 3.2'!$C$15:$D$15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eng" localSheetId="0" hidden="1">2</definedName>
    <definedName name="solver_eng" localSheetId="2" hidden="1">2</definedName>
    <definedName name="solver_eng" localSheetId="4" hidden="1">2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ibd" localSheetId="0" hidden="1">2</definedName>
    <definedName name="solver_ibd" localSheetId="2" hidden="1">2</definedName>
    <definedName name="solver_ibd" localSheetId="4" hidden="1">2</definedName>
    <definedName name="solver_itr" localSheetId="0" hidden="1">2147483647</definedName>
    <definedName name="solver_itr" localSheetId="2" hidden="1">100</definedName>
    <definedName name="solver_itr" localSheetId="4" hidden="1">100</definedName>
    <definedName name="solver_lhs1" localSheetId="0" hidden="1">'Question 1'!$C$15</definedName>
    <definedName name="solver_lhs1" localSheetId="2" hidden="1">'Question 2'!$C$20:$H$20</definedName>
    <definedName name="solver_lhs1" localSheetId="4" hidden="1">'Question 3 - Case 3.2'!$I$6:$I$10</definedName>
    <definedName name="solver_lhs2" localSheetId="0" hidden="1">'Question 1'!$D$15</definedName>
    <definedName name="solver_lhs2" localSheetId="2" hidden="1">'Question 2'!$J$12</definedName>
    <definedName name="solver_lhs2" localSheetId="4" hidden="1">'Question 3 - Case 3.2'!$I$6:$I$10</definedName>
    <definedName name="solver_lhs3" localSheetId="0" hidden="1">'Question 1'!$J$7</definedName>
    <definedName name="solver_lhs3" localSheetId="2" hidden="1">'Question 2'!$J$8</definedName>
    <definedName name="solver_lhs3" localSheetId="4" hidden="1">'Question 3 - Case 3.2'!$I$6:$I$10</definedName>
    <definedName name="solver_lhs4" localSheetId="0" hidden="1">'Question 1'!$J$8</definedName>
    <definedName name="solver_lhs4" localSheetId="2" hidden="1">'Question 2'!$J$9</definedName>
    <definedName name="solver_lhs5" localSheetId="0" hidden="1">'Question 1'!$J$9</definedName>
    <definedName name="solver_lhs5" localSheetId="2" hidden="1">'Question 2'!$J$10</definedName>
    <definedName name="solver_lhs6" localSheetId="0" hidden="1">'Question 1'!#REF!</definedName>
    <definedName name="solver_lhs6" localSheetId="2" hidden="1">'Question 2'!$J$11</definedName>
    <definedName name="solver_lin" localSheetId="0" hidden="1">1</definedName>
    <definedName name="solver_lin" localSheetId="2" hidden="1">1</definedName>
    <definedName name="solver_lin" localSheetId="4" hidden="1">1</definedName>
    <definedName name="solver_lva" localSheetId="0" hidden="1">2</definedName>
    <definedName name="solver_lva" localSheetId="2" hidden="1">2</definedName>
    <definedName name="solver_lva" localSheetId="4" hidden="1">2</definedName>
    <definedName name="solver_mip" localSheetId="0" hidden="1">2147483647</definedName>
    <definedName name="solver_mip" localSheetId="2" hidden="1">5000</definedName>
    <definedName name="solver_mip" localSheetId="4" hidden="1">5000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od" localSheetId="0" hidden="1">2147483647</definedName>
    <definedName name="solver_nod" localSheetId="2" hidden="1">5000</definedName>
    <definedName name="solver_nod" localSheetId="4" hidden="1">5000</definedName>
    <definedName name="solver_num" localSheetId="0" hidden="1">5</definedName>
    <definedName name="solver_num" localSheetId="2" hidden="1">6</definedName>
    <definedName name="solver_num" localSheetId="4" hidden="1">1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ofx" localSheetId="0" hidden="1">2</definedName>
    <definedName name="solver_ofx" localSheetId="2" hidden="1">2</definedName>
    <definedName name="solver_ofx" localSheetId="4" hidden="1">2</definedName>
    <definedName name="solver_opt" localSheetId="0" hidden="1">'Question 1'!$E$18</definedName>
    <definedName name="solver_opt" localSheetId="2" hidden="1">'Question 2'!$F$23</definedName>
    <definedName name="solver_opt" localSheetId="4" hidden="1">'Question 3 - Case 3.2'!$F$19</definedName>
    <definedName name="solver_piv" localSheetId="0" hidden="1">0.000001</definedName>
    <definedName name="solver_piv" localSheetId="2" hidden="1">0.000001</definedName>
    <definedName name="solver_piv" localSheetId="4" hidden="1">0.000001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o" localSheetId="0" hidden="1">2</definedName>
    <definedName name="solver_pro" localSheetId="2" hidden="1">2</definedName>
    <definedName name="solver_pro" localSheetId="4" hidden="1">2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ed" localSheetId="0" hidden="1">0.000001</definedName>
    <definedName name="solver_red" localSheetId="2" hidden="1">0.000001</definedName>
    <definedName name="solver_red" localSheetId="4" hidden="1">0.000001</definedName>
    <definedName name="solver_rel1" localSheetId="0" hidden="1">3</definedName>
    <definedName name="solver_rel1" localSheetId="2" hidden="1">3</definedName>
    <definedName name="solver_rel1" localSheetId="4" hidden="1">3</definedName>
    <definedName name="solver_rel2" localSheetId="0" hidden="1">3</definedName>
    <definedName name="solver_rel2" localSheetId="2" hidden="1">2</definedName>
    <definedName name="solver_rel2" localSheetId="4" hidden="1">3</definedName>
    <definedName name="solver_rel3" localSheetId="0" hidden="1">3</definedName>
    <definedName name="solver_rel3" localSheetId="2" hidden="1">2</definedName>
    <definedName name="solver_rel3" localSheetId="4" hidden="1">3</definedName>
    <definedName name="solver_rel4" localSheetId="0" hidden="1">3</definedName>
    <definedName name="solver_rel4" localSheetId="2" hidden="1">2</definedName>
    <definedName name="solver_rel5" localSheetId="0" hidden="1">3</definedName>
    <definedName name="solver_rel5" localSheetId="2" hidden="1">2</definedName>
    <definedName name="solver_rel6" localSheetId="0" hidden="1">2</definedName>
    <definedName name="solver_rel6" localSheetId="2" hidden="1">2</definedName>
    <definedName name="solver_reo" localSheetId="0" hidden="1">2</definedName>
    <definedName name="solver_reo" localSheetId="2" hidden="1">2</definedName>
    <definedName name="solver_reo" localSheetId="4" hidden="1">2</definedName>
    <definedName name="solver_rep" localSheetId="0" hidden="1">2</definedName>
    <definedName name="solver_rep" localSheetId="2" hidden="1">2</definedName>
    <definedName name="solver_rep" localSheetId="4" hidden="1">2</definedName>
    <definedName name="solver_rhs1" localSheetId="0" hidden="1">0</definedName>
    <definedName name="solver_rhs1" localSheetId="2" hidden="1">0</definedName>
    <definedName name="solver_rhs1" localSheetId="4" hidden="1">MinRequirements</definedName>
    <definedName name="solver_rhs2" localSheetId="0" hidden="1">0</definedName>
    <definedName name="solver_rhs2" localSheetId="2" hidden="1">'Question 2'!$E$14</definedName>
    <definedName name="solver_rhs2" localSheetId="4" hidden="1">MinRequirements</definedName>
    <definedName name="solver_rhs3" localSheetId="0" hidden="1">'Question 1'!$G$8</definedName>
    <definedName name="solver_rhs3" localSheetId="2" hidden="1">'Question 2'!$E$9</definedName>
    <definedName name="solver_rhs3" localSheetId="4" hidden="1">MinRequirements</definedName>
    <definedName name="solver_rhs4" localSheetId="0" hidden="1">'Question 1'!$G$9</definedName>
    <definedName name="solver_rhs4" localSheetId="2" hidden="1">'Question 2'!$E$10</definedName>
    <definedName name="solver_rhs5" localSheetId="0" hidden="1">'Question 1'!$G$10</definedName>
    <definedName name="solver_rhs5" localSheetId="2" hidden="1">'Question 2'!$E$12</definedName>
    <definedName name="solver_rhs6" localSheetId="0" hidden="1">'Question 1'!#REF!</definedName>
    <definedName name="solver_rhs6" localSheetId="2" hidden="1">'Question 2'!$E$13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scl" localSheetId="0" hidden="1">1</definedName>
    <definedName name="solver_scl" localSheetId="2" hidden="1">2</definedName>
    <definedName name="solver_scl" localSheetId="4" hidden="1">2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td" localSheetId="0" hidden="1">1</definedName>
    <definedName name="solver_std" localSheetId="2" hidden="1">1</definedName>
    <definedName name="solver_std" localSheetId="4" hidden="1">1</definedName>
    <definedName name="solver_tim" localSheetId="0" hidden="1">2147483647</definedName>
    <definedName name="solver_tim" localSheetId="2" hidden="1">100</definedName>
    <definedName name="solver_tim" localSheetId="4" hidden="1">100</definedName>
    <definedName name="solver_tol" localSheetId="0" hidden="1">0.01</definedName>
    <definedName name="solver_tol" localSheetId="2" hidden="1">0.05</definedName>
    <definedName name="solver_tol" localSheetId="4" hidden="1">0.05</definedName>
    <definedName name="solver_typ" localSheetId="0" hidden="1">2</definedName>
    <definedName name="solver_typ" localSheetId="2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4" hidden="1">3</definedName>
    <definedName name="Total_profit" localSheetId="3">#REF!</definedName>
    <definedName name="Total_profit" localSheetId="0">'Question 1'!$E$18</definedName>
    <definedName name="Total_profit" localSheetId="2">'Question 2'!$F$23</definedName>
    <definedName name="Total_profit">#REF!</definedName>
    <definedName name="WeeklyCost">'Question 3 - Case 3.2'!$F$19</definedName>
  </definedNames>
  <calcPr calcId="152511"/>
</workbook>
</file>

<file path=xl/calcChain.xml><?xml version="1.0" encoding="utf-8"?>
<calcChain xmlns="http://schemas.openxmlformats.org/spreadsheetml/2006/main">
  <c r="I6" i="6" l="1"/>
  <c r="I7" i="6"/>
  <c r="I8" i="6"/>
  <c r="I9" i="6"/>
  <c r="I10" i="6"/>
  <c r="F19" i="6"/>
  <c r="J8" i="4"/>
  <c r="J9" i="4"/>
  <c r="J10" i="4"/>
  <c r="J11" i="4"/>
  <c r="J12" i="4"/>
  <c r="F23" i="4"/>
  <c r="J7" i="2"/>
  <c r="J8" i="2"/>
  <c r="J9" i="2"/>
  <c r="E18" i="2"/>
</calcChain>
</file>

<file path=xl/sharedStrings.xml><?xml version="1.0" encoding="utf-8"?>
<sst xmlns="http://schemas.openxmlformats.org/spreadsheetml/2006/main" count="236" uniqueCount="134">
  <si>
    <t>[$]</t>
  </si>
  <si>
    <t>Minimize total net shipping cost</t>
  </si>
  <si>
    <t>min { (A1*60) + (A2*50) }</t>
  </si>
  <si>
    <t>Objective Function:</t>
  </si>
  <si>
    <t>Units</t>
  </si>
  <si>
    <t>Activities Conducted</t>
  </si>
  <si>
    <t>A2</t>
  </si>
  <si>
    <t>A1</t>
  </si>
  <si>
    <t>Decision Variables</t>
  </si>
  <si>
    <t>MODEL:</t>
  </si>
  <si>
    <t>Type 3 Benefits</t>
  </si>
  <si>
    <t>[type 3 benefits]</t>
  </si>
  <si>
    <t>4.  Benefit 3 Acceptance Level:</t>
  </si>
  <si>
    <t>Type 2 Benefits</t>
  </si>
  <si>
    <t>$/unit</t>
  </si>
  <si>
    <t>Activity 2</t>
  </si>
  <si>
    <t>[type 2 benefits]</t>
  </si>
  <si>
    <t>3.  Benefit 2 Acceptance Level:</t>
  </si>
  <si>
    <t>Type 1 Benefits</t>
  </si>
  <si>
    <t>Activity 1</t>
  </si>
  <si>
    <t>[type 1 benefits]</t>
  </si>
  <si>
    <r>
      <t>2.</t>
    </r>
    <r>
      <rPr>
        <b/>
        <sz val="7"/>
        <rFont val="Times New Roman"/>
        <family val="1"/>
      </rPr>
      <t xml:space="preserve">  </t>
    </r>
    <r>
      <rPr>
        <b/>
        <sz val="10"/>
        <rFont val="ArialMT"/>
      </rPr>
      <t>Benefit 1 Acceptance Level:</t>
    </r>
  </si>
  <si>
    <t>[units]</t>
  </si>
  <si>
    <r>
      <t xml:space="preserve">A1, A2 </t>
    </r>
    <r>
      <rPr>
        <sz val="10"/>
        <rFont val="Symbol"/>
        <family val="1"/>
        <charset val="2"/>
      </rPr>
      <t>³</t>
    </r>
    <r>
      <rPr>
        <sz val="10"/>
        <rFont val="ArialMT"/>
      </rPr>
      <t xml:space="preserve"> 0</t>
    </r>
  </si>
  <si>
    <t>1.  Non-negativity:</t>
  </si>
  <si>
    <t>Minimum Acceptance Level</t>
  </si>
  <si>
    <t>Benefit</t>
  </si>
  <si>
    <t>Unit Cost</t>
  </si>
  <si>
    <t>Constraints:</t>
  </si>
  <si>
    <t>Benefits:</t>
  </si>
  <si>
    <t>DATA:</t>
  </si>
  <si>
    <t>Students: Gurpal Bisra and Sonya Sabourin</t>
  </si>
  <si>
    <t>LP Model</t>
  </si>
  <si>
    <t xml:space="preserve">BAMS 506 - Question 1 - #3.6-3 from 9th Ed </t>
  </si>
  <si>
    <t>4.  Benefit 3 Acceptance Level: A1, A2 ³ 0</t>
  </si>
  <si>
    <t>$J$9</t>
  </si>
  <si>
    <t>3.  Benefit 2 Acceptance Level: A1, A2 ³ 0</t>
  </si>
  <si>
    <t>$J$8</t>
  </si>
  <si>
    <t>2.  Benefit 1 Acceptance Level: A1, A2 ³ 0</t>
  </si>
  <si>
    <t>$J$7</t>
  </si>
  <si>
    <t>Decrease</t>
  </si>
  <si>
    <t>Increase</t>
  </si>
  <si>
    <t>R.H. Side</t>
  </si>
  <si>
    <t>Price</t>
  </si>
  <si>
    <t>Value</t>
  </si>
  <si>
    <t>Name</t>
  </si>
  <si>
    <t>Cell</t>
  </si>
  <si>
    <t>Allowable</t>
  </si>
  <si>
    <t>Constraint</t>
  </si>
  <si>
    <t>Shadow</t>
  </si>
  <si>
    <t>Final</t>
  </si>
  <si>
    <t>Constraints</t>
  </si>
  <si>
    <t>Shipped A2</t>
  </si>
  <si>
    <t>$D$15</t>
  </si>
  <si>
    <t>Shipped A1</t>
  </si>
  <si>
    <t>$C$15</t>
  </si>
  <si>
    <t>Coefficient</t>
  </si>
  <si>
    <t>Cost</t>
  </si>
  <si>
    <t>Objective</t>
  </si>
  <si>
    <t>Reduced</t>
  </si>
  <si>
    <t>Variable Cells</t>
  </si>
  <si>
    <t>Report Created: 9/10/2016 11:49:19 AM</t>
  </si>
  <si>
    <t>Worksheet: [3.6-3 -Q1.xls]Better LP Model Layout</t>
  </si>
  <si>
    <t>Microsoft Excel 15.0 Sensitivity Report</t>
  </si>
  <si>
    <t>min { (F1C1*600) + (F1C2*800) + (F1C3*700) + (F2C1*400) + (F2C2*900) + (F2C3*600) }</t>
  </si>
  <si>
    <t>Shipped</t>
  </si>
  <si>
    <t>F2C3</t>
  </si>
  <si>
    <t>F2C2</t>
  </si>
  <si>
    <t>F2C1</t>
  </si>
  <si>
    <t>F1C3</t>
  </si>
  <si>
    <t>F1C2</t>
  </si>
  <si>
    <t>F1C1</t>
  </si>
  <si>
    <t>Customer 3 Order</t>
  </si>
  <si>
    <t>F1C3 + F2C3 = 400</t>
  </si>
  <si>
    <r>
      <t>6.</t>
    </r>
    <r>
      <rPr>
        <b/>
        <sz val="7"/>
        <rFont val="Times New Roman"/>
        <family val="1"/>
      </rPr>
      <t xml:space="preserve">     </t>
    </r>
    <r>
      <rPr>
        <b/>
        <sz val="10"/>
        <rFont val="ArialMT"/>
      </rPr>
      <t>Customer 3 Order:</t>
    </r>
  </si>
  <si>
    <t>Customer 1 Order</t>
  </si>
  <si>
    <t>F1C2 + F2C2 = 200</t>
  </si>
  <si>
    <r>
      <t>5.</t>
    </r>
    <r>
      <rPr>
        <b/>
        <sz val="7"/>
        <rFont val="Times New Roman"/>
        <family val="1"/>
      </rPr>
      <t xml:space="preserve">     </t>
    </r>
    <r>
      <rPr>
        <b/>
        <sz val="10"/>
        <rFont val="ArialMT"/>
      </rPr>
      <t>Customer 2 Order:</t>
    </r>
  </si>
  <si>
    <t>F1C1 + F2C1 = 300</t>
  </si>
  <si>
    <r>
      <t>4.</t>
    </r>
    <r>
      <rPr>
        <b/>
        <sz val="7"/>
        <rFont val="Times New Roman"/>
        <family val="1"/>
      </rPr>
      <t xml:space="preserve">     </t>
    </r>
    <r>
      <rPr>
        <b/>
        <sz val="10"/>
        <rFont val="ArialMT"/>
      </rPr>
      <t>Customer 1 Order:</t>
    </r>
  </si>
  <si>
    <t>units</t>
  </si>
  <si>
    <t>Factory 2</t>
  </si>
  <si>
    <t>F2C1 + F2C2 + F2C3 = 500</t>
  </si>
  <si>
    <r>
      <t>3.</t>
    </r>
    <r>
      <rPr>
        <b/>
        <sz val="7"/>
        <rFont val="Times New Roman"/>
        <family val="1"/>
      </rPr>
      <t xml:space="preserve">     </t>
    </r>
    <r>
      <rPr>
        <b/>
        <sz val="10"/>
        <rFont val="ArialMT"/>
      </rPr>
      <t>Factory 2 Output:</t>
    </r>
  </si>
  <si>
    <t>Factory 1</t>
  </si>
  <si>
    <t>F1C1 + F1C2 + F1C3 = 400</t>
  </si>
  <si>
    <r>
      <t>2.</t>
    </r>
    <r>
      <rPr>
        <b/>
        <sz val="7"/>
        <rFont val="Times New Roman"/>
        <family val="1"/>
      </rPr>
      <t xml:space="preserve">     </t>
    </r>
    <r>
      <rPr>
        <b/>
        <sz val="10"/>
        <rFont val="ArialMT"/>
      </rPr>
      <t>Factory 1 Output:</t>
    </r>
  </si>
  <si>
    <r>
      <t xml:space="preserve">F1C1, F1C2, F1C3, F2C1, F2C2, F2C3 </t>
    </r>
    <r>
      <rPr>
        <sz val="10"/>
        <rFont val="Symbol"/>
        <family val="1"/>
        <charset val="2"/>
      </rPr>
      <t>³</t>
    </r>
    <r>
      <rPr>
        <sz val="10"/>
        <rFont val="ArialMT"/>
      </rPr>
      <t xml:space="preserve"> 0</t>
    </r>
  </si>
  <si>
    <r>
      <t>1.</t>
    </r>
    <r>
      <rPr>
        <b/>
        <sz val="7"/>
        <rFont val="Times New Roman"/>
        <family val="1"/>
      </rPr>
      <t xml:space="preserve">     </t>
    </r>
    <r>
      <rPr>
        <b/>
        <sz val="10"/>
        <rFont val="ArialMT"/>
      </rPr>
      <t>Non-negativity:</t>
    </r>
  </si>
  <si>
    <t>Amount Available</t>
  </si>
  <si>
    <t>Shipping Cost</t>
  </si>
  <si>
    <t>Per Month</t>
  </si>
  <si>
    <t>Medequip Company</t>
  </si>
  <si>
    <t>BAMS 506 - Assignment 1 - Question #2 [3.4-11 9th Ed.]</t>
  </si>
  <si>
    <t>$J$6</t>
  </si>
  <si>
    <t>$J$10</t>
  </si>
  <si>
    <t>Shipped F2C3</t>
  </si>
  <si>
    <t>$H$18</t>
  </si>
  <si>
    <t>Shipped F2C2</t>
  </si>
  <si>
    <t>$G$18</t>
  </si>
  <si>
    <t>Shipped F2C1</t>
  </si>
  <si>
    <t>$F$18</t>
  </si>
  <si>
    <t>Shipped F1C3</t>
  </si>
  <si>
    <t>$E$18</t>
  </si>
  <si>
    <t>Shipped F1C2</t>
  </si>
  <si>
    <t>$D$18</t>
  </si>
  <si>
    <t>Shipped F1C1</t>
  </si>
  <si>
    <t>$C$18</t>
  </si>
  <si>
    <t>Report Created: 9/7/2016 4:27:19 PM</t>
  </si>
  <si>
    <t>Worksheet: [3.4-11.xls]Better LP Model Layout</t>
  </si>
  <si>
    <t>Minimize total cost of dish</t>
  </si>
  <si>
    <t>Dollars</t>
  </si>
  <si>
    <t>Cost of ingredient</t>
  </si>
  <si>
    <t>kg/week</t>
  </si>
  <si>
    <t>Quantity to purchase</t>
  </si>
  <si>
    <t>Lima Beans</t>
  </si>
  <si>
    <t>Potatoes</t>
  </si>
  <si>
    <t>(in Solver Options)</t>
  </si>
  <si>
    <r>
      <t xml:space="preserve">All variables </t>
    </r>
    <r>
      <rPr>
        <b/>
        <sz val="10"/>
        <rFont val="Arial"/>
        <family val="2"/>
      </rPr>
      <t>nonnegative</t>
    </r>
  </si>
  <si>
    <t>kg</t>
  </si>
  <si>
    <t>Total qtt</t>
  </si>
  <si>
    <t>GB</t>
  </si>
  <si>
    <t>PT</t>
  </si>
  <si>
    <t>Total quantity prepared</t>
  </si>
  <si>
    <t>Taste Ratio</t>
  </si>
  <si>
    <t>Taste ratio</t>
  </si>
  <si>
    <t>milligrams</t>
  </si>
  <si>
    <t>Vitamin C</t>
  </si>
  <si>
    <t>Iron</t>
  </si>
  <si>
    <t>grams</t>
  </si>
  <si>
    <t>Protein</t>
  </si>
  <si>
    <t>(Nutrient content, taste and quantity prepared must meet minimum requirements)</t>
  </si>
  <si>
    <t>Minimum required</t>
  </si>
  <si>
    <t>Assignment 1: Case Study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</si>
</sst>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17"/>
      <name val="Arial"/>
      <family val="2"/>
    </font>
    <font>
      <i/>
      <sz val="10"/>
      <name val="Arial"/>
      <family val="2"/>
    </font>
    <font>
      <sz val="10"/>
      <name val="ArialMT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10"/>
      <name val="ArialMT"/>
    </font>
    <font>
      <b/>
      <sz val="10"/>
      <color rgb="FF0070C0"/>
      <name val="ArialMT"/>
    </font>
    <font>
      <b/>
      <sz val="7"/>
      <name val="Times New Roman"/>
      <family val="1"/>
    </font>
    <font>
      <sz val="10"/>
      <name val="Symbol"/>
      <family val="1"/>
      <charset val="2"/>
    </font>
    <font>
      <sz val="12"/>
      <name val="Arial"/>
      <family val="2"/>
    </font>
    <font>
      <sz val="12"/>
      <color rgb="FFFF0000"/>
      <name val="Arial"/>
      <family val="2"/>
    </font>
    <font>
      <b/>
      <sz val="10"/>
      <color indexed="18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Font="1"/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/>
    <xf numFmtId="0" fontId="1" fillId="2" borderId="0" xfId="1" applyFill="1"/>
    <xf numFmtId="0" fontId="1" fillId="3" borderId="0" xfId="1" applyFont="1" applyFill="1"/>
    <xf numFmtId="2" fontId="2" fillId="2" borderId="1" xfId="1" applyNumberFormat="1" applyFont="1" applyFill="1" applyBorder="1"/>
    <xf numFmtId="8" fontId="3" fillId="4" borderId="0" xfId="1" applyNumberFormat="1" applyFont="1" applyFill="1"/>
    <xf numFmtId="0" fontId="1" fillId="4" borderId="0" xfId="1" applyFill="1"/>
    <xf numFmtId="0" fontId="1" fillId="4" borderId="0" xfId="1" applyFont="1" applyFill="1"/>
    <xf numFmtId="0" fontId="1" fillId="3" borderId="0" xfId="1" applyFill="1" applyAlignment="1">
      <alignment horizontal="center"/>
    </xf>
    <xf numFmtId="0" fontId="4" fillId="3" borderId="0" xfId="1" applyFont="1" applyFill="1" applyAlignment="1">
      <alignment vertical="center"/>
    </xf>
    <xf numFmtId="0" fontId="4" fillId="3" borderId="0" xfId="1" applyFont="1" applyFill="1" applyAlignment="1">
      <alignment horizontal="left" vertical="center"/>
    </xf>
    <xf numFmtId="0" fontId="5" fillId="4" borderId="0" xfId="1" applyFont="1" applyFill="1"/>
    <xf numFmtId="0" fontId="1" fillId="0" borderId="0" xfId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7" fillId="5" borderId="3" xfId="1" applyFont="1" applyFill="1" applyBorder="1" applyAlignment="1">
      <alignment horizontal="center" vertical="center"/>
    </xf>
    <xf numFmtId="0" fontId="1" fillId="5" borderId="3" xfId="1" applyFill="1" applyBorder="1"/>
    <xf numFmtId="0" fontId="1" fillId="5" borderId="4" xfId="1" applyFont="1" applyFill="1" applyBorder="1"/>
    <xf numFmtId="0" fontId="1" fillId="0" borderId="0" xfId="1" applyBorder="1"/>
    <xf numFmtId="0" fontId="6" fillId="5" borderId="5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0" fontId="1" fillId="5" borderId="6" xfId="1" applyFill="1" applyBorder="1"/>
    <xf numFmtId="0" fontId="5" fillId="5" borderId="7" xfId="1" applyFont="1" applyFill="1" applyBorder="1"/>
    <xf numFmtId="0" fontId="1" fillId="0" borderId="0" xfId="1" applyFont="1" applyBorder="1" applyAlignment="1">
      <alignment horizontal="left"/>
    </xf>
    <xf numFmtId="0" fontId="1" fillId="0" borderId="0" xfId="1" applyBorder="1" applyAlignment="1">
      <alignment horizontal="center"/>
    </xf>
    <xf numFmtId="0" fontId="8" fillId="0" borderId="3" xfId="1" applyFont="1" applyBorder="1" applyAlignment="1">
      <alignment horizontal="right"/>
    </xf>
    <xf numFmtId="0" fontId="8" fillId="0" borderId="3" xfId="1" applyFont="1" applyBorder="1" applyAlignment="1">
      <alignment horizontal="left"/>
    </xf>
    <xf numFmtId="0" fontId="1" fillId="0" borderId="3" xfId="1" applyBorder="1"/>
    <xf numFmtId="0" fontId="5" fillId="0" borderId="3" xfId="1" applyFont="1" applyBorder="1"/>
    <xf numFmtId="0" fontId="1" fillId="0" borderId="0" xfId="1" applyAlignment="1"/>
    <xf numFmtId="0" fontId="1" fillId="6" borderId="2" xfId="1" applyFont="1" applyFill="1" applyBorder="1" applyAlignment="1"/>
    <xf numFmtId="0" fontId="4" fillId="6" borderId="3" xfId="1" applyFont="1" applyFill="1" applyBorder="1" applyAlignment="1">
      <alignment vertical="center"/>
    </xf>
    <xf numFmtId="0" fontId="9" fillId="6" borderId="4" xfId="1" applyFont="1" applyFill="1" applyBorder="1" applyAlignment="1">
      <alignment vertical="center"/>
    </xf>
    <xf numFmtId="0" fontId="1" fillId="7" borderId="4" xfId="1" applyFill="1" applyBorder="1" applyAlignment="1">
      <alignment horizontal="center" vertical="center"/>
    </xf>
    <xf numFmtId="0" fontId="1" fillId="7" borderId="8" xfId="1" applyFont="1" applyFill="1" applyBorder="1" applyAlignment="1">
      <alignment horizontal="center" vertical="center"/>
    </xf>
    <xf numFmtId="0" fontId="1" fillId="7" borderId="8" xfId="1" applyFill="1" applyBorder="1" applyAlignment="1">
      <alignment horizontal="center" vertical="center"/>
    </xf>
    <xf numFmtId="0" fontId="1" fillId="7" borderId="2" xfId="1" applyFont="1" applyFill="1" applyBorder="1" applyAlignment="1">
      <alignment horizontal="center"/>
    </xf>
    <xf numFmtId="0" fontId="1" fillId="7" borderId="3" xfId="1" applyNumberFormat="1" applyFill="1" applyBorder="1" applyAlignment="1">
      <alignment horizontal="center" vertical="center"/>
    </xf>
    <xf numFmtId="0" fontId="1" fillId="7" borderId="4" xfId="1" applyFont="1" applyFill="1" applyBorder="1"/>
    <xf numFmtId="0" fontId="1" fillId="6" borderId="9" xfId="1" applyFont="1" applyFill="1" applyBorder="1" applyAlignment="1"/>
    <xf numFmtId="0" fontId="4" fillId="6" borderId="0" xfId="1" applyFont="1" applyFill="1" applyBorder="1" applyAlignment="1">
      <alignment vertical="center"/>
    </xf>
    <xf numFmtId="0" fontId="9" fillId="6" borderId="10" xfId="1" applyFont="1" applyFill="1" applyBorder="1" applyAlignment="1">
      <alignment vertical="center"/>
    </xf>
    <xf numFmtId="0" fontId="1" fillId="7" borderId="10" xfId="1" applyFont="1" applyFill="1" applyBorder="1" applyAlignment="1">
      <alignment horizontal="center" vertical="center"/>
    </xf>
    <xf numFmtId="0" fontId="1" fillId="7" borderId="11" xfId="1" applyFont="1" applyFill="1" applyBorder="1" applyAlignment="1">
      <alignment horizontal="center" vertical="center"/>
    </xf>
    <xf numFmtId="0" fontId="1" fillId="7" borderId="10" xfId="1" applyFill="1" applyBorder="1" applyAlignment="1">
      <alignment horizontal="center" vertical="center"/>
    </xf>
    <xf numFmtId="0" fontId="1" fillId="7" borderId="11" xfId="1" applyFill="1" applyBorder="1" applyAlignment="1">
      <alignment horizontal="center" vertical="center"/>
    </xf>
    <xf numFmtId="0" fontId="1" fillId="7" borderId="9" xfId="1" applyFont="1" applyFill="1" applyBorder="1" applyAlignment="1">
      <alignment horizontal="center"/>
    </xf>
    <xf numFmtId="0" fontId="1" fillId="7" borderId="0" xfId="1" applyNumberFormat="1" applyFill="1" applyBorder="1" applyAlignment="1">
      <alignment horizontal="center" vertical="center"/>
    </xf>
    <xf numFmtId="0" fontId="1" fillId="7" borderId="10" xfId="1" applyFont="1" applyFill="1" applyBorder="1"/>
    <xf numFmtId="0" fontId="10" fillId="6" borderId="0" xfId="1" applyFont="1" applyFill="1" applyBorder="1" applyAlignment="1">
      <alignment horizontal="center" vertical="center"/>
    </xf>
    <xf numFmtId="0" fontId="9" fillId="6" borderId="10" xfId="1" applyFont="1" applyFill="1" applyBorder="1" applyAlignment="1">
      <alignment vertical="center" wrapText="1"/>
    </xf>
    <xf numFmtId="0" fontId="1" fillId="7" borderId="7" xfId="1" applyFill="1" applyBorder="1" applyAlignment="1">
      <alignment horizontal="center" vertical="center"/>
    </xf>
    <xf numFmtId="0" fontId="1" fillId="7" borderId="12" xfId="1" applyFont="1" applyFill="1" applyBorder="1" applyAlignment="1">
      <alignment horizontal="center" vertical="center"/>
    </xf>
    <xf numFmtId="164" fontId="1" fillId="7" borderId="7" xfId="1" applyNumberFormat="1" applyFill="1" applyBorder="1" applyAlignment="1">
      <alignment horizontal="center" vertical="center"/>
    </xf>
    <xf numFmtId="0" fontId="1" fillId="7" borderId="12" xfId="1" applyFill="1" applyBorder="1" applyAlignment="1">
      <alignment horizontal="center" vertical="center"/>
    </xf>
    <xf numFmtId="0" fontId="6" fillId="7" borderId="12" xfId="1" applyFont="1" applyFill="1" applyBorder="1" applyAlignment="1">
      <alignment horizontal="center" vertical="center"/>
    </xf>
    <xf numFmtId="0" fontId="1" fillId="7" borderId="5" xfId="1" applyFont="1" applyFill="1" applyBorder="1" applyAlignment="1">
      <alignment horizontal="center"/>
    </xf>
    <xf numFmtId="164" fontId="1" fillId="7" borderId="6" xfId="1" applyNumberFormat="1" applyFill="1" applyBorder="1"/>
    <xf numFmtId="0" fontId="1" fillId="7" borderId="7" xfId="1" applyFill="1" applyBorder="1"/>
    <xf numFmtId="0" fontId="4" fillId="6" borderId="9" xfId="1" applyFont="1" applyFill="1" applyBorder="1" applyAlignment="1">
      <alignment vertical="center"/>
    </xf>
    <xf numFmtId="0" fontId="6" fillId="7" borderId="0" xfId="1" applyFont="1" applyFill="1" applyAlignment="1">
      <alignment horizontal="center" vertical="center"/>
    </xf>
    <xf numFmtId="0" fontId="6" fillId="7" borderId="0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 wrapText="1"/>
    </xf>
    <xf numFmtId="0" fontId="1" fillId="6" borderId="5" xfId="1" applyFill="1" applyBorder="1"/>
    <xf numFmtId="0" fontId="1" fillId="6" borderId="6" xfId="1" applyFont="1" applyFill="1" applyBorder="1"/>
    <xf numFmtId="0" fontId="5" fillId="6" borderId="7" xfId="1" applyFont="1" applyFill="1" applyBorder="1"/>
    <xf numFmtId="0" fontId="1" fillId="7" borderId="6" xfId="1" applyFill="1" applyBorder="1" applyAlignment="1">
      <alignment horizontal="center"/>
    </xf>
    <xf numFmtId="0" fontId="5" fillId="7" borderId="6" xfId="1" applyFont="1" applyFill="1" applyBorder="1" applyAlignment="1">
      <alignment horizontal="left"/>
    </xf>
    <xf numFmtId="0" fontId="5" fillId="7" borderId="7" xfId="1" applyFont="1" applyFill="1" applyBorder="1" applyAlignment="1">
      <alignment horizontal="left"/>
    </xf>
    <xf numFmtId="0" fontId="1" fillId="7" borderId="6" xfId="1" applyFill="1" applyBorder="1"/>
    <xf numFmtId="0" fontId="5" fillId="7" borderId="7" xfId="1" applyFont="1" applyFill="1" applyBorder="1"/>
    <xf numFmtId="0" fontId="13" fillId="0" borderId="0" xfId="1" applyFont="1"/>
    <xf numFmtId="0" fontId="5" fillId="0" borderId="0" xfId="1" applyFont="1" applyAlignment="1">
      <alignment horizontal="left"/>
    </xf>
    <xf numFmtId="0" fontId="14" fillId="0" borderId="0" xfId="1" applyFont="1"/>
    <xf numFmtId="0" fontId="1" fillId="0" borderId="13" xfId="1" applyFill="1" applyBorder="1" applyAlignment="1"/>
    <xf numFmtId="0" fontId="1" fillId="0" borderId="14" xfId="1" applyFill="1" applyBorder="1" applyAlignment="1"/>
    <xf numFmtId="0" fontId="15" fillId="0" borderId="15" xfId="1" applyFont="1" applyFill="1" applyBorder="1" applyAlignment="1">
      <alignment horizontal="center"/>
    </xf>
    <xf numFmtId="0" fontId="15" fillId="0" borderId="16" xfId="1" applyFont="1" applyFill="1" applyBorder="1" applyAlignment="1">
      <alignment horizontal="center"/>
    </xf>
    <xf numFmtId="0" fontId="6" fillId="0" borderId="0" xfId="1" applyFont="1"/>
    <xf numFmtId="0" fontId="1" fillId="2" borderId="0" xfId="1" applyFill="1" applyAlignment="1">
      <alignment horizontal="center"/>
    </xf>
    <xf numFmtId="8" fontId="2" fillId="2" borderId="0" xfId="1" applyNumberFormat="1" applyFont="1" applyFill="1" applyBorder="1"/>
    <xf numFmtId="0" fontId="2" fillId="2" borderId="1" xfId="1" applyNumberFormat="1" applyFont="1" applyFill="1" applyBorder="1"/>
    <xf numFmtId="0" fontId="1" fillId="4" borderId="0" xfId="1" applyFont="1" applyFill="1" applyAlignment="1">
      <alignment horizontal="center"/>
    </xf>
    <xf numFmtId="0" fontId="1" fillId="3" borderId="0" xfId="1" applyFill="1"/>
    <xf numFmtId="0" fontId="1" fillId="5" borderId="0" xfId="1" applyFont="1" applyFill="1" applyBorder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0" fontId="1" fillId="5" borderId="0" xfId="1" applyFill="1"/>
    <xf numFmtId="0" fontId="1" fillId="5" borderId="0" xfId="1" applyFont="1" applyFill="1"/>
    <xf numFmtId="0" fontId="6" fillId="5" borderId="0" xfId="1" applyFont="1" applyFill="1" applyAlignment="1">
      <alignment horizontal="center" vertical="center"/>
    </xf>
    <xf numFmtId="0" fontId="5" fillId="5" borderId="0" xfId="1" applyFont="1" applyFill="1"/>
    <xf numFmtId="0" fontId="1" fillId="0" borderId="3" xfId="1" applyFont="1" applyBorder="1" applyAlignment="1">
      <alignment horizontal="left"/>
    </xf>
    <xf numFmtId="0" fontId="1" fillId="0" borderId="3" xfId="1" applyBorder="1" applyAlignment="1">
      <alignment horizontal="center"/>
    </xf>
    <xf numFmtId="0" fontId="1" fillId="7" borderId="2" xfId="1" applyFill="1" applyBorder="1" applyAlignment="1">
      <alignment horizontal="center"/>
    </xf>
    <xf numFmtId="164" fontId="1" fillId="7" borderId="3" xfId="1" applyNumberFormat="1" applyFill="1" applyBorder="1"/>
    <xf numFmtId="164" fontId="1" fillId="7" borderId="4" xfId="1" applyNumberFormat="1" applyFill="1" applyBorder="1"/>
    <xf numFmtId="0" fontId="1" fillId="7" borderId="3" xfId="1" applyFill="1" applyBorder="1"/>
    <xf numFmtId="0" fontId="1" fillId="7" borderId="4" xfId="1" applyFill="1" applyBorder="1"/>
    <xf numFmtId="0" fontId="1" fillId="7" borderId="9" xfId="1" applyFill="1" applyBorder="1"/>
    <xf numFmtId="0" fontId="1" fillId="7" borderId="0" xfId="1" applyNumberFormat="1" applyFill="1" applyBorder="1" applyAlignment="1">
      <alignment horizontal="center"/>
    </xf>
    <xf numFmtId="0" fontId="1" fillId="7" borderId="0" xfId="1" applyFont="1" applyFill="1" applyBorder="1" applyAlignment="1">
      <alignment horizontal="center"/>
    </xf>
    <xf numFmtId="0" fontId="1" fillId="7" borderId="0" xfId="1" applyNumberFormat="1" applyFill="1" applyBorder="1"/>
    <xf numFmtId="8" fontId="1" fillId="0" borderId="0" xfId="1" applyNumberFormat="1"/>
    <xf numFmtId="0" fontId="1" fillId="6" borderId="0" xfId="1" applyFill="1"/>
    <xf numFmtId="0" fontId="4" fillId="6" borderId="0" xfId="1" applyFont="1" applyFill="1" applyAlignment="1">
      <alignment vertical="center"/>
    </xf>
    <xf numFmtId="0" fontId="1" fillId="6" borderId="0" xfId="1" applyFont="1" applyFill="1" applyAlignment="1"/>
    <xf numFmtId="0" fontId="9" fillId="6" borderId="0" xfId="1" applyFont="1" applyFill="1" applyAlignment="1">
      <alignment horizontal="left" vertical="center" indent="4"/>
    </xf>
    <xf numFmtId="3" fontId="1" fillId="7" borderId="10" xfId="1" applyNumberFormat="1" applyFill="1" applyBorder="1"/>
    <xf numFmtId="3" fontId="1" fillId="7" borderId="10" xfId="1" applyNumberFormat="1" applyFont="1" applyFill="1" applyBorder="1"/>
    <xf numFmtId="0" fontId="1" fillId="7" borderId="0" xfId="1" applyFill="1" applyBorder="1"/>
    <xf numFmtId="0" fontId="1" fillId="7" borderId="10" xfId="1" applyFill="1" applyBorder="1"/>
    <xf numFmtId="164" fontId="1" fillId="7" borderId="0" xfId="1" applyNumberFormat="1" applyFill="1" applyBorder="1"/>
    <xf numFmtId="0" fontId="6" fillId="7" borderId="3" xfId="1" applyFont="1" applyFill="1" applyBorder="1" applyAlignment="1">
      <alignment horizontal="center" wrapText="1"/>
    </xf>
    <xf numFmtId="0" fontId="6" fillId="7" borderId="4" xfId="1" applyFont="1" applyFill="1" applyBorder="1" applyAlignment="1">
      <alignment horizontal="center" wrapText="1"/>
    </xf>
    <xf numFmtId="0" fontId="1" fillId="7" borderId="3" xfId="1" applyFont="1" applyFill="1" applyBorder="1" applyAlignment="1">
      <alignment horizontal="center"/>
    </xf>
    <xf numFmtId="0" fontId="1" fillId="6" borderId="0" xfId="1" applyFont="1" applyFill="1"/>
    <xf numFmtId="0" fontId="5" fillId="6" borderId="0" xfId="1" applyFont="1" applyFill="1"/>
    <xf numFmtId="0" fontId="16" fillId="0" borderId="0" xfId="1" applyFont="1"/>
    <xf numFmtId="0" fontId="1" fillId="4" borderId="0" xfId="1" applyFill="1" applyAlignment="1">
      <alignment horizontal="center"/>
    </xf>
    <xf numFmtId="8" fontId="2" fillId="4" borderId="1" xfId="1" applyNumberFormat="1" applyFont="1" applyFill="1" applyBorder="1"/>
    <xf numFmtId="8" fontId="1" fillId="4" borderId="0" xfId="1" applyNumberFormat="1" applyFont="1" applyFill="1"/>
    <xf numFmtId="0" fontId="1" fillId="5" borderId="0" xfId="1" applyFont="1" applyFill="1" applyAlignment="1">
      <alignment horizontal="center"/>
    </xf>
    <xf numFmtId="0" fontId="1" fillId="5" borderId="0" xfId="1" applyFill="1" applyAlignment="1">
      <alignment horizontal="center"/>
    </xf>
    <xf numFmtId="2" fontId="7" fillId="5" borderId="17" xfId="1" applyNumberFormat="1" applyFont="1" applyFill="1" applyBorder="1"/>
    <xf numFmtId="2" fontId="7" fillId="5" borderId="18" xfId="1" applyNumberFormat="1" applyFont="1" applyFill="1" applyBorder="1"/>
    <xf numFmtId="0" fontId="5" fillId="0" borderId="0" xfId="1" applyFont="1"/>
    <xf numFmtId="0" fontId="1" fillId="8" borderId="0" xfId="1" applyFill="1"/>
    <xf numFmtId="0" fontId="1" fillId="8" borderId="0" xfId="1" applyFont="1" applyFill="1"/>
    <xf numFmtId="0" fontId="1" fillId="8" borderId="0" xfId="1" applyFont="1" applyFill="1" applyAlignment="1">
      <alignment horizontal="center"/>
    </xf>
    <xf numFmtId="0" fontId="17" fillId="8" borderId="8" xfId="1" applyFont="1" applyFill="1" applyBorder="1"/>
    <xf numFmtId="2" fontId="1" fillId="7" borderId="0" xfId="1" applyNumberFormat="1" applyFill="1" applyBorder="1"/>
    <xf numFmtId="0" fontId="1" fillId="7" borderId="0" xfId="1" applyFont="1" applyFill="1" applyBorder="1"/>
    <xf numFmtId="2" fontId="17" fillId="8" borderId="11" xfId="1" applyNumberFormat="1" applyFont="1" applyFill="1" applyBorder="1"/>
    <xf numFmtId="0" fontId="17" fillId="8" borderId="11" xfId="1" applyFont="1" applyFill="1" applyBorder="1"/>
    <xf numFmtId="3" fontId="1" fillId="7" borderId="0" xfId="1" applyNumberFormat="1" applyFill="1" applyBorder="1"/>
    <xf numFmtId="0" fontId="17" fillId="8" borderId="12" xfId="1" applyFont="1" applyFill="1" applyBorder="1"/>
    <xf numFmtId="0" fontId="1" fillId="8" borderId="0" xfId="1" applyFont="1" applyFill="1" applyAlignment="1">
      <alignment horizontal="left" wrapText="1"/>
    </xf>
    <xf numFmtId="0" fontId="1" fillId="8" borderId="10" xfId="1" applyFont="1" applyFill="1" applyBorder="1" applyAlignment="1">
      <alignment horizontal="left" wrapText="1"/>
    </xf>
    <xf numFmtId="0" fontId="6" fillId="7" borderId="3" xfId="1" applyFont="1" applyFill="1" applyBorder="1" applyAlignment="1">
      <alignment horizontal="right" wrapText="1"/>
    </xf>
    <xf numFmtId="0" fontId="5" fillId="8" borderId="0" xfId="1" applyFont="1" applyFill="1"/>
    <xf numFmtId="0" fontId="1" fillId="7" borderId="5" xfId="1" applyFill="1" applyBorder="1"/>
    <xf numFmtId="0" fontId="18" fillId="0" borderId="0" xfId="1" applyFont="1"/>
  </cellXfs>
  <cellStyles count="2">
    <cellStyle name="Normal" xfId="0" builtinId="0"/>
    <cellStyle name="Normal 2" xfId="1"/>
  </cellStyles>
  <dxfs count="3">
    <dxf>
      <font>
        <b/>
        <i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433388</xdr:colOff>
      <xdr:row>1</xdr:row>
      <xdr:rowOff>38100</xdr:rowOff>
    </xdr:from>
    <xdr:to>
      <xdr:col>11</xdr:col>
      <xdr:colOff>6350</xdr:colOff>
      <xdr:row>6</xdr:row>
      <xdr:rowOff>120650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919788" y="200025"/>
          <a:ext cx="792162" cy="892175"/>
        </a:xfrm>
        <a:prstGeom prst="wedgeRoundRectCallout">
          <a:avLst>
            <a:gd name="adj1" fmla="val -35716"/>
            <a:gd name="adj2" fmla="val 93477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These cells compute the LHS of the constraints (Note the use of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SUMPRODUCT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function)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esktop\Add%20to%20GitHub\2016-09-07_Assignment.1\3.6-3%20-Q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esktop\Add%20to%20GitHub\2016-09-07_Assignment.1\3.4-11%20-Q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esktop\Add%20to%20GitHub\2016-09-07_Assignment.1\2016-09-10_BAMS506_Assignment_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20" zoomScaleNormal="120" workbookViewId="0">
      <selection activeCell="D16" sqref="D16"/>
    </sheetView>
  </sheetViews>
  <sheetFormatPr defaultRowHeight="12.75"/>
  <cols>
    <col min="1" max="1" width="8.5703125" style="1" customWidth="1"/>
    <col min="2" max="2" width="10.42578125" style="1" customWidth="1"/>
    <col min="3" max="4" width="9.28515625" style="1" customWidth="1"/>
    <col min="5" max="5" width="8" style="1" customWidth="1"/>
    <col min="6" max="6" width="7.5703125" style="2" customWidth="1"/>
    <col min="7" max="7" width="12" style="2" customWidth="1"/>
    <col min="8" max="8" width="14.5703125" style="1" customWidth="1"/>
    <col min="9" max="9" width="30.140625" style="1" customWidth="1"/>
    <col min="10" max="10" width="10" style="1" customWidth="1"/>
    <col min="11" max="11" width="14.140625" style="1" customWidth="1"/>
    <col min="12" max="12" width="10.5703125" style="1" customWidth="1"/>
    <col min="13" max="19" width="9.140625" style="1"/>
    <col min="20" max="20" width="11.28515625" style="1" customWidth="1"/>
    <col min="21" max="16384" width="9.140625" style="1"/>
  </cols>
  <sheetData>
    <row r="1" spans="1:12" ht="15">
      <c r="A1" s="81" t="s">
        <v>33</v>
      </c>
      <c r="F1" s="80"/>
      <c r="G1" s="80"/>
    </row>
    <row r="2" spans="1:12" ht="15">
      <c r="A2" s="79" t="s">
        <v>32</v>
      </c>
      <c r="F2" s="80"/>
      <c r="G2" s="80"/>
    </row>
    <row r="3" spans="1:12" ht="15">
      <c r="A3" s="79" t="s">
        <v>31</v>
      </c>
      <c r="F3" s="1"/>
      <c r="G3" s="1"/>
    </row>
    <row r="5" spans="1:12">
      <c r="A5" s="78" t="s">
        <v>30</v>
      </c>
      <c r="B5" s="77"/>
      <c r="C5" s="77"/>
      <c r="D5" s="76" t="s">
        <v>29</v>
      </c>
      <c r="E5" s="75"/>
      <c r="F5" s="74"/>
      <c r="G5" s="74"/>
      <c r="H5" s="74"/>
      <c r="I5" s="73" t="s">
        <v>28</v>
      </c>
      <c r="J5" s="72"/>
      <c r="K5" s="71"/>
    </row>
    <row r="6" spans="1:12" ht="39.75" customHeight="1">
      <c r="A6" s="39"/>
      <c r="B6" s="70" t="s">
        <v>27</v>
      </c>
      <c r="C6" s="69"/>
      <c r="D6" s="68" t="s">
        <v>26</v>
      </c>
      <c r="E6" s="67" t="s">
        <v>19</v>
      </c>
      <c r="F6" s="67" t="s">
        <v>15</v>
      </c>
      <c r="G6" s="67" t="s">
        <v>25</v>
      </c>
      <c r="H6" s="66" t="s">
        <v>4</v>
      </c>
      <c r="I6" s="47" t="s">
        <v>24</v>
      </c>
      <c r="J6" s="46" t="s">
        <v>23</v>
      </c>
      <c r="K6" s="65" t="s">
        <v>22</v>
      </c>
    </row>
    <row r="7" spans="1:12">
      <c r="A7" s="64"/>
      <c r="B7" s="63"/>
      <c r="C7" s="62"/>
      <c r="D7" s="61"/>
      <c r="E7" s="60"/>
      <c r="F7" s="59"/>
      <c r="G7" s="58"/>
      <c r="H7" s="57"/>
      <c r="I7" s="56" t="s">
        <v>21</v>
      </c>
      <c r="J7" s="55">
        <f>(5*C15)+(3*D15)</f>
        <v>60</v>
      </c>
      <c r="K7" s="45" t="s">
        <v>20</v>
      </c>
      <c r="L7" s="35"/>
    </row>
    <row r="8" spans="1:12">
      <c r="A8" s="54" t="s">
        <v>19</v>
      </c>
      <c r="B8" s="53">
        <v>60</v>
      </c>
      <c r="C8" s="52" t="s">
        <v>14</v>
      </c>
      <c r="D8" s="49">
        <v>1</v>
      </c>
      <c r="E8" s="51">
        <v>5</v>
      </c>
      <c r="F8" s="50">
        <v>3</v>
      </c>
      <c r="G8" s="49">
        <v>60</v>
      </c>
      <c r="H8" s="48" t="s">
        <v>18</v>
      </c>
      <c r="I8" s="56" t="s">
        <v>17</v>
      </c>
      <c r="J8" s="55">
        <f>(2*C15)+(2*D15)</f>
        <v>32</v>
      </c>
      <c r="K8" s="45" t="s">
        <v>16</v>
      </c>
      <c r="L8" s="35"/>
    </row>
    <row r="9" spans="1:12">
      <c r="A9" s="54" t="s">
        <v>15</v>
      </c>
      <c r="B9" s="53">
        <v>50</v>
      </c>
      <c r="C9" s="52" t="s">
        <v>14</v>
      </c>
      <c r="D9" s="49">
        <v>2</v>
      </c>
      <c r="E9" s="51">
        <v>2</v>
      </c>
      <c r="F9" s="50">
        <v>2</v>
      </c>
      <c r="G9" s="49">
        <v>30</v>
      </c>
      <c r="H9" s="48" t="s">
        <v>13</v>
      </c>
      <c r="I9" s="56" t="s">
        <v>12</v>
      </c>
      <c r="J9" s="55">
        <f>(7*C15)+(9*D15)</f>
        <v>132</v>
      </c>
      <c r="K9" s="45" t="s">
        <v>11</v>
      </c>
      <c r="L9" s="35"/>
    </row>
    <row r="10" spans="1:12">
      <c r="A10" s="54"/>
      <c r="B10" s="53"/>
      <c r="C10" s="52"/>
      <c r="D10" s="49">
        <v>3</v>
      </c>
      <c r="E10" s="51">
        <v>7</v>
      </c>
      <c r="F10" s="50">
        <v>9</v>
      </c>
      <c r="G10" s="49">
        <v>126</v>
      </c>
      <c r="H10" s="48" t="s">
        <v>10</v>
      </c>
      <c r="I10" s="47"/>
      <c r="J10" s="46"/>
      <c r="K10" s="45"/>
      <c r="L10" s="35"/>
    </row>
    <row r="11" spans="1:12">
      <c r="A11" s="44"/>
      <c r="B11" s="43"/>
      <c r="C11" s="42"/>
      <c r="D11" s="40"/>
      <c r="E11" s="41"/>
      <c r="F11" s="39"/>
      <c r="G11" s="40"/>
      <c r="H11" s="39"/>
      <c r="I11" s="38"/>
      <c r="J11" s="37"/>
      <c r="K11" s="36"/>
      <c r="L11" s="35"/>
    </row>
    <row r="13" spans="1:12">
      <c r="A13" s="34" t="s">
        <v>9</v>
      </c>
      <c r="B13" s="33"/>
      <c r="C13" s="32"/>
      <c r="D13" s="31"/>
      <c r="E13" s="31"/>
      <c r="F13" s="30"/>
      <c r="G13" s="30"/>
      <c r="H13" s="29"/>
    </row>
    <row r="14" spans="1:12">
      <c r="A14" s="28" t="s">
        <v>8</v>
      </c>
      <c r="B14" s="27"/>
      <c r="C14" s="26" t="s">
        <v>7</v>
      </c>
      <c r="D14" s="26" t="s">
        <v>6</v>
      </c>
      <c r="E14" s="25"/>
      <c r="F14" s="24"/>
      <c r="G14" s="24"/>
      <c r="H14" s="24"/>
    </row>
    <row r="15" spans="1:12">
      <c r="A15" s="23" t="s">
        <v>5</v>
      </c>
      <c r="B15" s="22"/>
      <c r="C15" s="21">
        <v>6</v>
      </c>
      <c r="D15" s="21">
        <v>10</v>
      </c>
      <c r="E15" s="20" t="s">
        <v>4</v>
      </c>
      <c r="G15" s="19"/>
      <c r="H15" s="4"/>
      <c r="I15" s="4"/>
      <c r="J15" s="4"/>
      <c r="K15" s="4"/>
    </row>
    <row r="16" spans="1:12">
      <c r="G16" s="5"/>
      <c r="H16" s="4"/>
      <c r="I16" s="4"/>
      <c r="J16" s="5"/>
      <c r="K16" s="4"/>
    </row>
    <row r="17" spans="1:11" ht="13.5" thickBot="1">
      <c r="A17" s="18" t="s">
        <v>3</v>
      </c>
      <c r="B17" s="13"/>
      <c r="C17" s="17" t="s">
        <v>2</v>
      </c>
      <c r="D17" s="16"/>
      <c r="E17" s="16"/>
      <c r="F17" s="15"/>
      <c r="G17" s="5"/>
      <c r="H17" s="4"/>
      <c r="I17" s="4"/>
      <c r="J17" s="5"/>
      <c r="K17" s="4"/>
    </row>
    <row r="18" spans="1:11" ht="13.5" thickBot="1">
      <c r="A18" s="14" t="s">
        <v>1</v>
      </c>
      <c r="B18" s="13"/>
      <c r="C18" s="12"/>
      <c r="D18" s="12"/>
      <c r="E18" s="11">
        <f>(60*C15)+(50*D15)</f>
        <v>860</v>
      </c>
      <c r="F18" s="10" t="s">
        <v>0</v>
      </c>
      <c r="G18" s="6"/>
      <c r="H18" s="4"/>
    </row>
    <row r="19" spans="1:11">
      <c r="B19" s="9"/>
      <c r="C19" s="8"/>
      <c r="D19" s="8"/>
      <c r="E19" s="8"/>
      <c r="F19" s="7"/>
      <c r="G19" s="6"/>
      <c r="H19" s="4"/>
    </row>
    <row r="20" spans="1:11">
      <c r="G20" s="5"/>
      <c r="H20" s="4"/>
      <c r="J20" s="3"/>
      <c r="K20" s="4"/>
    </row>
    <row r="21" spans="1:11">
      <c r="B21" s="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C22" sqref="C22"/>
    </sheetView>
  </sheetViews>
  <sheetFormatPr defaultRowHeight="12.75"/>
  <cols>
    <col min="1" max="1" width="2.28515625" style="1" customWidth="1"/>
    <col min="2" max="2" width="6.28515625" style="1" bestFit="1" customWidth="1"/>
    <col min="3" max="3" width="36.5703125" style="1" bestFit="1" customWidth="1"/>
    <col min="4" max="4" width="6.28515625" style="1" customWidth="1"/>
    <col min="5" max="5" width="12" style="1" bestFit="1" customWidth="1"/>
    <col min="6" max="6" width="10.7109375" style="1" bestFit="1" customWidth="1"/>
    <col min="7" max="8" width="12" style="1" bestFit="1" customWidth="1"/>
    <col min="9" max="16384" width="9.140625" style="1"/>
  </cols>
  <sheetData>
    <row r="1" spans="1:8">
      <c r="A1" s="86" t="s">
        <v>63</v>
      </c>
    </row>
    <row r="2" spans="1:8">
      <c r="A2" s="86" t="s">
        <v>62</v>
      </c>
    </row>
    <row r="3" spans="1:8">
      <c r="A3" s="86" t="s">
        <v>61</v>
      </c>
    </row>
    <row r="6" spans="1:8" ht="13.5" thickBot="1">
      <c r="A6" s="1" t="s">
        <v>60</v>
      </c>
    </row>
    <row r="7" spans="1:8">
      <c r="B7" s="85"/>
      <c r="C7" s="85"/>
      <c r="D7" s="85" t="s">
        <v>50</v>
      </c>
      <c r="E7" s="85" t="s">
        <v>59</v>
      </c>
      <c r="F7" s="85" t="s">
        <v>58</v>
      </c>
      <c r="G7" s="85" t="s">
        <v>47</v>
      </c>
      <c r="H7" s="85" t="s">
        <v>47</v>
      </c>
    </row>
    <row r="8" spans="1:8" ht="13.5" thickBot="1">
      <c r="B8" s="84" t="s">
        <v>46</v>
      </c>
      <c r="C8" s="84" t="s">
        <v>45</v>
      </c>
      <c r="D8" s="84" t="s">
        <v>44</v>
      </c>
      <c r="E8" s="84" t="s">
        <v>57</v>
      </c>
      <c r="F8" s="84" t="s">
        <v>56</v>
      </c>
      <c r="G8" s="84" t="s">
        <v>41</v>
      </c>
      <c r="H8" s="84" t="s">
        <v>40</v>
      </c>
    </row>
    <row r="9" spans="1:8">
      <c r="B9" s="83" t="s">
        <v>55</v>
      </c>
      <c r="C9" s="83" t="s">
        <v>54</v>
      </c>
      <c r="D9" s="83">
        <v>6.7499999999999982</v>
      </c>
      <c r="E9" s="83">
        <v>0</v>
      </c>
      <c r="F9" s="83">
        <v>60</v>
      </c>
      <c r="G9" s="83">
        <v>23.333333333333325</v>
      </c>
      <c r="H9" s="83">
        <v>21.111111111111107</v>
      </c>
    </row>
    <row r="10" spans="1:8" ht="13.5" thickBot="1">
      <c r="B10" s="82" t="s">
        <v>53</v>
      </c>
      <c r="C10" s="82" t="s">
        <v>52</v>
      </c>
      <c r="D10" s="82">
        <v>8.7500000000000018</v>
      </c>
      <c r="E10" s="82">
        <v>0</v>
      </c>
      <c r="F10" s="82">
        <v>50</v>
      </c>
      <c r="G10" s="82">
        <v>27.142857142857135</v>
      </c>
      <c r="H10" s="82">
        <v>13.999999999999998</v>
      </c>
    </row>
    <row r="12" spans="1:8" ht="13.5" thickBot="1">
      <c r="A12" s="1" t="s">
        <v>51</v>
      </c>
    </row>
    <row r="13" spans="1:8">
      <c r="B13" s="85"/>
      <c r="C13" s="85"/>
      <c r="D13" s="85" t="s">
        <v>50</v>
      </c>
      <c r="E13" s="85" t="s">
        <v>49</v>
      </c>
      <c r="F13" s="85" t="s">
        <v>48</v>
      </c>
      <c r="G13" s="85" t="s">
        <v>47</v>
      </c>
      <c r="H13" s="85" t="s">
        <v>47</v>
      </c>
    </row>
    <row r="14" spans="1:8" ht="13.5" thickBot="1">
      <c r="B14" s="84" t="s">
        <v>46</v>
      </c>
      <c r="C14" s="84" t="s">
        <v>45</v>
      </c>
      <c r="D14" s="84" t="s">
        <v>44</v>
      </c>
      <c r="E14" s="84" t="s">
        <v>43</v>
      </c>
      <c r="F14" s="84" t="s">
        <v>42</v>
      </c>
      <c r="G14" s="84" t="s">
        <v>41</v>
      </c>
      <c r="H14" s="84" t="s">
        <v>40</v>
      </c>
    </row>
    <row r="15" spans="1:8">
      <c r="B15" s="83" t="s">
        <v>39</v>
      </c>
      <c r="C15" s="83" t="s">
        <v>38</v>
      </c>
      <c r="D15" s="83">
        <v>60</v>
      </c>
      <c r="E15" s="83">
        <v>7.9166666666666661</v>
      </c>
      <c r="F15" s="83">
        <v>60</v>
      </c>
      <c r="G15" s="83">
        <v>30</v>
      </c>
      <c r="H15" s="83">
        <v>5.9999999999999956</v>
      </c>
    </row>
    <row r="16" spans="1:8">
      <c r="B16" s="83" t="s">
        <v>37</v>
      </c>
      <c r="C16" s="83" t="s">
        <v>36</v>
      </c>
      <c r="D16" s="83">
        <v>31</v>
      </c>
      <c r="E16" s="83">
        <v>0</v>
      </c>
      <c r="F16" s="83">
        <v>30</v>
      </c>
      <c r="G16" s="83">
        <v>0.99999999999999911</v>
      </c>
      <c r="H16" s="83">
        <v>1E+30</v>
      </c>
    </row>
    <row r="17" spans="2:8" ht="13.5" thickBot="1">
      <c r="B17" s="82" t="s">
        <v>35</v>
      </c>
      <c r="C17" s="82" t="s">
        <v>34</v>
      </c>
      <c r="D17" s="82">
        <v>126</v>
      </c>
      <c r="E17" s="82">
        <v>2.916666666666667</v>
      </c>
      <c r="F17" s="82">
        <v>126</v>
      </c>
      <c r="G17" s="82">
        <v>53.999999999999964</v>
      </c>
      <c r="H17" s="82">
        <v>5.9999999999999938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zoomScale="120" zoomScaleNormal="120" workbookViewId="0">
      <selection activeCell="G25" sqref="G25"/>
    </sheetView>
  </sheetViews>
  <sheetFormatPr defaultRowHeight="12.75"/>
  <cols>
    <col min="1" max="1" width="8.5703125" style="1" customWidth="1"/>
    <col min="2" max="2" width="9.140625" style="1"/>
    <col min="3" max="3" width="9.28515625" style="1" customWidth="1"/>
    <col min="4" max="4" width="17.140625" style="1" customWidth="1"/>
    <col min="5" max="5" width="8.85546875" style="2" customWidth="1"/>
    <col min="6" max="6" width="11.5703125" style="1" customWidth="1"/>
    <col min="7" max="7" width="30" style="1" customWidth="1"/>
    <col min="8" max="8" width="38.140625" style="1" customWidth="1"/>
    <col min="9" max="9" width="6.42578125" style="1" customWidth="1"/>
    <col min="10" max="10" width="5.140625" style="1" customWidth="1"/>
    <col min="11" max="11" width="10.5703125" style="1" customWidth="1"/>
    <col min="12" max="18" width="9.140625" style="1"/>
    <col min="19" max="19" width="11.28515625" style="1" customWidth="1"/>
    <col min="20" max="16384" width="9.140625" style="1"/>
  </cols>
  <sheetData>
    <row r="1" spans="1:18">
      <c r="A1" s="126" t="s">
        <v>93</v>
      </c>
      <c r="B1" s="126"/>
      <c r="C1" s="126"/>
      <c r="D1" s="126"/>
    </row>
    <row r="2" spans="1:18" ht="15">
      <c r="A2" s="79" t="s">
        <v>92</v>
      </c>
      <c r="B2" s="79"/>
      <c r="C2" s="79"/>
      <c r="D2" s="79"/>
    </row>
    <row r="3" spans="1:18" ht="15">
      <c r="A3" s="79" t="s">
        <v>32</v>
      </c>
      <c r="B3" s="79"/>
      <c r="C3" s="79"/>
      <c r="D3" s="79"/>
    </row>
    <row r="4" spans="1:18" ht="15">
      <c r="A4" s="79" t="s">
        <v>31</v>
      </c>
      <c r="B4" s="79"/>
      <c r="C4" s="79"/>
      <c r="D4" s="79"/>
    </row>
    <row r="6" spans="1:18">
      <c r="A6" s="78" t="s">
        <v>30</v>
      </c>
      <c r="B6" s="77"/>
      <c r="C6" s="77"/>
      <c r="D6" s="76" t="s">
        <v>91</v>
      </c>
      <c r="E6" s="74"/>
      <c r="F6" s="74"/>
      <c r="G6" s="125" t="s">
        <v>28</v>
      </c>
      <c r="H6" s="124"/>
      <c r="I6" s="112"/>
      <c r="J6" s="112"/>
    </row>
    <row r="7" spans="1:18" ht="26.25" customHeight="1">
      <c r="A7" s="106"/>
      <c r="B7" s="70" t="s">
        <v>90</v>
      </c>
      <c r="C7" s="123" t="s">
        <v>4</v>
      </c>
      <c r="D7" s="122" t="s">
        <v>89</v>
      </c>
      <c r="E7" s="121"/>
      <c r="F7" s="42" t="s">
        <v>4</v>
      </c>
      <c r="G7" s="115" t="s">
        <v>88</v>
      </c>
      <c r="H7" s="113" t="s">
        <v>87</v>
      </c>
      <c r="I7" s="113" t="s">
        <v>22</v>
      </c>
      <c r="J7" s="112"/>
    </row>
    <row r="8" spans="1:18">
      <c r="A8" s="119"/>
      <c r="B8" s="120"/>
      <c r="C8" s="109"/>
      <c r="D8" s="119"/>
      <c r="E8" s="118"/>
      <c r="F8" s="107"/>
      <c r="G8" s="115" t="s">
        <v>86</v>
      </c>
      <c r="H8" s="113" t="s">
        <v>85</v>
      </c>
      <c r="I8" s="114" t="s">
        <v>22</v>
      </c>
      <c r="J8" s="113">
        <f>SUM(C20:E20)</f>
        <v>400</v>
      </c>
      <c r="K8" s="35"/>
    </row>
    <row r="9" spans="1:18">
      <c r="A9" s="54" t="s">
        <v>71</v>
      </c>
      <c r="B9" s="110">
        <v>600</v>
      </c>
      <c r="C9" s="109" t="s">
        <v>14</v>
      </c>
      <c r="D9" s="117" t="s">
        <v>84</v>
      </c>
      <c r="E9" s="53">
        <v>400</v>
      </c>
      <c r="F9" s="52" t="s">
        <v>80</v>
      </c>
      <c r="G9" s="115" t="s">
        <v>83</v>
      </c>
      <c r="H9" s="113" t="s">
        <v>82</v>
      </c>
      <c r="I9" s="114" t="s">
        <v>22</v>
      </c>
      <c r="J9" s="113">
        <f>SUM(F20:H20)</f>
        <v>500</v>
      </c>
      <c r="K9" s="35"/>
    </row>
    <row r="10" spans="1:18">
      <c r="A10" s="54" t="s">
        <v>70</v>
      </c>
      <c r="B10" s="110">
        <v>800</v>
      </c>
      <c r="C10" s="109" t="s">
        <v>14</v>
      </c>
      <c r="D10" s="117" t="s">
        <v>81</v>
      </c>
      <c r="E10" s="53">
        <v>500</v>
      </c>
      <c r="F10" s="52" t="s">
        <v>80</v>
      </c>
      <c r="G10" s="115" t="s">
        <v>79</v>
      </c>
      <c r="H10" s="113" t="s">
        <v>78</v>
      </c>
      <c r="I10" s="114" t="s">
        <v>22</v>
      </c>
      <c r="J10" s="113">
        <f>C20+F20</f>
        <v>300</v>
      </c>
      <c r="K10" s="35"/>
    </row>
    <row r="11" spans="1:18">
      <c r="A11" s="54" t="s">
        <v>69</v>
      </c>
      <c r="B11" s="110">
        <v>700</v>
      </c>
      <c r="C11" s="109" t="s">
        <v>14</v>
      </c>
      <c r="D11" s="116"/>
      <c r="E11" s="110"/>
      <c r="F11" s="52"/>
      <c r="G11" s="115" t="s">
        <v>77</v>
      </c>
      <c r="H11" s="113" t="s">
        <v>76</v>
      </c>
      <c r="I11" s="114" t="s">
        <v>22</v>
      </c>
      <c r="J11" s="113">
        <f>(D20+G20)</f>
        <v>200</v>
      </c>
      <c r="K11" s="35"/>
    </row>
    <row r="12" spans="1:18">
      <c r="A12" s="54" t="s">
        <v>68</v>
      </c>
      <c r="B12" s="110">
        <v>400</v>
      </c>
      <c r="C12" s="109" t="s">
        <v>14</v>
      </c>
      <c r="D12" s="54" t="s">
        <v>75</v>
      </c>
      <c r="E12" s="108">
        <v>300</v>
      </c>
      <c r="F12" s="107"/>
      <c r="G12" s="115" t="s">
        <v>74</v>
      </c>
      <c r="H12" s="113" t="s">
        <v>73</v>
      </c>
      <c r="I12" s="114" t="s">
        <v>22</v>
      </c>
      <c r="J12" s="113">
        <f>SUM(E20+H20)</f>
        <v>400</v>
      </c>
      <c r="K12" s="35"/>
    </row>
    <row r="13" spans="1:18">
      <c r="A13" s="54" t="s">
        <v>67</v>
      </c>
      <c r="B13" s="110">
        <v>900</v>
      </c>
      <c r="C13" s="109" t="s">
        <v>14</v>
      </c>
      <c r="D13" s="54" t="s">
        <v>72</v>
      </c>
      <c r="E13" s="108">
        <v>200</v>
      </c>
      <c r="F13" s="107"/>
      <c r="G13" s="112"/>
      <c r="H13" s="112"/>
      <c r="I13" s="112"/>
      <c r="J13" s="112"/>
      <c r="R13" s="111"/>
    </row>
    <row r="14" spans="1:18">
      <c r="A14" s="54" t="s">
        <v>66</v>
      </c>
      <c r="B14" s="110">
        <v>600</v>
      </c>
      <c r="C14" s="109" t="s">
        <v>14</v>
      </c>
      <c r="D14" s="54" t="s">
        <v>72</v>
      </c>
      <c r="E14" s="108">
        <v>400</v>
      </c>
      <c r="F14" s="107"/>
    </row>
    <row r="15" spans="1:18">
      <c r="A15" s="106"/>
      <c r="B15" s="105"/>
      <c r="C15" s="103"/>
      <c r="D15" s="104"/>
      <c r="E15" s="103"/>
      <c r="F15" s="102"/>
    </row>
    <row r="18" spans="1:10">
      <c r="A18" s="34" t="s">
        <v>9</v>
      </c>
      <c r="B18" s="33"/>
      <c r="C18" s="32"/>
      <c r="D18" s="31"/>
      <c r="E18" s="101"/>
      <c r="F18" s="100"/>
      <c r="G18" s="100"/>
      <c r="H18" s="33"/>
    </row>
    <row r="19" spans="1:10">
      <c r="A19" s="99" t="s">
        <v>8</v>
      </c>
      <c r="B19" s="96"/>
      <c r="C19" s="98" t="s">
        <v>71</v>
      </c>
      <c r="D19" s="98" t="s">
        <v>70</v>
      </c>
      <c r="E19" s="98" t="s">
        <v>69</v>
      </c>
      <c r="F19" s="98" t="s">
        <v>68</v>
      </c>
      <c r="G19" s="98" t="s">
        <v>67</v>
      </c>
      <c r="H19" s="26" t="s">
        <v>66</v>
      </c>
    </row>
    <row r="20" spans="1:10">
      <c r="A20" s="97" t="s">
        <v>65</v>
      </c>
      <c r="B20" s="96"/>
      <c r="C20" s="95">
        <v>0</v>
      </c>
      <c r="D20" s="95">
        <v>200</v>
      </c>
      <c r="E20" s="94">
        <v>200</v>
      </c>
      <c r="F20" s="94">
        <v>300</v>
      </c>
      <c r="G20" s="94">
        <v>0</v>
      </c>
      <c r="H20" s="93">
        <v>200</v>
      </c>
      <c r="I20" s="92" t="s">
        <v>4</v>
      </c>
    </row>
    <row r="21" spans="1:10">
      <c r="H21" s="2"/>
    </row>
    <row r="22" spans="1:10" ht="13.5" thickBot="1">
      <c r="A22" s="18" t="s">
        <v>3</v>
      </c>
      <c r="B22" s="13"/>
      <c r="C22" s="17" t="s">
        <v>64</v>
      </c>
      <c r="D22" s="16"/>
      <c r="E22" s="15"/>
      <c r="F22" s="91"/>
      <c r="G22" s="91"/>
      <c r="H22" s="10" t="s">
        <v>0</v>
      </c>
      <c r="I22" s="4"/>
      <c r="J22" s="4"/>
    </row>
    <row r="23" spans="1:10" ht="13.5" thickBot="1">
      <c r="A23" s="14" t="s">
        <v>1</v>
      </c>
      <c r="B23" s="13"/>
      <c r="C23" s="12"/>
      <c r="D23" s="12"/>
      <c r="E23" s="90"/>
      <c r="F23" s="89">
        <f>(C20*600) + (D20*800) + (E20*700) + (F20*400) + (G20*900) + (H20*600)</f>
        <v>540000</v>
      </c>
      <c r="G23" s="88"/>
      <c r="H23" s="6"/>
    </row>
    <row r="24" spans="1:10">
      <c r="B24" s="9"/>
      <c r="C24" s="8"/>
      <c r="D24" s="8"/>
      <c r="E24" s="7"/>
      <c r="H24" s="87"/>
    </row>
    <row r="25" spans="1:10">
      <c r="H25" s="2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I23" sqref="I23"/>
    </sheetView>
  </sheetViews>
  <sheetFormatPr defaultRowHeight="12.75"/>
  <cols>
    <col min="1" max="1" width="2.28515625" style="1" customWidth="1"/>
    <col min="2" max="2" width="6.42578125" style="1" bestFit="1" customWidth="1"/>
    <col min="3" max="3" width="12.7109375" style="1" bestFit="1" customWidth="1"/>
    <col min="4" max="4" width="6.28515625" style="1" customWidth="1"/>
    <col min="5" max="5" width="9" style="1" bestFit="1" customWidth="1"/>
    <col min="6" max="6" width="10.7109375" style="1" bestFit="1" customWidth="1"/>
    <col min="7" max="8" width="10.140625" style="1" bestFit="1" customWidth="1"/>
    <col min="9" max="16384" width="9.140625" style="1"/>
  </cols>
  <sheetData>
    <row r="1" spans="1:8">
      <c r="A1" s="86" t="s">
        <v>63</v>
      </c>
    </row>
    <row r="2" spans="1:8">
      <c r="A2" s="86" t="s">
        <v>109</v>
      </c>
    </row>
    <row r="3" spans="1:8">
      <c r="A3" s="86" t="s">
        <v>108</v>
      </c>
    </row>
    <row r="6" spans="1:8" ht="13.5" thickBot="1">
      <c r="A6" s="1" t="s">
        <v>60</v>
      </c>
    </row>
    <row r="7" spans="1:8">
      <c r="B7" s="85"/>
      <c r="C7" s="85"/>
      <c r="D7" s="85" t="s">
        <v>50</v>
      </c>
      <c r="E7" s="85" t="s">
        <v>59</v>
      </c>
      <c r="F7" s="85" t="s">
        <v>58</v>
      </c>
      <c r="G7" s="85" t="s">
        <v>47</v>
      </c>
      <c r="H7" s="85" t="s">
        <v>47</v>
      </c>
    </row>
    <row r="8" spans="1:8" ht="13.5" thickBot="1">
      <c r="B8" s="84" t="s">
        <v>46</v>
      </c>
      <c r="C8" s="84" t="s">
        <v>45</v>
      </c>
      <c r="D8" s="84" t="s">
        <v>44</v>
      </c>
      <c r="E8" s="84" t="s">
        <v>57</v>
      </c>
      <c r="F8" s="84" t="s">
        <v>56</v>
      </c>
      <c r="G8" s="84" t="s">
        <v>41</v>
      </c>
      <c r="H8" s="84" t="s">
        <v>40</v>
      </c>
    </row>
    <row r="9" spans="1:8">
      <c r="B9" s="83" t="s">
        <v>107</v>
      </c>
      <c r="C9" s="83" t="s">
        <v>106</v>
      </c>
      <c r="D9" s="83">
        <v>0</v>
      </c>
      <c r="E9" s="83">
        <v>100</v>
      </c>
      <c r="F9" s="83">
        <v>600</v>
      </c>
      <c r="G9" s="83">
        <v>1E+30</v>
      </c>
      <c r="H9" s="83">
        <v>100</v>
      </c>
    </row>
    <row r="10" spans="1:8">
      <c r="B10" s="83" t="s">
        <v>105</v>
      </c>
      <c r="C10" s="83" t="s">
        <v>104</v>
      </c>
      <c r="D10" s="83">
        <v>200</v>
      </c>
      <c r="E10" s="83">
        <v>0</v>
      </c>
      <c r="F10" s="83">
        <v>800</v>
      </c>
      <c r="G10" s="83">
        <v>200</v>
      </c>
      <c r="H10" s="83">
        <v>1E+30</v>
      </c>
    </row>
    <row r="11" spans="1:8">
      <c r="B11" s="83" t="s">
        <v>103</v>
      </c>
      <c r="C11" s="83" t="s">
        <v>102</v>
      </c>
      <c r="D11" s="83">
        <v>200</v>
      </c>
      <c r="E11" s="83">
        <v>0</v>
      </c>
      <c r="F11" s="83">
        <v>700</v>
      </c>
      <c r="G11" s="83">
        <v>100</v>
      </c>
      <c r="H11" s="83">
        <v>200</v>
      </c>
    </row>
    <row r="12" spans="1:8">
      <c r="B12" s="83" t="s">
        <v>101</v>
      </c>
      <c r="C12" s="83" t="s">
        <v>100</v>
      </c>
      <c r="D12" s="83">
        <v>300</v>
      </c>
      <c r="E12" s="83">
        <v>0</v>
      </c>
      <c r="F12" s="83">
        <v>400</v>
      </c>
      <c r="G12" s="83">
        <v>100</v>
      </c>
      <c r="H12" s="83">
        <v>1E+30</v>
      </c>
    </row>
    <row r="13" spans="1:8">
      <c r="B13" s="83" t="s">
        <v>99</v>
      </c>
      <c r="C13" s="83" t="s">
        <v>98</v>
      </c>
      <c r="D13" s="83">
        <v>0</v>
      </c>
      <c r="E13" s="83">
        <v>200</v>
      </c>
      <c r="F13" s="83">
        <v>900</v>
      </c>
      <c r="G13" s="83">
        <v>1E+30</v>
      </c>
      <c r="H13" s="83">
        <v>200</v>
      </c>
    </row>
    <row r="14" spans="1:8" ht="13.5" thickBot="1">
      <c r="B14" s="82" t="s">
        <v>97</v>
      </c>
      <c r="C14" s="82" t="s">
        <v>96</v>
      </c>
      <c r="D14" s="82">
        <v>200</v>
      </c>
      <c r="E14" s="82">
        <v>0</v>
      </c>
      <c r="F14" s="82">
        <v>600</v>
      </c>
      <c r="G14" s="82">
        <v>200</v>
      </c>
      <c r="H14" s="82">
        <v>100</v>
      </c>
    </row>
    <row r="16" spans="1:8" ht="13.5" thickBot="1">
      <c r="A16" s="1" t="s">
        <v>51</v>
      </c>
    </row>
    <row r="17" spans="2:8">
      <c r="B17" s="85"/>
      <c r="C17" s="85"/>
      <c r="D17" s="85" t="s">
        <v>50</v>
      </c>
      <c r="E17" s="85" t="s">
        <v>49</v>
      </c>
      <c r="F17" s="85" t="s">
        <v>48</v>
      </c>
      <c r="G17" s="85" t="s">
        <v>47</v>
      </c>
      <c r="H17" s="85" t="s">
        <v>47</v>
      </c>
    </row>
    <row r="18" spans="2:8" ht="13.5" thickBot="1">
      <c r="B18" s="84" t="s">
        <v>46</v>
      </c>
      <c r="C18" s="84" t="s">
        <v>45</v>
      </c>
      <c r="D18" s="84" t="s">
        <v>44</v>
      </c>
      <c r="E18" s="84" t="s">
        <v>43</v>
      </c>
      <c r="F18" s="84" t="s">
        <v>42</v>
      </c>
      <c r="G18" s="84" t="s">
        <v>41</v>
      </c>
      <c r="H18" s="84" t="s">
        <v>40</v>
      </c>
    </row>
    <row r="19" spans="2:8">
      <c r="B19" s="83" t="s">
        <v>95</v>
      </c>
      <c r="C19" s="83" t="s">
        <v>22</v>
      </c>
      <c r="D19" s="83">
        <v>400</v>
      </c>
      <c r="E19" s="83">
        <v>700</v>
      </c>
      <c r="F19" s="83">
        <v>400</v>
      </c>
      <c r="G19" s="83">
        <v>0</v>
      </c>
      <c r="H19" s="83">
        <v>200</v>
      </c>
    </row>
    <row r="20" spans="2:8">
      <c r="B20" s="83" t="s">
        <v>94</v>
      </c>
      <c r="C20" s="83" t="s">
        <v>22</v>
      </c>
      <c r="D20" s="83">
        <v>400</v>
      </c>
      <c r="E20" s="83">
        <v>0</v>
      </c>
      <c r="F20" s="83">
        <v>400</v>
      </c>
      <c r="G20" s="83">
        <v>0</v>
      </c>
      <c r="H20" s="83">
        <v>1E+30</v>
      </c>
    </row>
    <row r="21" spans="2:8">
      <c r="B21" s="83" t="s">
        <v>39</v>
      </c>
      <c r="C21" s="83" t="s">
        <v>22</v>
      </c>
      <c r="D21" s="83">
        <v>500</v>
      </c>
      <c r="E21" s="83">
        <v>-100</v>
      </c>
      <c r="F21" s="83">
        <v>500</v>
      </c>
      <c r="G21" s="83">
        <v>200</v>
      </c>
      <c r="H21" s="83">
        <v>0</v>
      </c>
    </row>
    <row r="22" spans="2:8">
      <c r="B22" s="83" t="s">
        <v>37</v>
      </c>
      <c r="C22" s="83" t="s">
        <v>22</v>
      </c>
      <c r="D22" s="83">
        <v>300</v>
      </c>
      <c r="E22" s="83">
        <v>500</v>
      </c>
      <c r="F22" s="83">
        <v>300</v>
      </c>
      <c r="G22" s="83">
        <v>0</v>
      </c>
      <c r="H22" s="83">
        <v>200</v>
      </c>
    </row>
    <row r="23" spans="2:8" ht="13.5" thickBot="1">
      <c r="B23" s="82" t="s">
        <v>35</v>
      </c>
      <c r="C23" s="82" t="s">
        <v>22</v>
      </c>
      <c r="D23" s="82">
        <v>200</v>
      </c>
      <c r="E23" s="82">
        <v>800</v>
      </c>
      <c r="F23" s="82">
        <v>200</v>
      </c>
      <c r="G23" s="82">
        <v>0</v>
      </c>
      <c r="H23" s="82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110" zoomScaleNormal="110" workbookViewId="0">
      <selection activeCell="I20" sqref="I20"/>
    </sheetView>
  </sheetViews>
  <sheetFormatPr defaultRowHeight="12.75"/>
  <cols>
    <col min="1" max="1" width="16.85546875" style="1" customWidth="1"/>
    <col min="2" max="2" width="12.85546875" style="1" customWidth="1"/>
    <col min="3" max="4" width="14.5703125" style="1" bestFit="1" customWidth="1"/>
    <col min="5" max="5" width="15.140625" style="2" bestFit="1" customWidth="1"/>
    <col min="6" max="6" width="12.28515625" style="1" customWidth="1"/>
    <col min="7" max="7" width="15.140625" style="1" bestFit="1" customWidth="1"/>
    <col min="8" max="8" width="12.140625" style="1" customWidth="1"/>
    <col min="9" max="9" width="11.140625" style="1" customWidth="1"/>
    <col min="10" max="10" width="13.5703125" style="1" bestFit="1" customWidth="1"/>
    <col min="11" max="11" width="9.140625" style="1"/>
    <col min="12" max="12" width="10.5703125" style="1" customWidth="1"/>
    <col min="13" max="19" width="9.140625" style="1"/>
    <col min="20" max="20" width="11.28515625" style="1" customWidth="1"/>
    <col min="21" max="16384" width="9.140625" style="1"/>
  </cols>
  <sheetData>
    <row r="1" spans="1:21" ht="18">
      <c r="A1" s="150" t="s">
        <v>133</v>
      </c>
    </row>
    <row r="2" spans="1:21" ht="15">
      <c r="A2" s="79" t="s">
        <v>32</v>
      </c>
    </row>
    <row r="4" spans="1:21">
      <c r="A4" s="78" t="s">
        <v>30</v>
      </c>
      <c r="B4" s="77"/>
      <c r="C4" s="77"/>
      <c r="D4" s="77"/>
      <c r="E4" s="74"/>
      <c r="F4" s="76"/>
      <c r="G4" s="149"/>
      <c r="H4" s="148" t="s">
        <v>28</v>
      </c>
      <c r="I4" s="136"/>
      <c r="J4" s="135"/>
      <c r="K4" s="135"/>
      <c r="L4" s="135"/>
    </row>
    <row r="5" spans="1:21" ht="27.75" customHeight="1">
      <c r="A5" s="119"/>
      <c r="B5" s="118"/>
      <c r="C5" s="147" t="s">
        <v>116</v>
      </c>
      <c r="D5" s="147" t="s">
        <v>115</v>
      </c>
      <c r="E5" s="123" t="s">
        <v>4</v>
      </c>
      <c r="F5" s="122" t="s">
        <v>132</v>
      </c>
      <c r="G5" s="42" t="s">
        <v>4</v>
      </c>
      <c r="H5" s="146" t="s">
        <v>131</v>
      </c>
      <c r="I5" s="145"/>
      <c r="J5" s="145"/>
      <c r="K5" s="145"/>
      <c r="L5" s="145"/>
    </row>
    <row r="6" spans="1:21">
      <c r="A6" s="54" t="s">
        <v>130</v>
      </c>
      <c r="B6" s="118"/>
      <c r="C6" s="118">
        <v>15</v>
      </c>
      <c r="D6" s="118">
        <v>80</v>
      </c>
      <c r="E6" s="109" t="s">
        <v>129</v>
      </c>
      <c r="F6" s="116">
        <v>180</v>
      </c>
      <c r="G6" s="109" t="s">
        <v>129</v>
      </c>
      <c r="H6" s="136" t="s">
        <v>130</v>
      </c>
      <c r="I6" s="144">
        <f>SUMPRODUCT(C6:D6,C$15:D$15)</f>
        <v>428.57142857142856</v>
      </c>
      <c r="J6" s="137" t="s">
        <v>129</v>
      </c>
      <c r="K6" s="135"/>
      <c r="L6" s="135"/>
    </row>
    <row r="7" spans="1:21">
      <c r="A7" s="54" t="s">
        <v>128</v>
      </c>
      <c r="B7" s="118"/>
      <c r="C7" s="118">
        <v>3</v>
      </c>
      <c r="D7" s="118">
        <v>24</v>
      </c>
      <c r="E7" s="109" t="s">
        <v>126</v>
      </c>
      <c r="F7" s="116">
        <v>120</v>
      </c>
      <c r="G7" s="109" t="s">
        <v>126</v>
      </c>
      <c r="H7" s="136" t="s">
        <v>128</v>
      </c>
      <c r="I7" s="142">
        <f>SUMPRODUCT(C7:D7,C$15:D$15)</f>
        <v>120</v>
      </c>
      <c r="J7" s="137" t="s">
        <v>126</v>
      </c>
      <c r="K7" s="135"/>
      <c r="L7" s="135"/>
    </row>
    <row r="8" spans="1:21">
      <c r="A8" s="54" t="s">
        <v>127</v>
      </c>
      <c r="B8" s="118"/>
      <c r="C8" s="118">
        <v>120</v>
      </c>
      <c r="D8" s="118">
        <v>0</v>
      </c>
      <c r="E8" s="52" t="s">
        <v>126</v>
      </c>
      <c r="F8" s="143">
        <v>500</v>
      </c>
      <c r="G8" s="109" t="s">
        <v>126</v>
      </c>
      <c r="H8" s="136" t="s">
        <v>127</v>
      </c>
      <c r="I8" s="142">
        <f>SUMPRODUCT(C8:D8,C$15:D$15)</f>
        <v>685.71428571428578</v>
      </c>
      <c r="J8" s="137" t="s">
        <v>126</v>
      </c>
      <c r="K8" s="135"/>
      <c r="L8" s="135"/>
    </row>
    <row r="9" spans="1:21">
      <c r="A9" s="140" t="s">
        <v>125</v>
      </c>
      <c r="B9" s="118"/>
      <c r="C9" s="140">
        <v>5</v>
      </c>
      <c r="D9" s="140">
        <v>-6</v>
      </c>
      <c r="E9" s="52"/>
      <c r="F9" s="139">
        <v>0</v>
      </c>
      <c r="G9" s="52"/>
      <c r="H9" s="136" t="s">
        <v>124</v>
      </c>
      <c r="I9" s="141">
        <f>SUMPRODUCT(C9:D9,Purchases)</f>
        <v>2.8571428571428612</v>
      </c>
      <c r="J9" s="137"/>
      <c r="K9" s="135"/>
      <c r="L9" s="135"/>
    </row>
    <row r="10" spans="1:21">
      <c r="A10" s="140" t="s">
        <v>123</v>
      </c>
      <c r="B10" s="118"/>
      <c r="C10" s="140" t="s">
        <v>122</v>
      </c>
      <c r="D10" s="140" t="s">
        <v>121</v>
      </c>
      <c r="E10" s="52" t="s">
        <v>119</v>
      </c>
      <c r="F10" s="139">
        <v>10</v>
      </c>
      <c r="G10" s="109" t="s">
        <v>119</v>
      </c>
      <c r="H10" s="136" t="s">
        <v>120</v>
      </c>
      <c r="I10" s="138">
        <f>SUM(Purchases)</f>
        <v>10</v>
      </c>
      <c r="J10" s="137" t="s">
        <v>119</v>
      </c>
      <c r="K10" s="135"/>
      <c r="L10" s="135"/>
    </row>
    <row r="11" spans="1:21">
      <c r="H11" s="135" t="s">
        <v>118</v>
      </c>
      <c r="I11" s="135"/>
      <c r="J11" s="135"/>
      <c r="K11" s="136" t="s">
        <v>117</v>
      </c>
      <c r="L11" s="135"/>
    </row>
    <row r="13" spans="1:21">
      <c r="A13" s="134" t="s">
        <v>9</v>
      </c>
      <c r="C13" s="31" t="s">
        <v>116</v>
      </c>
      <c r="D13" s="31" t="s">
        <v>115</v>
      </c>
      <c r="E13" s="101"/>
      <c r="F13" s="100"/>
      <c r="G13" s="33"/>
      <c r="U13" s="111"/>
    </row>
    <row r="14" spans="1:21">
      <c r="A14" s="99" t="s">
        <v>8</v>
      </c>
      <c r="B14" s="96"/>
      <c r="C14" s="96"/>
      <c r="D14" s="96"/>
      <c r="E14" s="131"/>
      <c r="F14" s="96"/>
      <c r="G14" s="96"/>
    </row>
    <row r="15" spans="1:21">
      <c r="A15" s="97" t="s">
        <v>114</v>
      </c>
      <c r="B15" s="96"/>
      <c r="C15" s="133">
        <v>5.7142857142857153</v>
      </c>
      <c r="D15" s="132">
        <v>4.2857142857142856</v>
      </c>
      <c r="E15" s="131"/>
      <c r="F15" s="96"/>
      <c r="G15" s="130" t="s">
        <v>113</v>
      </c>
    </row>
    <row r="16" spans="1:21">
      <c r="G16" s="2"/>
    </row>
    <row r="17" spans="1:7">
      <c r="A17" s="18" t="s">
        <v>3</v>
      </c>
      <c r="B17" s="13"/>
      <c r="C17" s="13"/>
      <c r="D17" s="13"/>
      <c r="E17" s="127"/>
      <c r="F17" s="13"/>
      <c r="G17" s="127"/>
    </row>
    <row r="18" spans="1:7" ht="13.5" thickBot="1">
      <c r="A18" s="14" t="s">
        <v>112</v>
      </c>
      <c r="B18" s="13"/>
      <c r="C18" s="129">
        <v>0.88</v>
      </c>
      <c r="D18" s="129">
        <v>1.32</v>
      </c>
      <c r="E18" s="90"/>
      <c r="F18" s="14"/>
      <c r="G18" s="90" t="s">
        <v>111</v>
      </c>
    </row>
    <row r="19" spans="1:7" ht="13.5" thickBot="1">
      <c r="A19" s="14" t="s">
        <v>110</v>
      </c>
      <c r="B19" s="13"/>
      <c r="C19" s="14"/>
      <c r="D19" s="14"/>
      <c r="E19" s="90"/>
      <c r="F19" s="128">
        <f>SUMPRODUCT(C18:D18,C$15:D$15)</f>
        <v>10.685714285714287</v>
      </c>
      <c r="G19" s="127"/>
    </row>
    <row r="20" spans="1:7">
      <c r="G20" s="2"/>
    </row>
  </sheetData>
  <mergeCells count="1">
    <mergeCell ref="H5:L5"/>
  </mergeCells>
  <conditionalFormatting sqref="I6:I8">
    <cfRule type="cellIs" dxfId="0" priority="1" stopIfTrue="1" operator="lessThan">
      <formula>$F6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Question 1</vt:lpstr>
      <vt:lpstr>Q1 - Sensitivity Report</vt:lpstr>
      <vt:lpstr>Question 2</vt:lpstr>
      <vt:lpstr>Q2 - Sensitivity Report</vt:lpstr>
      <vt:lpstr>Question 3 - Case 3.2</vt:lpstr>
      <vt:lpstr>MinRequirements</vt:lpstr>
      <vt:lpstr>ObsRequirements</vt:lpstr>
      <vt:lpstr>'Question 1'!Production</vt:lpstr>
      <vt:lpstr>'Question 2'!Production</vt:lpstr>
      <vt:lpstr>'Q2 - Sensitivity Report'!Profit</vt:lpstr>
      <vt:lpstr>'Question 2'!Profit</vt:lpstr>
      <vt:lpstr>Profit</vt:lpstr>
      <vt:lpstr>Purchases</vt:lpstr>
      <vt:lpstr>'Question 1'!Res_avail</vt:lpstr>
      <vt:lpstr>'Question 2'!Res_avail</vt:lpstr>
      <vt:lpstr>'Question 1'!Res_usage</vt:lpstr>
      <vt:lpstr>'Question 2'!Res_usage</vt:lpstr>
      <vt:lpstr>'Question 1'!Total_profit</vt:lpstr>
      <vt:lpstr>'Question 2'!Total_profit</vt:lpstr>
      <vt:lpstr>WeeklyCost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2016-12-27T20:12:28Z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cee8d6c5-f660-473e-97c1-056a199cf536</vt:lpwstr>
  </property>
</Properties>
</file>