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3" activeTab="4"/>
  </bookViews>
  <sheets>
    <sheet name="Question 1 - b" sheetId="2" r:id="rId1"/>
    <sheet name="Q1b - Sensitivity Report" sheetId="3" r:id="rId2"/>
    <sheet name="Question 1 - c" sheetId="4" r:id="rId3"/>
    <sheet name="Q1c - Sensitivity Report" sheetId="5" r:id="rId4"/>
    <sheet name="Question 2" sheetId="6" r:id="rId5"/>
  </sheets>
  <definedNames>
    <definedName name="solver_adj" localSheetId="0" hidden="1">'Question 1 - b'!$B$14:$C$14</definedName>
    <definedName name="solver_adj" localSheetId="2" hidden="1">'Question 1 - c'!$B$16:$C$16</definedName>
    <definedName name="solver_adj" localSheetId="4" hidden="1">'Question 2'!$B$18:$G$18</definedName>
    <definedName name="solver_cvg" localSheetId="0" hidden="1">0.0001</definedName>
    <definedName name="solver_cvg" localSheetId="2" hidden="1">0.0001</definedName>
    <definedName name="solver_cvg" localSheetId="4" hidden="1">0.0001</definedName>
    <definedName name="solver_drv" localSheetId="0" hidden="1">1</definedName>
    <definedName name="solver_drv" localSheetId="2" hidden="1">1</definedName>
    <definedName name="solver_drv" localSheetId="4" hidden="1">1</definedName>
    <definedName name="solver_eng" localSheetId="0" hidden="1">1</definedName>
    <definedName name="solver_eng" localSheetId="2" hidden="1">1</definedName>
    <definedName name="solver_eng" localSheetId="4" hidden="1">1</definedName>
    <definedName name="solver_est" localSheetId="0" hidden="1">1</definedName>
    <definedName name="solver_est" localSheetId="2" hidden="1">1</definedName>
    <definedName name="solver_est" localSheetId="4" hidden="1">1</definedName>
    <definedName name="solver_ibd" localSheetId="0" hidden="1">2</definedName>
    <definedName name="solver_ibd" localSheetId="2" hidden="1">2</definedName>
    <definedName name="solver_ibd" localSheetId="4" hidden="1">2</definedName>
    <definedName name="solver_itr" localSheetId="0" hidden="1">2147483647</definedName>
    <definedName name="solver_itr" localSheetId="2" hidden="1">2147483647</definedName>
    <definedName name="solver_itr" localSheetId="4" hidden="1">2147483647</definedName>
    <definedName name="solver_lhs1" localSheetId="0" hidden="1">'Question 1 - b'!$B$14</definedName>
    <definedName name="solver_lhs1" localSheetId="2" hidden="1">'Question 1 - c'!$B$16</definedName>
    <definedName name="solver_lhs1" localSheetId="4" hidden="1">'Question 2'!$B$18:$G$18</definedName>
    <definedName name="solver_lhs2" localSheetId="0" hidden="1">'Question 1 - b'!#REF!</definedName>
    <definedName name="solver_lhs2" localSheetId="2" hidden="1">'Question 1 - c'!#REF!</definedName>
    <definedName name="solver_lhs2" localSheetId="4" hidden="1">'Question 2'!$I$10</definedName>
    <definedName name="solver_lhs3" localSheetId="0" hidden="1">'Question 1 - b'!$I$7</definedName>
    <definedName name="solver_lhs3" localSheetId="2" hidden="1">'Question 1 - c'!$I$7</definedName>
    <definedName name="solver_lhs3" localSheetId="4" hidden="1">'Question 2'!$I$11</definedName>
    <definedName name="solver_lhs4" localSheetId="0" hidden="1">'Question 1 - b'!#REF!</definedName>
    <definedName name="solver_lhs4" localSheetId="2" hidden="1">'Question 1 - c'!#REF!</definedName>
    <definedName name="solver_lhs4" localSheetId="4" hidden="1">'Question 2'!$I$12</definedName>
    <definedName name="solver_lhs5" localSheetId="0" hidden="1">'Question 1 - b'!#REF!</definedName>
    <definedName name="solver_lhs5" localSheetId="2" hidden="1">'Question 1 - c'!#REF!</definedName>
    <definedName name="solver_lhs5" localSheetId="4" hidden="1">'Question 2'!$I$13</definedName>
    <definedName name="solver_lhs6" localSheetId="0" hidden="1">'Question 1 - b'!#REF!</definedName>
    <definedName name="solver_lhs6" localSheetId="2" hidden="1">'Question 1 - c'!#REF!</definedName>
    <definedName name="solver_lhs6" localSheetId="4" hidden="1">'Question 2'!$I$14</definedName>
    <definedName name="solver_lhs7" localSheetId="4" hidden="1">'Question 2'!$I$15</definedName>
    <definedName name="solver_lhs8" localSheetId="4" hidden="1">'Question 2'!$I$16:$I$18</definedName>
    <definedName name="solver_lhs9" localSheetId="4" hidden="1">'Question 2'!$I$16:$I$18</definedName>
    <definedName name="solver_lin" localSheetId="0" hidden="1">1</definedName>
    <definedName name="solver_lin" localSheetId="2" hidden="1">1</definedName>
    <definedName name="solver_lin" localSheetId="4" hidden="1">1</definedName>
    <definedName name="solver_lva" localSheetId="0" hidden="1">2</definedName>
    <definedName name="solver_lva" localSheetId="2" hidden="1">2</definedName>
    <definedName name="solver_lva" localSheetId="4" hidden="1">2</definedName>
    <definedName name="solver_mip" localSheetId="0" hidden="1">2147483647</definedName>
    <definedName name="solver_mip" localSheetId="2" hidden="1">2147483647</definedName>
    <definedName name="solver_mip" localSheetId="4" hidden="1">2147483647</definedName>
    <definedName name="solver_mni" localSheetId="0" hidden="1">30</definedName>
    <definedName name="solver_mni" localSheetId="2" hidden="1">30</definedName>
    <definedName name="solver_mni" localSheetId="4" hidden="1">30</definedName>
    <definedName name="solver_mrt" localSheetId="0" hidden="1">0.075</definedName>
    <definedName name="solver_mrt" localSheetId="2" hidden="1">0.075</definedName>
    <definedName name="solver_mrt" localSheetId="4" hidden="1">0.075</definedName>
    <definedName name="solver_msl" localSheetId="0" hidden="1">2</definedName>
    <definedName name="solver_msl" localSheetId="2" hidden="1">2</definedName>
    <definedName name="solver_msl" localSheetId="4" hidden="1">2</definedName>
    <definedName name="solver_neg" localSheetId="0" hidden="1">1</definedName>
    <definedName name="solver_neg" localSheetId="2" hidden="1">1</definedName>
    <definedName name="solver_neg" localSheetId="4" hidden="1">1</definedName>
    <definedName name="solver_nod" localSheetId="0" hidden="1">2147483647</definedName>
    <definedName name="solver_nod" localSheetId="2" hidden="1">2147483647</definedName>
    <definedName name="solver_nod" localSheetId="4" hidden="1">2147483647</definedName>
    <definedName name="solver_num" localSheetId="0" hidden="1">1</definedName>
    <definedName name="solver_num" localSheetId="2" hidden="1">1</definedName>
    <definedName name="solver_num" localSheetId="4" hidden="1">8</definedName>
    <definedName name="solver_nwt" localSheetId="0" hidden="1">1</definedName>
    <definedName name="solver_nwt" localSheetId="2" hidden="1">1</definedName>
    <definedName name="solver_nwt" localSheetId="4" hidden="1">1</definedName>
    <definedName name="solver_ofx" localSheetId="0" hidden="1">2</definedName>
    <definedName name="solver_ofx" localSheetId="2" hidden="1">2</definedName>
    <definedName name="solver_ofx" localSheetId="4" hidden="1">2</definedName>
    <definedName name="solver_opt" localSheetId="0" hidden="1">'Question 1 - b'!$G$19</definedName>
    <definedName name="solver_opt" localSheetId="2" hidden="1">'Question 1 - c'!$G$21</definedName>
    <definedName name="solver_opt" localSheetId="4" hidden="1">'Question 2'!$H$27</definedName>
    <definedName name="solver_piv" localSheetId="0" hidden="1">0.000001</definedName>
    <definedName name="solver_piv" localSheetId="2" hidden="1">0.000001</definedName>
    <definedName name="solver_piv" localSheetId="4" hidden="1">0.000001</definedName>
    <definedName name="solver_pre" localSheetId="0" hidden="1">0.000001</definedName>
    <definedName name="solver_pre" localSheetId="2" hidden="1">0.000001</definedName>
    <definedName name="solver_pre" localSheetId="4" hidden="1">0.000001</definedName>
    <definedName name="solver_pro" localSheetId="0" hidden="1">2</definedName>
    <definedName name="solver_pro" localSheetId="2" hidden="1">2</definedName>
    <definedName name="solver_pro" localSheetId="4" hidden="1">2</definedName>
    <definedName name="solver_rbv" localSheetId="0" hidden="1">1</definedName>
    <definedName name="solver_rbv" localSheetId="2" hidden="1">1</definedName>
    <definedName name="solver_rbv" localSheetId="4" hidden="1">1</definedName>
    <definedName name="solver_red" localSheetId="0" hidden="1">0.000001</definedName>
    <definedName name="solver_red" localSheetId="2" hidden="1">0.000001</definedName>
    <definedName name="solver_red" localSheetId="4" hidden="1">0.000001</definedName>
    <definedName name="solver_rel1" localSheetId="0" hidden="1">3</definedName>
    <definedName name="solver_rel1" localSheetId="2" hidden="1">3</definedName>
    <definedName name="solver_rel1" localSheetId="4" hidden="1">3</definedName>
    <definedName name="solver_rel2" localSheetId="0" hidden="1">1</definedName>
    <definedName name="solver_rel2" localSheetId="2" hidden="1">1</definedName>
    <definedName name="solver_rel2" localSheetId="4" hidden="1">1</definedName>
    <definedName name="solver_rel3" localSheetId="0" hidden="1">3</definedName>
    <definedName name="solver_rel3" localSheetId="2" hidden="1">3</definedName>
    <definedName name="solver_rel3" localSheetId="4" hidden="1">3</definedName>
    <definedName name="solver_rel4" localSheetId="0" hidden="1">3</definedName>
    <definedName name="solver_rel4" localSheetId="2" hidden="1">3</definedName>
    <definedName name="solver_rel4" localSheetId="4" hidden="1">1</definedName>
    <definedName name="solver_rel5" localSheetId="0" hidden="1">3</definedName>
    <definedName name="solver_rel5" localSheetId="2" hidden="1">3</definedName>
    <definedName name="solver_rel5" localSheetId="4" hidden="1">3</definedName>
    <definedName name="solver_rel6" localSheetId="0" hidden="1">2</definedName>
    <definedName name="solver_rel6" localSheetId="2" hidden="1">2</definedName>
    <definedName name="solver_rel6" localSheetId="4" hidden="1">1</definedName>
    <definedName name="solver_rel7" localSheetId="4" hidden="1">3</definedName>
    <definedName name="solver_rel8" localSheetId="4" hidden="1">1</definedName>
    <definedName name="solver_rel9" localSheetId="4" hidden="1">3</definedName>
    <definedName name="solver_reo" localSheetId="0" hidden="1">2</definedName>
    <definedName name="solver_reo" localSheetId="2" hidden="1">2</definedName>
    <definedName name="solver_reo" localSheetId="4" hidden="1">2</definedName>
    <definedName name="solver_rep" localSheetId="0" hidden="1">2</definedName>
    <definedName name="solver_rep" localSheetId="2" hidden="1">2</definedName>
    <definedName name="solver_rep" localSheetId="4" hidden="1">2</definedName>
    <definedName name="solver_rhs1" localSheetId="0" hidden="1">0</definedName>
    <definedName name="solver_rhs1" localSheetId="2" hidden="1">0</definedName>
    <definedName name="solver_rhs1" localSheetId="4" hidden="1">0</definedName>
    <definedName name="solver_rhs2" localSheetId="0" hidden="1">'Question 1 - b'!$F$8:$F$9</definedName>
    <definedName name="solver_rhs2" localSheetId="2" hidden="1">'Question 1 - c'!$F$8:$F$9</definedName>
    <definedName name="solver_rhs2" localSheetId="4" hidden="1">'Question 2'!$K$10</definedName>
    <definedName name="solver_rhs3" localSheetId="0" hidden="1">'Question 1 - b'!$F$8</definedName>
    <definedName name="solver_rhs3" localSheetId="2" hidden="1">'Question 1 - c'!$F$8</definedName>
    <definedName name="solver_rhs3" localSheetId="4" hidden="1">'Question 2'!$K$11</definedName>
    <definedName name="solver_rhs4" localSheetId="0" hidden="1">'Question 1 - b'!$F$9</definedName>
    <definedName name="solver_rhs4" localSheetId="2" hidden="1">'Question 1 - c'!$F$9</definedName>
    <definedName name="solver_rhs4" localSheetId="4" hidden="1">'Question 2'!$K$12</definedName>
    <definedName name="solver_rhs5" localSheetId="0" hidden="1">'Question 1 - b'!#REF!</definedName>
    <definedName name="solver_rhs5" localSheetId="2" hidden="1">'Question 1 - c'!#REF!</definedName>
    <definedName name="solver_rhs5" localSheetId="4" hidden="1">'Question 2'!$K$13</definedName>
    <definedName name="solver_rhs6" localSheetId="0" hidden="1">'Question 1 - b'!#REF!</definedName>
    <definedName name="solver_rhs6" localSheetId="2" hidden="1">'Question 1 - c'!#REF!</definedName>
    <definedName name="solver_rhs6" localSheetId="4" hidden="1">'Question 2'!$K$14</definedName>
    <definedName name="solver_rhs7" localSheetId="4" hidden="1">'Question 2'!$K$15</definedName>
    <definedName name="solver_rhs8" localSheetId="4" hidden="1">'Question 2'!$K$16:$K$18</definedName>
    <definedName name="solver_rhs9" localSheetId="4" hidden="1">'Question 2'!$K$16:$K$18</definedName>
    <definedName name="solver_rlx" localSheetId="0" hidden="1">2</definedName>
    <definedName name="solver_rlx" localSheetId="2" hidden="1">2</definedName>
    <definedName name="solver_rlx" localSheetId="4" hidden="1">2</definedName>
    <definedName name="solver_rsd" localSheetId="0" hidden="1">0</definedName>
    <definedName name="solver_rsd" localSheetId="2" hidden="1">0</definedName>
    <definedName name="solver_rsd" localSheetId="4" hidden="1">0</definedName>
    <definedName name="solver_scl" localSheetId="0" hidden="1">1</definedName>
    <definedName name="solver_scl" localSheetId="2" hidden="1">1</definedName>
    <definedName name="solver_scl" localSheetId="4" hidden="1">1</definedName>
    <definedName name="solver_sho" localSheetId="0" hidden="1">2</definedName>
    <definedName name="solver_sho" localSheetId="2" hidden="1">2</definedName>
    <definedName name="solver_sho" localSheetId="4" hidden="1">2</definedName>
    <definedName name="solver_ssz" localSheetId="0" hidden="1">100</definedName>
    <definedName name="solver_ssz" localSheetId="2" hidden="1">100</definedName>
    <definedName name="solver_ssz" localSheetId="4" hidden="1">100</definedName>
    <definedName name="solver_std" localSheetId="0" hidden="1">1</definedName>
    <definedName name="solver_std" localSheetId="2" hidden="1">1</definedName>
    <definedName name="solver_std" localSheetId="4" hidden="1">1</definedName>
    <definedName name="solver_tim" localSheetId="0" hidden="1">2147483647</definedName>
    <definedName name="solver_tim" localSheetId="2" hidden="1">2147483647</definedName>
    <definedName name="solver_tim" localSheetId="4" hidden="1">2147483647</definedName>
    <definedName name="solver_tol" localSheetId="0" hidden="1">0.01</definedName>
    <definedName name="solver_tol" localSheetId="2" hidden="1">0.01</definedName>
    <definedName name="solver_tol" localSheetId="4" hidden="1">0.01</definedName>
    <definedName name="solver_typ" localSheetId="0" hidden="1">2</definedName>
    <definedName name="solver_typ" localSheetId="2" hidden="1">2</definedName>
    <definedName name="solver_typ" localSheetId="4" hidden="1">1</definedName>
    <definedName name="solver_val" localSheetId="0" hidden="1">0</definedName>
    <definedName name="solver_val" localSheetId="2" hidden="1">0</definedName>
    <definedName name="solver_val" localSheetId="4" hidden="1">0</definedName>
    <definedName name="solver_ver" localSheetId="0" hidden="1">3</definedName>
    <definedName name="solver_ver" localSheetId="2" hidden="1">3</definedName>
    <definedName name="solver_ver" localSheetId="4" hidden="1">3</definedName>
  </definedNames>
  <calcPr calcId="152511"/>
</workbook>
</file>

<file path=xl/calcChain.xml><?xml version="1.0" encoding="utf-8"?>
<calcChain xmlns="http://schemas.openxmlformats.org/spreadsheetml/2006/main">
  <c r="I7" i="6" l="1"/>
  <c r="L7" i="6" s="1"/>
  <c r="I8" i="6"/>
  <c r="L8" i="6"/>
  <c r="I9" i="6"/>
  <c r="L9" i="6" s="1"/>
  <c r="I10" i="6"/>
  <c r="K10" i="6"/>
  <c r="L10" i="6" s="1"/>
  <c r="B11" i="6"/>
  <c r="C11" i="6"/>
  <c r="D11" i="6"/>
  <c r="I11" i="6"/>
  <c r="L11" i="6" s="1"/>
  <c r="K11" i="6"/>
  <c r="I12" i="6"/>
  <c r="L12" i="6" s="1"/>
  <c r="K12" i="6"/>
  <c r="I13" i="6"/>
  <c r="K13" i="6"/>
  <c r="L13" i="6" s="1"/>
  <c r="B14" i="6"/>
  <c r="C14" i="6"/>
  <c r="D14" i="6"/>
  <c r="I18" i="6" s="1"/>
  <c r="L18" i="6" s="1"/>
  <c r="E14" i="6"/>
  <c r="F14" i="6"/>
  <c r="G14" i="6"/>
  <c r="I14" i="6"/>
  <c r="L14" i="6" s="1"/>
  <c r="K14" i="6"/>
  <c r="I15" i="6"/>
  <c r="L15" i="6" s="1"/>
  <c r="K15" i="6"/>
  <c r="I16" i="6"/>
  <c r="L16" i="6" s="1"/>
  <c r="I17" i="6"/>
  <c r="L17" i="6" s="1"/>
  <c r="B25" i="6"/>
  <c r="H25" i="6" s="1"/>
  <c r="H27" i="6" s="1"/>
  <c r="C25" i="6"/>
  <c r="D25" i="6"/>
  <c r="B10" i="4" l="1"/>
  <c r="C10" i="4"/>
  <c r="D10" i="4"/>
  <c r="E10" i="4"/>
  <c r="F10" i="4"/>
  <c r="B11" i="4"/>
  <c r="C11" i="4"/>
  <c r="D11" i="4"/>
  <c r="D20" i="4" s="1"/>
  <c r="E11" i="4"/>
  <c r="E20" i="4" s="1"/>
  <c r="F11" i="4"/>
  <c r="D16" i="4"/>
  <c r="B20" i="4"/>
  <c r="C20" i="4"/>
  <c r="F20" i="4"/>
  <c r="B18" i="2"/>
  <c r="G19" i="2" s="1"/>
  <c r="C18" i="2"/>
  <c r="D18" i="2"/>
  <c r="E18" i="2"/>
  <c r="F18" i="2"/>
  <c r="G21" i="4" l="1"/>
  <c r="K21" i="4" s="1"/>
</calcChain>
</file>

<file path=xl/sharedStrings.xml><?xml version="1.0" encoding="utf-8"?>
<sst xmlns="http://schemas.openxmlformats.org/spreadsheetml/2006/main" count="171" uniqueCount="108">
  <si>
    <t>Hours</t>
  </si>
  <si>
    <t>Minimize sum of squares time</t>
  </si>
  <si>
    <t>Predicted ax^p</t>
  </si>
  <si>
    <t xml:space="preserve">min { (6 - a(1^p))^2 + (60 - a(30^p))^2 + (100 - a(60^p))^2 + (150 - a(120^p))^2 + (250 - a(240^p))^2 } </t>
  </si>
  <si>
    <t>Objective Function:</t>
  </si>
  <si>
    <t>Units</t>
  </si>
  <si>
    <t>none</t>
  </si>
  <si>
    <t>hours/ unit</t>
  </si>
  <si>
    <t>values</t>
  </si>
  <si>
    <t>p</t>
  </si>
  <si>
    <t>a</t>
  </si>
  <si>
    <t>Decision Variables</t>
  </si>
  <si>
    <t>MODEL:</t>
  </si>
  <si>
    <t>hours</t>
  </si>
  <si>
    <t>Cumulative Time ti</t>
  </si>
  <si>
    <t>units</t>
  </si>
  <si>
    <t>Cumulative Production xi</t>
  </si>
  <si>
    <r>
      <t xml:space="preserve">a, t, x </t>
    </r>
    <r>
      <rPr>
        <b/>
        <sz val="9"/>
        <color rgb="FF0070C0"/>
        <rFont val="Symbol"/>
        <family val="1"/>
        <charset val="2"/>
      </rPr>
      <t>³</t>
    </r>
    <r>
      <rPr>
        <b/>
        <sz val="9"/>
        <color rgb="FF0070C0"/>
        <rFont val="ArialMT"/>
      </rPr>
      <t xml:space="preserve"> 0</t>
    </r>
  </si>
  <si>
    <t>Nonnegativity</t>
  </si>
  <si>
    <t>Slack</t>
  </si>
  <si>
    <t>Observation i</t>
  </si>
  <si>
    <t>Constraints:</t>
  </si>
  <si>
    <t>Benefits:</t>
  </si>
  <si>
    <t>DATA:</t>
  </si>
  <si>
    <t>Students: Gurpal Bisra and Leon Zhu</t>
  </si>
  <si>
    <t>LP Model</t>
  </si>
  <si>
    <t>BAMS 506 - Assignment 3 - Question 1</t>
  </si>
  <si>
    <t>NONE</t>
  </si>
  <si>
    <t>Constraints</t>
  </si>
  <si>
    <t>values p</t>
  </si>
  <si>
    <t>$C$14</t>
  </si>
  <si>
    <t>values a</t>
  </si>
  <si>
    <t>$B$14</t>
  </si>
  <si>
    <t>Gradient</t>
  </si>
  <si>
    <t>Value</t>
  </si>
  <si>
    <t>Name</t>
  </si>
  <si>
    <t>Cell</t>
  </si>
  <si>
    <t>Reduced</t>
  </si>
  <si>
    <t>Final</t>
  </si>
  <si>
    <t>Variable Cells</t>
  </si>
  <si>
    <t>Report Created: 9/26/2016 6:36:54 PM</t>
  </si>
  <si>
    <t>Worksheet: [Assignment 3 - Question 1.xlsx]Question 1-b</t>
  </si>
  <si>
    <t>Microsoft Excel 15.0 Sensitivity Report</t>
  </si>
  <si>
    <t>Log-hours</t>
  </si>
  <si>
    <t>Predicted -b - p*ln(x)</t>
  </si>
  <si>
    <t>min { ( ln(6) - b - p*ln(1))^2 + ( ln(60) - b - p*ln(30))^2 + ( ln(100) - b - p*ln(60))^2 + ( ln(150) - b - p*ln(120))^2 + ( ln(250) - b - p*ln(245))^2 }</t>
  </si>
  <si>
    <t>Log-hrs/unit</t>
  </si>
  <si>
    <t>Log-hrs</t>
  </si>
  <si>
    <t>b</t>
  </si>
  <si>
    <t>Decision Variables (b, p)</t>
  </si>
  <si>
    <t>log-units</t>
  </si>
  <si>
    <t>ln (xi)</t>
  </si>
  <si>
    <t>log-hours</t>
  </si>
  <si>
    <t>ln (ti)</t>
  </si>
  <si>
    <r>
      <t xml:space="preserve">b, t, x </t>
    </r>
    <r>
      <rPr>
        <b/>
        <sz val="10"/>
        <color rgb="FF0070C0"/>
        <rFont val="Symbol"/>
        <family val="1"/>
        <charset val="2"/>
      </rPr>
      <t>³</t>
    </r>
    <r>
      <rPr>
        <b/>
        <sz val="12"/>
        <color rgb="FF0070C0"/>
        <rFont val="ArialMT"/>
      </rPr>
      <t xml:space="preserve"> 0</t>
    </r>
  </si>
  <si>
    <t>$C$16</t>
  </si>
  <si>
    <t>values b</t>
  </si>
  <si>
    <t>$B$16</t>
  </si>
  <si>
    <t>Report Created: 9/26/2016 6:44:24 PM</t>
  </si>
  <si>
    <t>Worksheet: [Assignment 3 - Question 1.xlsx]Question 1-c</t>
  </si>
  <si>
    <t>$</t>
  </si>
  <si>
    <t>Maximize Profit</t>
  </si>
  <si>
    <t>Overhead</t>
  </si>
  <si>
    <t>SUM</t>
  </si>
  <si>
    <t>max f (x) = { (C*(Pc-13.50)) + (T*(Pt-16.50)) + (S*(Ps – 7.50)) – 3,800 } [$]</t>
  </si>
  <si>
    <t>$/stool</t>
  </si>
  <si>
    <t>Ps Range</t>
  </si>
  <si>
    <t>$/table</t>
  </si>
  <si>
    <t>Pt Range</t>
  </si>
  <si>
    <t>$/chair</t>
  </si>
  <si>
    <t>Pc Range</t>
  </si>
  <si>
    <t>stools</t>
  </si>
  <si>
    <t>tables</t>
  </si>
  <si>
    <t>chairs</t>
  </si>
  <si>
    <t>£</t>
  </si>
  <si>
    <t>10. DS</t>
  </si>
  <si>
    <t>9. DT</t>
  </si>
  <si>
    <t>Ps</t>
  </si>
  <si>
    <t>Pt</t>
  </si>
  <si>
    <t>Pc</t>
  </si>
  <si>
    <t>S</t>
  </si>
  <si>
    <t>T</t>
  </si>
  <si>
    <t>C</t>
  </si>
  <si>
    <t>8. DC</t>
  </si>
  <si>
    <t>³</t>
  </si>
  <si>
    <t>7. SPB</t>
  </si>
  <si>
    <t>Demand Value Calculations</t>
  </si>
  <si>
    <t>tabletop/table</t>
  </si>
  <si>
    <t>1/Table</t>
  </si>
  <si>
    <t>500 Tabletops</t>
  </si>
  <si>
    <t>6. TPB</t>
  </si>
  <si>
    <t>Market Size (Mi)</t>
  </si>
  <si>
    <t>1.64*(Unit Cost)</t>
  </si>
  <si>
    <t>5. CPB</t>
  </si>
  <si>
    <t>$/unit</t>
  </si>
  <si>
    <t>Unit Cost</t>
  </si>
  <si>
    <t>4. TT</t>
  </si>
  <si>
    <t>hours/unit</t>
  </si>
  <si>
    <t>Finishing Hours</t>
  </si>
  <si>
    <t>3. TFH</t>
  </si>
  <si>
    <t>Assembly Hours</t>
  </si>
  <si>
    <t>2. TAH</t>
  </si>
  <si>
    <t>C,T,S,Pc,Pt,Ps</t>
  </si>
  <si>
    <t>1. Non-negativity</t>
  </si>
  <si>
    <t>Stools</t>
  </si>
  <si>
    <t>Tables</t>
  </si>
  <si>
    <t>Chairs</t>
  </si>
  <si>
    <t>BAMS 506 - Assignment 3 - Question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</si>
</sst>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color indexed="17"/>
      <name val="Arial"/>
      <family val="2"/>
    </font>
    <font>
      <b/>
      <u/>
      <sz val="10"/>
      <name val="Arial"/>
      <family val="2"/>
    </font>
    <font>
      <sz val="9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10"/>
      <color rgb="FF0070C0"/>
      <name val="Arial"/>
      <family val="2"/>
    </font>
    <font>
      <u/>
      <sz val="10"/>
      <name val="Arial"/>
      <family val="2"/>
    </font>
    <font>
      <b/>
      <sz val="8"/>
      <name val="Arial"/>
      <family val="2"/>
    </font>
    <font>
      <sz val="10"/>
      <name val="ArialMT"/>
    </font>
    <font>
      <b/>
      <sz val="10"/>
      <name val="ArialMT"/>
    </font>
    <font>
      <b/>
      <sz val="10"/>
      <color rgb="FF0070C0"/>
      <name val="ArialMT"/>
    </font>
    <font>
      <b/>
      <sz val="9"/>
      <color rgb="FF0070C0"/>
      <name val="ArialMT"/>
    </font>
    <font>
      <b/>
      <sz val="9"/>
      <color rgb="FF0070C0"/>
      <name val="Symbol"/>
      <family val="1"/>
      <charset val="2"/>
    </font>
    <font>
      <b/>
      <sz val="9"/>
      <name val="ArialMT"/>
    </font>
    <font>
      <sz val="12"/>
      <name val="Arial"/>
      <family val="2"/>
    </font>
    <font>
      <sz val="12"/>
      <color rgb="FFFF0000"/>
      <name val="Arial"/>
      <family val="2"/>
    </font>
    <font>
      <b/>
      <sz val="11"/>
      <color indexed="18"/>
      <name val="Calibri"/>
      <family val="2"/>
      <scheme val="minor"/>
    </font>
    <font>
      <b/>
      <sz val="10"/>
      <color rgb="FF0070C0"/>
      <name val="Symbol"/>
      <family val="1"/>
      <charset val="2"/>
    </font>
    <font>
      <b/>
      <sz val="12"/>
      <color rgb="FF0070C0"/>
      <name val="ArialMT"/>
    </font>
    <font>
      <sz val="10"/>
      <color theme="1"/>
      <name val="Arial"/>
      <family val="2"/>
    </font>
    <font>
      <sz val="9"/>
      <name val="ArialMT"/>
    </font>
    <font>
      <sz val="9"/>
      <name val="Symbol"/>
      <family val="1"/>
      <charset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0">
    <xf numFmtId="0" fontId="0" fillId="0" borderId="0" xfId="0"/>
    <xf numFmtId="0" fontId="2" fillId="0" borderId="0" xfId="1"/>
    <xf numFmtId="0" fontId="2" fillId="0" borderId="0" xfId="1" applyAlignment="1">
      <alignment horizontal="center"/>
    </xf>
    <xf numFmtId="0" fontId="2" fillId="0" borderId="0" xfId="1" applyFont="1"/>
    <xf numFmtId="0" fontId="2" fillId="0" borderId="0" xfId="1" applyFill="1"/>
    <xf numFmtId="0" fontId="2" fillId="0" borderId="0" xfId="1" applyFill="1" applyAlignment="1">
      <alignment horizontal="center"/>
    </xf>
    <xf numFmtId="0" fontId="2" fillId="0" borderId="0" xfId="1" applyFont="1" applyFill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0" xfId="1" applyFont="1" applyFill="1" applyBorder="1"/>
    <xf numFmtId="0" fontId="2" fillId="0" borderId="0" xfId="1" applyFill="1" applyBorder="1"/>
    <xf numFmtId="0" fontId="2" fillId="2" borderId="0" xfId="1" applyFill="1"/>
    <xf numFmtId="0" fontId="2" fillId="2" borderId="0" xfId="1" applyFont="1" applyFill="1"/>
    <xf numFmtId="2" fontId="3" fillId="2" borderId="1" xfId="1" applyNumberFormat="1" applyFont="1" applyFill="1" applyBorder="1"/>
    <xf numFmtId="0" fontId="2" fillId="2" borderId="0" xfId="1" applyFont="1" applyFill="1" applyAlignment="1">
      <alignment vertical="center"/>
    </xf>
    <xf numFmtId="0" fontId="2" fillId="2" borderId="0" xfId="1" applyFont="1" applyFill="1" applyAlignment="1">
      <alignment horizontal="left" vertical="center" wrapText="1"/>
    </xf>
    <xf numFmtId="0" fontId="2" fillId="2" borderId="2" xfId="1" applyFill="1" applyBorder="1" applyAlignment="1">
      <alignment horizontal="center" vertical="center"/>
    </xf>
    <xf numFmtId="0" fontId="4" fillId="2" borderId="0" xfId="1" applyFont="1" applyFill="1"/>
    <xf numFmtId="0" fontId="5" fillId="2" borderId="0" xfId="1" applyFont="1" applyFill="1" applyAlignment="1"/>
    <xf numFmtId="0" fontId="6" fillId="3" borderId="3" xfId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0" fontId="7" fillId="3" borderId="4" xfId="1" applyFont="1" applyFill="1" applyBorder="1" applyAlignment="1">
      <alignment horizontal="center" vertical="center"/>
    </xf>
    <xf numFmtId="0" fontId="2" fillId="3" borderId="5" xfId="1" applyFont="1" applyFill="1" applyBorder="1"/>
    <xf numFmtId="0" fontId="2" fillId="0" borderId="0" xfId="1" applyBorder="1"/>
    <xf numFmtId="0" fontId="7" fillId="3" borderId="6" xfId="1" applyFont="1" applyFill="1" applyBorder="1" applyAlignment="1">
      <alignment horizontal="center" vertical="center"/>
    </xf>
    <xf numFmtId="0" fontId="7" fillId="3" borderId="0" xfId="1" applyFont="1" applyFill="1" applyBorder="1" applyAlignment="1">
      <alignment horizontal="center" vertical="center"/>
    </xf>
    <xf numFmtId="0" fontId="8" fillId="3" borderId="0" xfId="1" applyFont="1" applyFill="1" applyBorder="1" applyAlignment="1">
      <alignment horizontal="center" vertical="center"/>
    </xf>
    <xf numFmtId="0" fontId="9" fillId="3" borderId="7" xfId="1" applyFont="1" applyFill="1" applyBorder="1"/>
    <xf numFmtId="0" fontId="7" fillId="3" borderId="8" xfId="1" applyFont="1" applyFill="1" applyBorder="1" applyAlignment="1">
      <alignment horizontal="center" vertical="center"/>
    </xf>
    <xf numFmtId="0" fontId="7" fillId="3" borderId="9" xfId="1" applyFont="1" applyFill="1" applyBorder="1" applyAlignment="1">
      <alignment horizontal="center" vertical="center"/>
    </xf>
    <xf numFmtId="0" fontId="4" fillId="3" borderId="10" xfId="1" applyFont="1" applyFill="1" applyBorder="1"/>
    <xf numFmtId="0" fontId="2" fillId="0" borderId="0" xfId="1" applyBorder="1" applyAlignment="1">
      <alignment horizontal="center"/>
    </xf>
    <xf numFmtId="0" fontId="2" fillId="0" borderId="0" xfId="1" applyFont="1" applyBorder="1" applyAlignment="1">
      <alignment horizontal="left"/>
    </xf>
    <xf numFmtId="0" fontId="10" fillId="3" borderId="11" xfId="1" applyFont="1" applyFill="1" applyBorder="1" applyAlignment="1">
      <alignment horizontal="right"/>
    </xf>
    <xf numFmtId="0" fontId="10" fillId="3" borderId="12" xfId="1" applyFont="1" applyFill="1" applyBorder="1" applyAlignment="1">
      <alignment horizontal="right"/>
    </xf>
    <xf numFmtId="0" fontId="10" fillId="3" borderId="12" xfId="1" applyFont="1" applyFill="1" applyBorder="1" applyAlignment="1">
      <alignment horizontal="left"/>
    </xf>
    <xf numFmtId="0" fontId="2" fillId="3" borderId="12" xfId="1" applyFill="1" applyBorder="1"/>
    <xf numFmtId="0" fontId="4" fillId="3" borderId="13" xfId="1" applyFont="1" applyFill="1" applyBorder="1"/>
    <xf numFmtId="0" fontId="11" fillId="4" borderId="0" xfId="1" applyFont="1" applyFill="1" applyBorder="1" applyAlignment="1">
      <alignment vertical="center"/>
    </xf>
    <xf numFmtId="0" fontId="2" fillId="4" borderId="6" xfId="1" applyFont="1" applyFill="1" applyBorder="1" applyAlignment="1"/>
    <xf numFmtId="0" fontId="12" fillId="4" borderId="7" xfId="1" applyFont="1" applyFill="1" applyBorder="1" applyAlignment="1">
      <alignment vertical="center"/>
    </xf>
    <xf numFmtId="0" fontId="2" fillId="5" borderId="7" xfId="1" applyFont="1" applyFill="1" applyBorder="1" applyAlignment="1">
      <alignment horizontal="center" vertical="center"/>
    </xf>
    <xf numFmtId="0" fontId="2" fillId="5" borderId="14" xfId="1" applyFont="1" applyFill="1" applyBorder="1" applyAlignment="1">
      <alignment horizontal="center" vertical="center"/>
    </xf>
    <xf numFmtId="0" fontId="2" fillId="5" borderId="7" xfId="1" applyFill="1" applyBorder="1" applyAlignment="1">
      <alignment horizontal="center" vertical="center"/>
    </xf>
    <xf numFmtId="0" fontId="2" fillId="5" borderId="14" xfId="1" applyFill="1" applyBorder="1" applyAlignment="1">
      <alignment horizontal="center" vertical="center"/>
    </xf>
    <xf numFmtId="0" fontId="2" fillId="5" borderId="7" xfId="1" applyFont="1" applyFill="1" applyBorder="1"/>
    <xf numFmtId="0" fontId="13" fillId="4" borderId="0" xfId="1" applyFont="1" applyFill="1" applyBorder="1" applyAlignment="1">
      <alignment horizontal="center" vertical="center"/>
    </xf>
    <xf numFmtId="0" fontId="12" fillId="4" borderId="7" xfId="1" applyFont="1" applyFill="1" applyBorder="1" applyAlignment="1">
      <alignment vertical="center" wrapText="1"/>
    </xf>
    <xf numFmtId="0" fontId="2" fillId="5" borderId="7" xfId="1" applyFont="1" applyFill="1" applyBorder="1" applyAlignment="1">
      <alignment wrapText="1"/>
    </xf>
    <xf numFmtId="0" fontId="14" fillId="4" borderId="6" xfId="1" applyFont="1" applyFill="1" applyBorder="1" applyAlignment="1">
      <alignment horizontal="center" vertical="center"/>
    </xf>
    <xf numFmtId="0" fontId="16" fillId="4" borderId="7" xfId="1" applyFont="1" applyFill="1" applyBorder="1" applyAlignment="1">
      <alignment vertical="center" wrapText="1"/>
    </xf>
    <xf numFmtId="0" fontId="2" fillId="5" borderId="10" xfId="1" applyFill="1" applyBorder="1" applyAlignment="1">
      <alignment horizontal="center" vertical="center"/>
    </xf>
    <xf numFmtId="0" fontId="2" fillId="5" borderId="15" xfId="1" applyFont="1" applyFill="1" applyBorder="1" applyAlignment="1">
      <alignment horizontal="center" vertical="center"/>
    </xf>
    <xf numFmtId="164" fontId="2" fillId="5" borderId="10" xfId="1" applyNumberFormat="1" applyFill="1" applyBorder="1" applyAlignment="1">
      <alignment horizontal="center" vertical="center"/>
    </xf>
    <xf numFmtId="0" fontId="2" fillId="5" borderId="15" xfId="1" applyFill="1" applyBorder="1" applyAlignment="1">
      <alignment horizontal="center" vertical="center"/>
    </xf>
    <xf numFmtId="0" fontId="2" fillId="5" borderId="10" xfId="1" applyFill="1" applyBorder="1"/>
    <xf numFmtId="0" fontId="12" fillId="4" borderId="0" xfId="1" applyFont="1" applyFill="1" applyBorder="1" applyAlignment="1">
      <alignment horizontal="center" vertical="center"/>
    </xf>
    <xf numFmtId="0" fontId="11" fillId="4" borderId="6" xfId="1" applyFont="1" applyFill="1" applyBorder="1" applyAlignment="1">
      <alignment vertical="center"/>
    </xf>
    <xf numFmtId="0" fontId="7" fillId="5" borderId="0" xfId="1" applyFont="1" applyFill="1" applyAlignment="1">
      <alignment horizontal="center" vertical="center"/>
    </xf>
    <xf numFmtId="0" fontId="7" fillId="5" borderId="0" xfId="1" applyFont="1" applyFill="1" applyBorder="1" applyAlignment="1">
      <alignment horizontal="center" vertical="center" wrapText="1"/>
    </xf>
    <xf numFmtId="0" fontId="2" fillId="5" borderId="16" xfId="1" applyFill="1" applyBorder="1" applyAlignment="1">
      <alignment horizontal="center" vertical="center"/>
    </xf>
    <xf numFmtId="0" fontId="2" fillId="4" borderId="9" xfId="1" applyFont="1" applyFill="1" applyBorder="1"/>
    <xf numFmtId="0" fontId="2" fillId="4" borderId="8" xfId="1" applyFill="1" applyBorder="1"/>
    <xf numFmtId="0" fontId="4" fillId="4" borderId="10" xfId="1" applyFont="1" applyFill="1" applyBorder="1"/>
    <xf numFmtId="0" fontId="2" fillId="5" borderId="9" xfId="1" applyFill="1" applyBorder="1" applyAlignment="1">
      <alignment horizontal="center"/>
    </xf>
    <xf numFmtId="0" fontId="4" fillId="5" borderId="9" xfId="1" applyFont="1" applyFill="1" applyBorder="1" applyAlignment="1">
      <alignment horizontal="left"/>
    </xf>
    <xf numFmtId="0" fontId="4" fillId="5" borderId="15" xfId="1" applyFont="1" applyFill="1" applyBorder="1"/>
    <xf numFmtId="0" fontId="17" fillId="0" borderId="0" xfId="1" applyFont="1"/>
    <xf numFmtId="0" fontId="4" fillId="0" borderId="0" xfId="1" applyFont="1" applyAlignment="1">
      <alignment horizontal="left"/>
    </xf>
    <xf numFmtId="0" fontId="18" fillId="0" borderId="0" xfId="1" applyFont="1"/>
    <xf numFmtId="0" fontId="0" fillId="0" borderId="17" xfId="0" applyFill="1" applyBorder="1" applyAlignment="1"/>
    <xf numFmtId="0" fontId="0" fillId="0" borderId="18" xfId="0" applyFill="1" applyBorder="1" applyAlignment="1"/>
    <xf numFmtId="0" fontId="19" fillId="0" borderId="19" xfId="0" applyFont="1" applyFill="1" applyBorder="1" applyAlignment="1">
      <alignment horizontal="center"/>
    </xf>
    <xf numFmtId="0" fontId="19" fillId="0" borderId="20" xfId="0" applyFont="1" applyFill="1" applyBorder="1" applyAlignment="1">
      <alignment horizontal="center"/>
    </xf>
    <xf numFmtId="0" fontId="1" fillId="0" borderId="0" xfId="0" applyFont="1"/>
    <xf numFmtId="0" fontId="3" fillId="2" borderId="1" xfId="1" applyNumberFormat="1" applyFont="1" applyFill="1" applyBorder="1"/>
    <xf numFmtId="0" fontId="2" fillId="2" borderId="0" xfId="1" applyFill="1" applyAlignment="1">
      <alignment horizontal="left" vertical="center" wrapText="1"/>
    </xf>
    <xf numFmtId="0" fontId="2" fillId="3" borderId="4" xfId="1" applyFont="1" applyFill="1" applyBorder="1" applyAlignment="1">
      <alignment horizontal="center" vertical="center"/>
    </xf>
    <xf numFmtId="0" fontId="2" fillId="3" borderId="0" xfId="1" applyFont="1" applyFill="1" applyBorder="1" applyAlignment="1">
      <alignment horizontal="center" vertical="center"/>
    </xf>
    <xf numFmtId="0" fontId="2" fillId="3" borderId="9" xfId="1" applyFont="1" applyFill="1" applyBorder="1" applyAlignment="1">
      <alignment horizontal="center" vertical="center"/>
    </xf>
    <xf numFmtId="0" fontId="13" fillId="4" borderId="6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/>
    </xf>
    <xf numFmtId="11" fontId="3" fillId="2" borderId="21" xfId="1" applyNumberFormat="1" applyFont="1" applyFill="1" applyBorder="1"/>
    <xf numFmtId="0" fontId="2" fillId="2" borderId="4" xfId="1" applyFont="1" applyFill="1" applyBorder="1"/>
    <xf numFmtId="0" fontId="2" fillId="2" borderId="4" xfId="1" applyFont="1" applyFill="1" applyBorder="1" applyAlignment="1">
      <alignment horizontal="left" vertical="center" wrapText="1"/>
    </xf>
    <xf numFmtId="0" fontId="2" fillId="2" borderId="4" xfId="1" applyFill="1" applyBorder="1"/>
    <xf numFmtId="0" fontId="2" fillId="2" borderId="4" xfId="1" applyFont="1" applyFill="1" applyBorder="1" applyAlignment="1">
      <alignment vertical="center"/>
    </xf>
    <xf numFmtId="0" fontId="2" fillId="2" borderId="5" xfId="1" applyFont="1" applyFill="1" applyBorder="1"/>
    <xf numFmtId="0" fontId="2" fillId="2" borderId="6" xfId="1" applyFont="1" applyFill="1" applyBorder="1" applyAlignment="1">
      <alignment horizontal="left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left" vertical="center" wrapText="1"/>
    </xf>
    <xf numFmtId="0" fontId="2" fillId="2" borderId="0" xfId="1" applyFill="1" applyBorder="1" applyAlignment="1">
      <alignment horizontal="center" vertical="center"/>
    </xf>
    <xf numFmtId="0" fontId="4" fillId="2" borderId="7" xfId="1" applyFont="1" applyFill="1" applyBorder="1"/>
    <xf numFmtId="0" fontId="2" fillId="2" borderId="8" xfId="1" applyFont="1" applyFill="1" applyBorder="1" applyAlignment="1">
      <alignment vertical="center"/>
    </xf>
    <xf numFmtId="0" fontId="9" fillId="2" borderId="9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vertical="center"/>
    </xf>
    <xf numFmtId="0" fontId="22" fillId="2" borderId="9" xfId="0" applyFont="1" applyFill="1" applyBorder="1"/>
    <xf numFmtId="0" fontId="4" fillId="2" borderId="10" xfId="1" applyFont="1" applyFill="1" applyBorder="1"/>
    <xf numFmtId="0" fontId="22" fillId="3" borderId="3" xfId="1" applyFont="1" applyFill="1" applyBorder="1" applyAlignment="1">
      <alignment horizontal="center" vertical="center"/>
    </xf>
    <xf numFmtId="0" fontId="22" fillId="3" borderId="4" xfId="1" applyFont="1" applyFill="1" applyBorder="1" applyAlignment="1">
      <alignment horizontal="center" vertical="center"/>
    </xf>
    <xf numFmtId="0" fontId="8" fillId="3" borderId="6" xfId="1" applyFont="1" applyFill="1" applyBorder="1" applyAlignment="1">
      <alignment horizontal="center" vertical="center"/>
    </xf>
    <xf numFmtId="0" fontId="22" fillId="3" borderId="0" xfId="1" applyFont="1" applyFill="1" applyBorder="1" applyAlignment="1">
      <alignment horizontal="center" vertical="center"/>
    </xf>
    <xf numFmtId="0" fontId="2" fillId="3" borderId="7" xfId="1" applyFont="1" applyFill="1" applyBorder="1"/>
    <xf numFmtId="0" fontId="23" fillId="4" borderId="14" xfId="1" applyFont="1" applyFill="1" applyBorder="1" applyAlignment="1">
      <alignment vertical="center"/>
    </xf>
    <xf numFmtId="0" fontId="23" fillId="4" borderId="4" xfId="1" applyFont="1" applyFill="1" applyBorder="1" applyAlignment="1">
      <alignment horizontal="center" vertical="center"/>
    </xf>
    <xf numFmtId="0" fontId="24" fillId="4" borderId="4" xfId="1" applyFont="1" applyFill="1" applyBorder="1" applyAlignment="1">
      <alignment horizontal="center" vertical="center" wrapText="1"/>
    </xf>
    <xf numFmtId="0" fontId="23" fillId="4" borderId="4" xfId="1" applyFont="1" applyFill="1" applyBorder="1" applyAlignment="1">
      <alignment vertical="center"/>
    </xf>
    <xf numFmtId="0" fontId="23" fillId="4" borderId="0" xfId="1" applyFont="1" applyFill="1" applyBorder="1" applyAlignment="1">
      <alignment horizontal="center" vertical="center"/>
    </xf>
    <xf numFmtId="0" fontId="24" fillId="4" borderId="0" xfId="1" applyFont="1" applyFill="1" applyBorder="1" applyAlignment="1">
      <alignment horizontal="center" vertical="center" wrapText="1"/>
    </xf>
    <xf numFmtId="0" fontId="23" fillId="4" borderId="0" xfId="1" applyFont="1" applyFill="1" applyBorder="1" applyAlignment="1">
      <alignment vertical="center"/>
    </xf>
    <xf numFmtId="0" fontId="24" fillId="4" borderId="0" xfId="1" applyFont="1" applyFill="1" applyBorder="1" applyAlignment="1">
      <alignment horizontal="center" vertical="center"/>
    </xf>
    <xf numFmtId="0" fontId="23" fillId="4" borderId="7" xfId="1" applyFont="1" applyFill="1" applyBorder="1" applyAlignment="1">
      <alignment vertical="center"/>
    </xf>
    <xf numFmtId="0" fontId="2" fillId="5" borderId="4" xfId="1" applyFont="1" applyFill="1" applyBorder="1" applyAlignment="1">
      <alignment horizontal="center" vertical="center"/>
    </xf>
    <xf numFmtId="0" fontId="2" fillId="5" borderId="4" xfId="1" applyFill="1" applyBorder="1" applyAlignment="1">
      <alignment horizontal="center" vertical="center"/>
    </xf>
    <xf numFmtId="0" fontId="2" fillId="5" borderId="5" xfId="1" applyFont="1" applyFill="1" applyBorder="1"/>
    <xf numFmtId="0" fontId="23" fillId="4" borderId="0" xfId="1" applyFont="1" applyFill="1" applyBorder="1" applyAlignment="1">
      <alignment horizontal="center" vertical="center" wrapText="1"/>
    </xf>
    <xf numFmtId="0" fontId="23" fillId="4" borderId="7" xfId="1" applyFont="1" applyFill="1" applyBorder="1" applyAlignment="1">
      <alignment vertical="center" wrapText="1"/>
    </xf>
    <xf numFmtId="0" fontId="2" fillId="5" borderId="6" xfId="1" applyFill="1" applyBorder="1" applyAlignment="1">
      <alignment horizontal="center"/>
    </xf>
    <xf numFmtId="0" fontId="2" fillId="5" borderId="0" xfId="1" applyFill="1" applyBorder="1" applyAlignment="1">
      <alignment horizontal="center"/>
    </xf>
    <xf numFmtId="0" fontId="2" fillId="5" borderId="0" xfId="1" applyFont="1" applyFill="1" applyBorder="1" applyAlignment="1">
      <alignment horizontal="center" vertical="center"/>
    </xf>
    <xf numFmtId="0" fontId="2" fillId="5" borderId="0" xfId="1" applyFill="1" applyBorder="1" applyAlignment="1">
      <alignment horizontal="center" vertical="center"/>
    </xf>
    <xf numFmtId="0" fontId="2" fillId="5" borderId="3" xfId="1" applyFill="1" applyBorder="1" applyAlignment="1">
      <alignment horizontal="center"/>
    </xf>
    <xf numFmtId="0" fontId="2" fillId="5" borderId="5" xfId="1" applyFill="1" applyBorder="1" applyAlignment="1">
      <alignment horizontal="center"/>
    </xf>
    <xf numFmtId="0" fontId="2" fillId="5" borderId="16" xfId="1" applyFont="1" applyFill="1" applyBorder="1" applyAlignment="1">
      <alignment horizontal="center" vertical="center"/>
    </xf>
    <xf numFmtId="0" fontId="2" fillId="5" borderId="5" xfId="1" applyFill="1" applyBorder="1" applyAlignment="1">
      <alignment horizontal="center" vertical="center"/>
    </xf>
    <xf numFmtId="0" fontId="2" fillId="5" borderId="5" xfId="1" applyFont="1" applyFill="1" applyBorder="1" applyAlignment="1">
      <alignment wrapText="1"/>
    </xf>
    <xf numFmtId="0" fontId="23" fillId="4" borderId="14" xfId="1" applyFont="1" applyFill="1" applyBorder="1" applyAlignment="1">
      <alignment horizontal="center" vertical="center"/>
    </xf>
    <xf numFmtId="0" fontId="7" fillId="5" borderId="0" xfId="1" applyFont="1" applyFill="1" applyBorder="1" applyAlignment="1">
      <alignment horizontal="center" vertical="center"/>
    </xf>
    <xf numFmtId="0" fontId="2" fillId="4" borderId="15" xfId="1" applyFont="1" applyFill="1" applyBorder="1"/>
    <xf numFmtId="0" fontId="4" fillId="4" borderId="9" xfId="1" applyFont="1" applyFill="1" applyBorder="1"/>
    <xf numFmtId="0" fontId="2" fillId="5" borderId="8" xfId="1" applyFill="1" applyBorder="1" applyAlignment="1">
      <alignment horizontal="center"/>
    </xf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Time as Function </a:t>
            </a:r>
          </a:p>
          <a:p>
            <a:pPr>
              <a:defRPr/>
            </a:pPr>
            <a:r>
              <a:rPr lang="en-US" baseline="0"/>
              <a:t>of First x Units Produced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7329396325459312E-2"/>
                  <c:y val="-2.781022163896179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6.0233x</a:t>
                    </a:r>
                    <a:r>
                      <a:rPr lang="en-US" b="1" baseline="30000"/>
                      <a:t>0.6773</a:t>
                    </a:r>
                    <a:r>
                      <a:rPr lang="en-US" b="1" baseline="0"/>
                      <a:t/>
                    </a:r>
                    <a:br>
                      <a:rPr lang="en-US" b="1" baseline="0"/>
                    </a:br>
                    <a:r>
                      <a:rPr lang="en-US" b="1" baseline="0"/>
                      <a:t>R² = 0.9997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'Question 1 - b'!$B$8:$F$8</c:f>
              <c:numCache>
                <c:formatCode>General</c:formatCode>
                <c:ptCount val="5"/>
                <c:pt idx="0">
                  <c:v>1</c:v>
                </c:pt>
                <c:pt idx="1">
                  <c:v>30</c:v>
                </c:pt>
                <c:pt idx="2">
                  <c:v>60</c:v>
                </c:pt>
                <c:pt idx="3">
                  <c:v>120</c:v>
                </c:pt>
                <c:pt idx="4">
                  <c:v>240</c:v>
                </c:pt>
              </c:numCache>
            </c:numRef>
          </c:xVal>
          <c:yVal>
            <c:numRef>
              <c:f>'Question 1 - b'!$B$9:$F$9</c:f>
              <c:numCache>
                <c:formatCode>General</c:formatCode>
                <c:ptCount val="5"/>
                <c:pt idx="0">
                  <c:v>6</c:v>
                </c:pt>
                <c:pt idx="1">
                  <c:v>60</c:v>
                </c:pt>
                <c:pt idx="2">
                  <c:v>100</c:v>
                </c:pt>
                <c:pt idx="3">
                  <c:v>150</c:v>
                </c:pt>
                <c:pt idx="4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416624"/>
        <c:axId val="649417184"/>
      </c:scatterChart>
      <c:valAx>
        <c:axId val="6494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Production (Units)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17184"/>
        <c:crosses val="autoZero"/>
        <c:crossBetween val="midCat"/>
      </c:valAx>
      <c:valAx>
        <c:axId val="64941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Time (hours)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4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</a:t>
            </a:r>
            <a:r>
              <a:rPr lang="en-US" baseline="0"/>
              <a:t> Time as Function </a:t>
            </a:r>
          </a:p>
          <a:p>
            <a:pPr>
              <a:defRPr/>
            </a:pPr>
            <a:r>
              <a:rPr lang="en-US" baseline="0"/>
              <a:t>of First x Units Produced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6.7329396325459312E-2"/>
                  <c:y val="-2.781022163896179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 baseline="0"/>
                      <a:t>y = 6.0233x</a:t>
                    </a:r>
                    <a:r>
                      <a:rPr lang="en-US" b="1" baseline="30000"/>
                      <a:t>0.6773</a:t>
                    </a:r>
                    <a:r>
                      <a:rPr lang="en-US" b="1" baseline="0"/>
                      <a:t/>
                    </a:r>
                    <a:br>
                      <a:rPr lang="en-US" b="1" baseline="0"/>
                    </a:br>
                    <a:r>
                      <a:rPr lang="en-US" b="1" baseline="0"/>
                      <a:t>R² = 0.9997</a:t>
                    </a:r>
                    <a:endParaRPr lang="en-US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'Question 1 - c'!$B$8:$F$8</c:f>
              <c:numCache>
                <c:formatCode>General</c:formatCode>
                <c:ptCount val="5"/>
                <c:pt idx="0">
                  <c:v>1</c:v>
                </c:pt>
                <c:pt idx="1">
                  <c:v>30</c:v>
                </c:pt>
                <c:pt idx="2">
                  <c:v>60</c:v>
                </c:pt>
                <c:pt idx="3">
                  <c:v>120</c:v>
                </c:pt>
                <c:pt idx="4">
                  <c:v>240</c:v>
                </c:pt>
              </c:numCache>
            </c:numRef>
          </c:xVal>
          <c:yVal>
            <c:numRef>
              <c:f>'Question 1 - c'!$B$9:$F$9</c:f>
              <c:numCache>
                <c:formatCode>General</c:formatCode>
                <c:ptCount val="5"/>
                <c:pt idx="0">
                  <c:v>6</c:v>
                </c:pt>
                <c:pt idx="1">
                  <c:v>60</c:v>
                </c:pt>
                <c:pt idx="2">
                  <c:v>100</c:v>
                </c:pt>
                <c:pt idx="3">
                  <c:v>150</c:v>
                </c:pt>
                <c:pt idx="4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208192"/>
        <c:axId val="687110496"/>
      </c:scatterChart>
      <c:valAx>
        <c:axId val="636208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Production (Units)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110496"/>
        <c:crosses val="autoZero"/>
        <c:crossBetween val="midCat"/>
      </c:valAx>
      <c:valAx>
        <c:axId val="68711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</a:t>
                </a:r>
                <a:r>
                  <a:rPr lang="en-US" baseline="0"/>
                  <a:t> Time (hours)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208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285751</xdr:colOff>
      <xdr:row>20</xdr:row>
      <xdr:rowOff>53180</xdr:rowOff>
    </xdr:from>
    <xdr:to>
      <xdr:col>5</xdr:col>
      <xdr:colOff>381001</xdr:colOff>
      <xdr:row>37</xdr:row>
      <xdr:rowOff>97630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285751</xdr:colOff>
      <xdr:row>22</xdr:row>
      <xdr:rowOff>53180</xdr:rowOff>
    </xdr:from>
    <xdr:to>
      <xdr:col>5</xdr:col>
      <xdr:colOff>381001</xdr:colOff>
      <xdr:row>39</xdr:row>
      <xdr:rowOff>97630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opLeftCell="A4" zoomScale="120" zoomScaleNormal="120" workbookViewId="0">
      <selection activeCell="L20" sqref="L20"/>
    </sheetView>
  </sheetViews>
  <sheetFormatPr defaultRowHeight="12.75"/>
  <cols>
    <col min="1" max="1" width="27.42578125" style="1" customWidth="1"/>
    <col min="2" max="2" width="10.42578125" style="1" customWidth="1"/>
    <col min="3" max="3" width="9.28515625" style="1" customWidth="1"/>
    <col min="4" max="4" width="6" style="1" customWidth="1"/>
    <col min="5" max="5" width="7.140625" style="1" customWidth="1"/>
    <col min="6" max="6" width="8.7109375" style="2" customWidth="1"/>
    <col min="7" max="7" width="12.28515625" style="2" customWidth="1"/>
    <col min="8" max="8" width="14.85546875" style="2" customWidth="1"/>
    <col min="9" max="9" width="9" style="1" customWidth="1"/>
    <col min="10" max="10" width="9.140625" style="2" customWidth="1"/>
    <col min="11" max="11" width="10" style="1" customWidth="1"/>
    <col min="12" max="12" width="14.140625" style="1" customWidth="1"/>
    <col min="13" max="13" width="10.5703125" style="1" customWidth="1"/>
    <col min="14" max="20" width="9.140625" style="1"/>
    <col min="21" max="21" width="11.28515625" style="1" customWidth="1"/>
    <col min="22" max="16384" width="9.140625" style="1"/>
  </cols>
  <sheetData>
    <row r="1" spans="1:12" s="1" customFormat="1" ht="15">
      <c r="A1" s="68" t="s">
        <v>26</v>
      </c>
      <c r="F1" s="67"/>
      <c r="G1" s="67"/>
      <c r="H1" s="67"/>
      <c r="J1" s="67"/>
    </row>
    <row r="2" spans="1:12" s="1" customFormat="1" ht="15">
      <c r="A2" s="66" t="s">
        <v>25</v>
      </c>
      <c r="F2" s="67"/>
      <c r="G2" s="67"/>
      <c r="H2" s="67"/>
      <c r="J2" s="67"/>
    </row>
    <row r="3" spans="1:12" s="1" customFormat="1" ht="15">
      <c r="A3" s="66" t="s">
        <v>24</v>
      </c>
    </row>
    <row r="5" spans="1:12" s="1" customFormat="1">
      <c r="A5" s="65" t="s">
        <v>23</v>
      </c>
      <c r="B5" s="64" t="s">
        <v>22</v>
      </c>
      <c r="C5" s="63"/>
      <c r="D5" s="63"/>
      <c r="E5" s="63"/>
      <c r="F5" s="63"/>
      <c r="G5" s="63"/>
      <c r="H5" s="62" t="s">
        <v>21</v>
      </c>
      <c r="I5" s="61"/>
      <c r="J5" s="60"/>
    </row>
    <row r="6" spans="1:12" s="1" customFormat="1">
      <c r="A6" s="59" t="s">
        <v>20</v>
      </c>
      <c r="B6" s="58">
        <v>1</v>
      </c>
      <c r="C6" s="58">
        <v>2</v>
      </c>
      <c r="D6" s="58">
        <v>3</v>
      </c>
      <c r="E6" s="58">
        <v>4</v>
      </c>
      <c r="F6" s="58">
        <v>5</v>
      </c>
      <c r="G6" s="57" t="s">
        <v>5</v>
      </c>
      <c r="H6" s="39"/>
      <c r="I6" s="56"/>
      <c r="J6" s="55" t="s">
        <v>19</v>
      </c>
    </row>
    <row r="7" spans="1:12" s="1" customFormat="1">
      <c r="A7" s="54"/>
      <c r="B7" s="53"/>
      <c r="C7" s="52"/>
      <c r="D7" s="52"/>
      <c r="E7" s="52"/>
      <c r="F7" s="51"/>
      <c r="G7" s="50"/>
      <c r="H7" s="49" t="s">
        <v>18</v>
      </c>
      <c r="I7" s="48" t="s">
        <v>17</v>
      </c>
      <c r="J7" s="37"/>
    </row>
    <row r="8" spans="1:12" s="1" customFormat="1">
      <c r="A8" s="47" t="s">
        <v>16</v>
      </c>
      <c r="B8" s="43">
        <v>1</v>
      </c>
      <c r="C8" s="42">
        <v>30</v>
      </c>
      <c r="D8" s="42">
        <v>60</v>
      </c>
      <c r="E8" s="42">
        <v>120</v>
      </c>
      <c r="F8" s="41">
        <v>240</v>
      </c>
      <c r="G8" s="40" t="s">
        <v>15</v>
      </c>
      <c r="H8" s="46"/>
      <c r="I8" s="38"/>
      <c r="J8" s="45"/>
    </row>
    <row r="9" spans="1:12" s="1" customFormat="1">
      <c r="A9" s="47" t="s">
        <v>14</v>
      </c>
      <c r="B9" s="43">
        <v>6</v>
      </c>
      <c r="C9" s="42">
        <v>60</v>
      </c>
      <c r="D9" s="42">
        <v>100</v>
      </c>
      <c r="E9" s="42">
        <v>150</v>
      </c>
      <c r="F9" s="41">
        <v>250</v>
      </c>
      <c r="G9" s="40" t="s">
        <v>13</v>
      </c>
      <c r="H9" s="46"/>
      <c r="I9" s="38"/>
      <c r="J9" s="45"/>
    </row>
    <row r="10" spans="1:12" s="1" customFormat="1">
      <c r="A10" s="44"/>
      <c r="B10" s="43"/>
      <c r="C10" s="42"/>
      <c r="D10" s="42"/>
      <c r="E10" s="42"/>
      <c r="F10" s="41"/>
      <c r="G10" s="40"/>
      <c r="H10" s="39"/>
      <c r="I10" s="38"/>
      <c r="J10" s="37"/>
    </row>
    <row r="12" spans="1:12" s="1" customFormat="1">
      <c r="A12" s="36" t="s">
        <v>12</v>
      </c>
      <c r="B12" s="35"/>
      <c r="C12" s="34"/>
      <c r="D12" s="33"/>
      <c r="E12" s="32"/>
      <c r="F12" s="30"/>
      <c r="G12" s="30"/>
      <c r="H12" s="30"/>
      <c r="I12" s="31"/>
      <c r="J12" s="30"/>
    </row>
    <row r="13" spans="1:12" s="1" customFormat="1">
      <c r="A13" s="29" t="s">
        <v>11</v>
      </c>
      <c r="B13" s="28" t="s">
        <v>10</v>
      </c>
      <c r="C13" s="28" t="s">
        <v>9</v>
      </c>
      <c r="D13" s="28"/>
      <c r="E13" s="27"/>
      <c r="F13" s="22"/>
      <c r="G13" s="22"/>
      <c r="H13" s="22"/>
    </row>
    <row r="14" spans="1:12" s="1" customFormat="1">
      <c r="A14" s="26" t="s">
        <v>8</v>
      </c>
      <c r="B14" s="25">
        <v>5.8570399608566399</v>
      </c>
      <c r="C14" s="25">
        <v>0.68383899260173686</v>
      </c>
      <c r="D14" s="24"/>
      <c r="E14" s="23"/>
      <c r="F14" s="22"/>
      <c r="G14" s="22"/>
      <c r="H14" s="22"/>
    </row>
    <row r="15" spans="1:12" s="1" customFormat="1">
      <c r="A15" s="21"/>
      <c r="B15" s="20" t="s">
        <v>7</v>
      </c>
      <c r="C15" s="20" t="s">
        <v>6</v>
      </c>
      <c r="D15" s="19"/>
      <c r="E15" s="18" t="s">
        <v>5</v>
      </c>
      <c r="F15" s="2"/>
      <c r="G15" s="7"/>
      <c r="H15" s="4"/>
      <c r="I15" s="4"/>
      <c r="J15" s="4"/>
    </row>
    <row r="16" spans="1:12" s="1" customFormat="1">
      <c r="F16" s="2"/>
      <c r="G16" s="2"/>
      <c r="H16" s="2"/>
      <c r="I16" s="4"/>
      <c r="J16" s="5"/>
      <c r="K16" s="5"/>
      <c r="L16" s="4"/>
    </row>
    <row r="17" spans="1:12" s="1" customFormat="1" ht="13.5" customHeight="1">
      <c r="A17" s="16" t="s">
        <v>4</v>
      </c>
      <c r="B17" s="17" t="s">
        <v>3</v>
      </c>
      <c r="C17" s="13"/>
      <c r="D17" s="13"/>
      <c r="E17" s="13"/>
      <c r="F17" s="13"/>
      <c r="G17" s="13"/>
      <c r="H17" s="13"/>
      <c r="I17" s="10"/>
      <c r="J17" s="5"/>
      <c r="K17" s="5"/>
      <c r="L17" s="4"/>
    </row>
    <row r="18" spans="1:12" s="1" customFormat="1" ht="13.5" customHeight="1" thickBot="1">
      <c r="A18" s="16" t="s">
        <v>2</v>
      </c>
      <c r="B18" s="15">
        <f>($B$14*(B$8^($C$14)))</f>
        <v>5.8570399608566399</v>
      </c>
      <c r="C18" s="15">
        <f>($B$14*(C$8^($C$14)))</f>
        <v>59.950291326416902</v>
      </c>
      <c r="D18" s="15">
        <f>($B$14*(D$8^($C$14)))</f>
        <v>96.304669876101016</v>
      </c>
      <c r="E18" s="15">
        <f>($B$14*(E$8^($C$14)))</f>
        <v>154.70466005655553</v>
      </c>
      <c r="F18" s="15">
        <f>($B$14*(F$8^($C$14)))</f>
        <v>248.5189126758408</v>
      </c>
      <c r="G18" s="14"/>
      <c r="H18" s="14"/>
      <c r="I18" s="10"/>
      <c r="J18" s="5"/>
      <c r="K18" s="5"/>
      <c r="L18" s="4"/>
    </row>
    <row r="19" spans="1:12" s="1" customFormat="1" ht="13.5" thickBot="1">
      <c r="A19" s="11" t="s">
        <v>1</v>
      </c>
      <c r="B19" s="10"/>
      <c r="C19" s="13"/>
      <c r="D19" s="10"/>
      <c r="E19" s="10"/>
      <c r="F19" s="11"/>
      <c r="G19" s="12">
        <f>(B9-B18)^2+(C18-C9)^2+(D18-D9)^2+(E18-E9)^2+(F18-F9)^2</f>
        <v>38.005819159150647</v>
      </c>
      <c r="H19" s="11" t="s">
        <v>0</v>
      </c>
      <c r="I19" s="10"/>
      <c r="J19" s="6"/>
    </row>
    <row r="20" spans="1:12" s="1" customFormat="1">
      <c r="A20" s="9"/>
      <c r="B20" s="9"/>
      <c r="C20" s="8"/>
      <c r="D20" s="8"/>
      <c r="E20" s="8"/>
      <c r="F20" s="7"/>
      <c r="G20" s="7"/>
      <c r="H20" s="7"/>
      <c r="I20" s="4"/>
      <c r="J20" s="6"/>
    </row>
    <row r="21" spans="1:12" s="1" customFormat="1">
      <c r="F21" s="2"/>
      <c r="G21" s="2"/>
      <c r="H21" s="2"/>
      <c r="I21" s="4"/>
      <c r="J21" s="5"/>
      <c r="K21" s="3"/>
      <c r="L21" s="4"/>
    </row>
    <row r="22" spans="1:12" s="1" customFormat="1">
      <c r="B22" s="3"/>
      <c r="F22" s="2"/>
      <c r="G22" s="2"/>
      <c r="H22" s="2"/>
      <c r="J22" s="2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showGridLines="0" workbookViewId="0">
      <selection activeCell="K16" sqref="K16"/>
    </sheetView>
  </sheetViews>
  <sheetFormatPr defaultRowHeight="15"/>
  <cols>
    <col min="1" max="1" width="2.28515625" customWidth="1"/>
    <col min="2" max="2" width="6.28515625" bestFit="1" customWidth="1"/>
    <col min="3" max="3" width="8.28515625" bestFit="1" customWidth="1"/>
    <col min="4" max="4" width="12" bestFit="1" customWidth="1"/>
    <col min="5" max="5" width="8.85546875" customWidth="1"/>
  </cols>
  <sheetData>
    <row r="1" spans="1:5">
      <c r="A1" s="73" t="s">
        <v>42</v>
      </c>
    </row>
    <row r="2" spans="1:5">
      <c r="A2" s="73" t="s">
        <v>41</v>
      </c>
    </row>
    <row r="3" spans="1:5">
      <c r="A3" s="73" t="s">
        <v>40</v>
      </c>
    </row>
    <row r="6" spans="1:5" ht="15.75" thickBot="1">
      <c r="A6" t="s">
        <v>39</v>
      </c>
    </row>
    <row r="7" spans="1:5">
      <c r="B7" s="72"/>
      <c r="C7" s="72"/>
      <c r="D7" s="72" t="s">
        <v>38</v>
      </c>
      <c r="E7" s="72" t="s">
        <v>37</v>
      </c>
    </row>
    <row r="8" spans="1:5" ht="15.75" thickBot="1">
      <c r="B8" s="71" t="s">
        <v>36</v>
      </c>
      <c r="C8" s="71" t="s">
        <v>35</v>
      </c>
      <c r="D8" s="71" t="s">
        <v>34</v>
      </c>
      <c r="E8" s="71" t="s">
        <v>33</v>
      </c>
    </row>
    <row r="9" spans="1:5">
      <c r="B9" s="70" t="s">
        <v>32</v>
      </c>
      <c r="C9" s="70" t="s">
        <v>31</v>
      </c>
      <c r="D9" s="70">
        <v>5.8570399608566399</v>
      </c>
      <c r="E9" s="70">
        <v>0</v>
      </c>
    </row>
    <row r="10" spans="1:5" ht="15.75" thickBot="1">
      <c r="B10" s="69" t="s">
        <v>30</v>
      </c>
      <c r="C10" s="69" t="s">
        <v>29</v>
      </c>
      <c r="D10" s="69">
        <v>0.68383899260173686</v>
      </c>
      <c r="E10" s="69">
        <v>0</v>
      </c>
    </row>
    <row r="12" spans="1:5">
      <c r="A12" t="s">
        <v>28</v>
      </c>
    </row>
    <row r="13" spans="1:5">
      <c r="B13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topLeftCell="A6" zoomScale="120" zoomScaleNormal="120" workbookViewId="0">
      <selection activeCell="F15" sqref="F15"/>
    </sheetView>
  </sheetViews>
  <sheetFormatPr defaultRowHeight="12.75"/>
  <cols>
    <col min="1" max="1" width="27.42578125" style="1" customWidth="1"/>
    <col min="2" max="2" width="10.42578125" style="1" customWidth="1"/>
    <col min="3" max="3" width="11.42578125" style="1" customWidth="1"/>
    <col min="4" max="4" width="8" style="1" customWidth="1"/>
    <col min="5" max="5" width="7.140625" style="1" customWidth="1"/>
    <col min="6" max="6" width="8.7109375" style="2" customWidth="1"/>
    <col min="7" max="7" width="12.28515625" style="2" customWidth="1"/>
    <col min="8" max="8" width="13.85546875" style="2" customWidth="1"/>
    <col min="9" max="9" width="10.140625" style="1" customWidth="1"/>
    <col min="10" max="10" width="9.140625" style="2" customWidth="1"/>
    <col min="11" max="11" width="10" style="1" customWidth="1"/>
    <col min="12" max="12" width="14.140625" style="1" customWidth="1"/>
    <col min="13" max="13" width="10.5703125" style="1" customWidth="1"/>
    <col min="14" max="20" width="9.140625" style="1"/>
    <col min="21" max="21" width="11.28515625" style="1" customWidth="1"/>
    <col min="22" max="16384" width="9.140625" style="1"/>
  </cols>
  <sheetData>
    <row r="1" spans="1:10" s="1" customFormat="1" ht="15">
      <c r="A1" s="68" t="s">
        <v>26</v>
      </c>
      <c r="F1" s="67"/>
      <c r="G1" s="67"/>
      <c r="H1" s="67"/>
      <c r="J1" s="67"/>
    </row>
    <row r="2" spans="1:10" s="1" customFormat="1" ht="15">
      <c r="A2" s="66" t="s">
        <v>25</v>
      </c>
      <c r="F2" s="67"/>
      <c r="G2" s="67"/>
      <c r="H2" s="67"/>
      <c r="J2" s="67"/>
    </row>
    <row r="3" spans="1:10" s="1" customFormat="1" ht="15">
      <c r="A3" s="66" t="s">
        <v>24</v>
      </c>
    </row>
    <row r="4" spans="1:10" s="1" customFormat="1">
      <c r="F4" s="2"/>
      <c r="G4" s="2"/>
      <c r="H4" s="2"/>
    </row>
    <row r="5" spans="1:10" s="1" customFormat="1">
      <c r="A5" s="65" t="s">
        <v>23</v>
      </c>
      <c r="B5" s="64" t="s">
        <v>22</v>
      </c>
      <c r="C5" s="63"/>
      <c r="D5" s="63"/>
      <c r="E5" s="63"/>
      <c r="F5" s="63"/>
      <c r="G5" s="63"/>
      <c r="H5" s="62" t="s">
        <v>21</v>
      </c>
      <c r="I5" s="61"/>
    </row>
    <row r="6" spans="1:10" s="1" customFormat="1">
      <c r="A6" s="59" t="s">
        <v>20</v>
      </c>
      <c r="B6" s="58">
        <v>1</v>
      </c>
      <c r="C6" s="58">
        <v>2</v>
      </c>
      <c r="D6" s="58">
        <v>3</v>
      </c>
      <c r="E6" s="58">
        <v>4</v>
      </c>
      <c r="F6" s="58">
        <v>5</v>
      </c>
      <c r="G6" s="57" t="s">
        <v>5</v>
      </c>
      <c r="H6" s="39"/>
      <c r="I6" s="56"/>
    </row>
    <row r="7" spans="1:10" s="1" customFormat="1" ht="15.75">
      <c r="A7" s="54"/>
      <c r="B7" s="53"/>
      <c r="C7" s="52"/>
      <c r="D7" s="52"/>
      <c r="E7" s="52"/>
      <c r="F7" s="51"/>
      <c r="G7" s="50"/>
      <c r="H7" s="46" t="s">
        <v>18</v>
      </c>
      <c r="I7" s="79" t="s">
        <v>54</v>
      </c>
    </row>
    <row r="8" spans="1:10" s="1" customFormat="1">
      <c r="A8" s="47" t="s">
        <v>16</v>
      </c>
      <c r="B8" s="43">
        <v>1</v>
      </c>
      <c r="C8" s="42">
        <v>30</v>
      </c>
      <c r="D8" s="42">
        <v>60</v>
      </c>
      <c r="E8" s="42">
        <v>120</v>
      </c>
      <c r="F8" s="41">
        <v>240</v>
      </c>
      <c r="G8" s="40" t="s">
        <v>15</v>
      </c>
      <c r="H8" s="46"/>
      <c r="I8" s="38"/>
    </row>
    <row r="9" spans="1:10" s="1" customFormat="1">
      <c r="A9" s="47" t="s">
        <v>14</v>
      </c>
      <c r="B9" s="43">
        <v>6</v>
      </c>
      <c r="C9" s="42">
        <v>60</v>
      </c>
      <c r="D9" s="42">
        <v>100</v>
      </c>
      <c r="E9" s="42">
        <v>150</v>
      </c>
      <c r="F9" s="41">
        <v>250</v>
      </c>
      <c r="G9" s="40" t="s">
        <v>13</v>
      </c>
      <c r="H9" s="46"/>
      <c r="I9" s="38"/>
    </row>
    <row r="10" spans="1:10" s="1" customFormat="1">
      <c r="A10" s="47" t="s">
        <v>53</v>
      </c>
      <c r="B10" s="43">
        <f>LN(B$9)</f>
        <v>1.791759469228055</v>
      </c>
      <c r="C10" s="43">
        <f>LN(C$9)</f>
        <v>4.0943445622221004</v>
      </c>
      <c r="D10" s="43">
        <f>LN(D$9)</f>
        <v>4.6051701859880918</v>
      </c>
      <c r="E10" s="43">
        <f>LN(E$9)</f>
        <v>5.0106352940962555</v>
      </c>
      <c r="F10" s="43">
        <f>LN(F$9)</f>
        <v>5.521460917862246</v>
      </c>
      <c r="G10" s="40" t="s">
        <v>52</v>
      </c>
      <c r="H10" s="46"/>
      <c r="I10" s="38"/>
    </row>
    <row r="11" spans="1:10" s="1" customFormat="1">
      <c r="A11" s="47" t="s">
        <v>51</v>
      </c>
      <c r="B11" s="43">
        <f>LN(B$8)</f>
        <v>0</v>
      </c>
      <c r="C11" s="43">
        <f>LN(C$8)</f>
        <v>3.4011973816621555</v>
      </c>
      <c r="D11" s="43">
        <f>LN(D$8)</f>
        <v>4.0943445622221004</v>
      </c>
      <c r="E11" s="43">
        <f>LN(E$8)</f>
        <v>4.7874917427820458</v>
      </c>
      <c r="F11" s="43">
        <f>LN(F$8)</f>
        <v>5.4806389233419912</v>
      </c>
      <c r="G11" s="40" t="s">
        <v>50</v>
      </c>
      <c r="H11" s="46"/>
      <c r="I11" s="38"/>
    </row>
    <row r="12" spans="1:10" s="1" customFormat="1">
      <c r="A12" s="44"/>
      <c r="B12" s="43"/>
      <c r="C12" s="42"/>
      <c r="D12" s="42"/>
      <c r="E12" s="42"/>
      <c r="F12" s="41"/>
      <c r="G12" s="40"/>
      <c r="H12" s="39"/>
      <c r="I12" s="38"/>
    </row>
    <row r="13" spans="1:10" s="1" customFormat="1">
      <c r="F13" s="2"/>
      <c r="G13" s="2"/>
      <c r="H13" s="2"/>
    </row>
    <row r="14" spans="1:10" s="1" customFormat="1">
      <c r="A14" s="36" t="s">
        <v>12</v>
      </c>
      <c r="B14" s="35"/>
      <c r="C14" s="34"/>
      <c r="D14" s="33"/>
      <c r="E14" s="32"/>
      <c r="F14" s="30"/>
      <c r="G14" s="30"/>
      <c r="H14" s="30"/>
      <c r="I14" s="31"/>
    </row>
    <row r="15" spans="1:10" s="1" customFormat="1">
      <c r="A15" s="29" t="s">
        <v>49</v>
      </c>
      <c r="B15" s="28" t="s">
        <v>48</v>
      </c>
      <c r="C15" s="28" t="s">
        <v>9</v>
      </c>
      <c r="D15" s="78" t="s">
        <v>10</v>
      </c>
      <c r="E15" s="27"/>
      <c r="F15" s="22"/>
      <c r="G15" s="22"/>
      <c r="H15" s="22"/>
    </row>
    <row r="16" spans="1:10" s="1" customFormat="1">
      <c r="A16" s="26" t="s">
        <v>8</v>
      </c>
      <c r="B16" s="25">
        <v>1.793171012043451</v>
      </c>
      <c r="C16" s="25">
        <v>0.67877378872590999</v>
      </c>
      <c r="D16" s="77">
        <f>EXP(B16)</f>
        <v>6.0084752370651602</v>
      </c>
      <c r="E16" s="23"/>
      <c r="F16" s="22"/>
      <c r="G16" s="22"/>
      <c r="H16" s="22"/>
    </row>
    <row r="17" spans="1:12" s="1" customFormat="1">
      <c r="A17" s="21"/>
      <c r="B17" s="20" t="s">
        <v>47</v>
      </c>
      <c r="C17" s="20" t="s">
        <v>46</v>
      </c>
      <c r="D17" s="76" t="s">
        <v>5</v>
      </c>
      <c r="E17" s="18" t="s">
        <v>5</v>
      </c>
      <c r="F17" s="2"/>
      <c r="G17" s="7"/>
      <c r="H17" s="4"/>
      <c r="I17" s="4"/>
      <c r="J17" s="4"/>
    </row>
    <row r="18" spans="1:12" s="1" customFormat="1">
      <c r="F18" s="2"/>
      <c r="G18" s="2"/>
      <c r="H18" s="2"/>
      <c r="I18" s="4"/>
      <c r="J18" s="5"/>
      <c r="K18" s="5"/>
      <c r="L18" s="4"/>
    </row>
    <row r="19" spans="1:12" s="1" customFormat="1" ht="28.5" customHeight="1">
      <c r="A19" s="16" t="s">
        <v>4</v>
      </c>
      <c r="B19" s="75" t="s">
        <v>45</v>
      </c>
      <c r="C19" s="75"/>
      <c r="D19" s="75"/>
      <c r="E19" s="75"/>
      <c r="F19" s="75"/>
      <c r="G19" s="75"/>
      <c r="H19" s="75"/>
      <c r="I19" s="4"/>
      <c r="J19" s="5"/>
      <c r="K19" s="5"/>
      <c r="L19" s="4"/>
    </row>
    <row r="20" spans="1:12" s="1" customFormat="1" ht="13.5" customHeight="1" thickBot="1">
      <c r="A20" s="16" t="s">
        <v>44</v>
      </c>
      <c r="B20" s="15">
        <f>(-($B$16)-($C$16*B$11))</f>
        <v>-1.793171012043451</v>
      </c>
      <c r="C20" s="15">
        <f>(-($B$16)-($C$16*C$11))</f>
        <v>-4.1018146449989175</v>
      </c>
      <c r="D20" s="15">
        <f>(-($B$16)-($C$16*D$11))</f>
        <v>-4.5723047828922736</v>
      </c>
      <c r="E20" s="15">
        <f>(-($B$16)-($C$16*E$11))</f>
        <v>-5.0427949207856297</v>
      </c>
      <c r="F20" s="15">
        <f>(-($B$16)-($C$16*F$11))</f>
        <v>-5.5132850586789868</v>
      </c>
      <c r="G20" s="14"/>
      <c r="H20" s="14"/>
      <c r="I20" s="4"/>
      <c r="J20" s="5"/>
      <c r="K20" s="5"/>
      <c r="L20" s="4"/>
    </row>
    <row r="21" spans="1:12" s="1" customFormat="1" ht="13.5" thickBot="1">
      <c r="A21" s="11" t="s">
        <v>1</v>
      </c>
      <c r="B21" s="10"/>
      <c r="C21" s="13"/>
      <c r="D21" s="10"/>
      <c r="E21" s="10"/>
      <c r="F21" s="11"/>
      <c r="G21" s="74">
        <f>(B10+B20)^2+(C20+C10)^2+(D20+D10)^2+(E20+E10)^2+(F20+F10)^2</f>
        <v>2.2390155726472066E-3</v>
      </c>
      <c r="H21" s="11" t="s">
        <v>43</v>
      </c>
      <c r="J21" s="6"/>
      <c r="K21" s="4">
        <f>EXP(G21)</f>
        <v>1.0022415240398308</v>
      </c>
    </row>
    <row r="22" spans="1:12" s="1" customFormat="1">
      <c r="A22" s="9"/>
      <c r="B22" s="9"/>
      <c r="C22" s="8"/>
      <c r="D22" s="8"/>
      <c r="E22" s="8"/>
      <c r="F22" s="7"/>
      <c r="G22" s="7"/>
      <c r="H22" s="7"/>
      <c r="I22" s="4"/>
      <c r="J22" s="6"/>
    </row>
    <row r="23" spans="1:12" s="1" customFormat="1">
      <c r="F23" s="2"/>
      <c r="G23" s="2"/>
      <c r="H23" s="2"/>
      <c r="I23" s="4"/>
      <c r="J23" s="5"/>
      <c r="K23" s="3"/>
      <c r="L23" s="4"/>
    </row>
    <row r="24" spans="1:12" s="1" customFormat="1">
      <c r="B24" s="3"/>
      <c r="F24" s="2"/>
      <c r="G24" s="2"/>
      <c r="H24" s="2"/>
      <c r="J24" s="2"/>
    </row>
  </sheetData>
  <mergeCells count="1">
    <mergeCell ref="B19:H19"/>
  </mergeCells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showGridLines="0" workbookViewId="0">
      <selection activeCell="K24" sqref="K24"/>
    </sheetView>
  </sheetViews>
  <sheetFormatPr defaultRowHeight="15"/>
  <cols>
    <col min="1" max="1" width="2.28515625" customWidth="1"/>
    <col min="2" max="2" width="6.28515625" bestFit="1" customWidth="1"/>
    <col min="3" max="3" width="8.28515625" bestFit="1" customWidth="1"/>
    <col min="4" max="4" width="12" bestFit="1" customWidth="1"/>
    <col min="5" max="5" width="8.85546875" customWidth="1"/>
  </cols>
  <sheetData>
    <row r="1" spans="1:5">
      <c r="A1" s="73" t="s">
        <v>42</v>
      </c>
    </row>
    <row r="2" spans="1:5">
      <c r="A2" s="73" t="s">
        <v>59</v>
      </c>
    </row>
    <row r="3" spans="1:5">
      <c r="A3" s="73" t="s">
        <v>58</v>
      </c>
    </row>
    <row r="6" spans="1:5" ht="15.75" thickBot="1">
      <c r="A6" t="s">
        <v>39</v>
      </c>
    </row>
    <row r="7" spans="1:5">
      <c r="B7" s="72"/>
      <c r="C7" s="72"/>
      <c r="D7" s="72" t="s">
        <v>38</v>
      </c>
      <c r="E7" s="72" t="s">
        <v>37</v>
      </c>
    </row>
    <row r="8" spans="1:5" ht="15.75" thickBot="1">
      <c r="B8" s="71" t="s">
        <v>36</v>
      </c>
      <c r="C8" s="71" t="s">
        <v>35</v>
      </c>
      <c r="D8" s="71" t="s">
        <v>34</v>
      </c>
      <c r="E8" s="71" t="s">
        <v>33</v>
      </c>
    </row>
    <row r="9" spans="1:5">
      <c r="B9" s="70" t="s">
        <v>57</v>
      </c>
      <c r="C9" s="70" t="s">
        <v>56</v>
      </c>
      <c r="D9" s="70">
        <v>1.793171012043451</v>
      </c>
      <c r="E9" s="70">
        <v>0</v>
      </c>
    </row>
    <row r="10" spans="1:5" ht="15.75" thickBot="1">
      <c r="B10" s="69" t="s">
        <v>55</v>
      </c>
      <c r="C10" s="69" t="s">
        <v>29</v>
      </c>
      <c r="D10" s="69">
        <v>0.67877378872590999</v>
      </c>
      <c r="E10" s="69">
        <v>0</v>
      </c>
    </row>
    <row r="12" spans="1:5">
      <c r="A12" t="s">
        <v>28</v>
      </c>
    </row>
    <row r="13" spans="1:5">
      <c r="B13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zoomScale="120" zoomScaleNormal="120" workbookViewId="0">
      <selection activeCell="A23" sqref="A23"/>
    </sheetView>
  </sheetViews>
  <sheetFormatPr defaultRowHeight="12.75"/>
  <cols>
    <col min="1" max="1" width="27.42578125" style="1" customWidth="1"/>
    <col min="2" max="2" width="10.42578125" style="1" customWidth="1"/>
    <col min="3" max="3" width="9.28515625" style="1" customWidth="1"/>
    <col min="4" max="4" width="9.7109375" style="1" customWidth="1"/>
    <col min="5" max="5" width="12.28515625" style="2" customWidth="1"/>
    <col min="6" max="6" width="10" style="2" customWidth="1"/>
    <col min="7" max="7" width="12.7109375" style="2" customWidth="1"/>
    <col min="8" max="8" width="13.42578125" style="2" customWidth="1"/>
    <col min="9" max="9" width="15" style="2" customWidth="1"/>
    <col min="10" max="10" width="5.28515625" style="1" customWidth="1"/>
    <col min="11" max="11" width="5.140625" style="1" customWidth="1"/>
    <col min="12" max="12" width="14.140625" style="1" customWidth="1"/>
    <col min="13" max="13" width="10.5703125" style="1" customWidth="1"/>
    <col min="14" max="20" width="9.140625" style="1"/>
    <col min="21" max="21" width="11.28515625" style="1" customWidth="1"/>
    <col min="22" max="16384" width="9.140625" style="1"/>
  </cols>
  <sheetData>
    <row r="1" spans="1:12" s="1" customFormat="1" ht="15">
      <c r="A1" s="68" t="s">
        <v>107</v>
      </c>
      <c r="E1" s="67"/>
      <c r="F1" s="67"/>
      <c r="G1" s="67"/>
      <c r="H1" s="67"/>
      <c r="I1" s="67"/>
    </row>
    <row r="2" spans="1:12" s="1" customFormat="1" ht="15">
      <c r="A2" s="66" t="s">
        <v>25</v>
      </c>
      <c r="E2" s="67"/>
      <c r="F2" s="67"/>
      <c r="G2" s="67"/>
      <c r="H2" s="67"/>
      <c r="I2" s="67"/>
    </row>
    <row r="3" spans="1:12" s="1" customFormat="1" ht="15">
      <c r="A3" s="66" t="s">
        <v>24</v>
      </c>
    </row>
    <row r="5" spans="1:12" s="1" customFormat="1">
      <c r="A5" s="65" t="s">
        <v>23</v>
      </c>
      <c r="B5" s="64" t="s">
        <v>22</v>
      </c>
      <c r="C5" s="63"/>
      <c r="D5" s="63"/>
      <c r="E5" s="63"/>
      <c r="F5" s="63"/>
      <c r="G5" s="129"/>
      <c r="H5" s="62" t="s">
        <v>21</v>
      </c>
      <c r="I5" s="128"/>
      <c r="J5" s="128"/>
      <c r="K5" s="128"/>
      <c r="L5" s="127"/>
    </row>
    <row r="6" spans="1:12" s="1" customFormat="1">
      <c r="A6" s="59"/>
      <c r="B6" s="58" t="s">
        <v>106</v>
      </c>
      <c r="C6" s="58" t="s">
        <v>105</v>
      </c>
      <c r="D6" s="58" t="s">
        <v>104</v>
      </c>
      <c r="E6" s="126" t="s">
        <v>5</v>
      </c>
      <c r="F6" s="117"/>
      <c r="G6" s="116"/>
      <c r="H6" s="110" t="s">
        <v>103</v>
      </c>
      <c r="I6" s="108" t="s">
        <v>102</v>
      </c>
      <c r="J6" s="109" t="s">
        <v>84</v>
      </c>
      <c r="K6" s="106">
        <v>0</v>
      </c>
      <c r="L6" s="125" t="s">
        <v>19</v>
      </c>
    </row>
    <row r="7" spans="1:12" s="1" customFormat="1">
      <c r="A7" s="54"/>
      <c r="B7" s="53"/>
      <c r="C7" s="52"/>
      <c r="D7" s="52"/>
      <c r="E7" s="53"/>
      <c r="F7" s="117"/>
      <c r="G7" s="116"/>
      <c r="H7" s="115" t="s">
        <v>101</v>
      </c>
      <c r="I7" s="114">
        <f>(B18*B8)+(C18*C8)+(D18*D8)</f>
        <v>0</v>
      </c>
      <c r="J7" s="107" t="s">
        <v>74</v>
      </c>
      <c r="K7" s="114">
        <v>130</v>
      </c>
      <c r="L7" s="102">
        <f>I7-K7</f>
        <v>-130</v>
      </c>
    </row>
    <row r="8" spans="1:12" s="1" customFormat="1">
      <c r="A8" s="47" t="s">
        <v>100</v>
      </c>
      <c r="B8" s="42">
        <v>0.1</v>
      </c>
      <c r="C8" s="42">
        <v>0.2</v>
      </c>
      <c r="D8" s="42">
        <v>0.15</v>
      </c>
      <c r="E8" s="41" t="s">
        <v>97</v>
      </c>
      <c r="F8" s="117"/>
      <c r="G8" s="116"/>
      <c r="H8" s="115" t="s">
        <v>99</v>
      </c>
      <c r="I8" s="114">
        <f>(B18*B9)+(C9*C18)+(D18*D9)</f>
        <v>0</v>
      </c>
      <c r="J8" s="107" t="s">
        <v>74</v>
      </c>
      <c r="K8" s="114">
        <v>370</v>
      </c>
      <c r="L8" s="102">
        <f>I8-K8</f>
        <v>-370</v>
      </c>
    </row>
    <row r="9" spans="1:12" s="1" customFormat="1">
      <c r="A9" s="47" t="s">
        <v>98</v>
      </c>
      <c r="B9" s="42">
        <v>0.4</v>
      </c>
      <c r="C9" s="42">
        <v>0.3</v>
      </c>
      <c r="D9" s="42">
        <v>0.2</v>
      </c>
      <c r="E9" s="41" t="s">
        <v>97</v>
      </c>
      <c r="F9" s="117"/>
      <c r="G9" s="116"/>
      <c r="H9" s="115" t="s">
        <v>96</v>
      </c>
      <c r="I9" s="114">
        <f>C18</f>
        <v>0</v>
      </c>
      <c r="J9" s="107" t="s">
        <v>74</v>
      </c>
      <c r="K9" s="114">
        <v>500</v>
      </c>
      <c r="L9" s="102">
        <f>I9-K9</f>
        <v>-500</v>
      </c>
    </row>
    <row r="10" spans="1:12" s="1" customFormat="1">
      <c r="A10" s="47" t="s">
        <v>95</v>
      </c>
      <c r="B10" s="42">
        <v>13.5</v>
      </c>
      <c r="C10" s="42">
        <v>16.5</v>
      </c>
      <c r="D10" s="42">
        <v>7.5</v>
      </c>
      <c r="E10" s="41" t="s">
        <v>94</v>
      </c>
      <c r="F10" s="117"/>
      <c r="G10" s="116"/>
      <c r="H10" s="115" t="s">
        <v>93</v>
      </c>
      <c r="I10" s="114">
        <f>E18</f>
        <v>0</v>
      </c>
      <c r="J10" s="107" t="s">
        <v>74</v>
      </c>
      <c r="K10" s="114">
        <f>C20</f>
        <v>22.14</v>
      </c>
      <c r="L10" s="102">
        <f>I10-K10</f>
        <v>-22.14</v>
      </c>
    </row>
    <row r="11" spans="1:12" s="1" customFormat="1">
      <c r="A11" s="47" t="s">
        <v>92</v>
      </c>
      <c r="B11" s="42">
        <f>1.64*B$10</f>
        <v>22.139999999999997</v>
      </c>
      <c r="C11" s="42">
        <f>1.64*C$10</f>
        <v>27.06</v>
      </c>
      <c r="D11" s="42">
        <f>1.64*D$10</f>
        <v>12.299999999999999</v>
      </c>
      <c r="E11" s="122" t="s">
        <v>60</v>
      </c>
      <c r="F11" s="117"/>
      <c r="G11" s="116"/>
      <c r="H11" s="115"/>
      <c r="I11" s="114">
        <f>E18</f>
        <v>0</v>
      </c>
      <c r="J11" s="109" t="s">
        <v>84</v>
      </c>
      <c r="K11" s="114">
        <f>B20</f>
        <v>13.5</v>
      </c>
      <c r="L11" s="102">
        <f>I11-K11</f>
        <v>-13.5</v>
      </c>
    </row>
    <row r="12" spans="1:12" s="1" customFormat="1">
      <c r="A12" s="124" t="s">
        <v>91</v>
      </c>
      <c r="B12" s="123">
        <v>1000</v>
      </c>
      <c r="C12" s="123">
        <v>500</v>
      </c>
      <c r="D12" s="123">
        <v>350</v>
      </c>
      <c r="E12" s="122" t="s">
        <v>15</v>
      </c>
      <c r="F12" s="121"/>
      <c r="G12" s="120"/>
      <c r="H12" s="115" t="s">
        <v>90</v>
      </c>
      <c r="I12" s="114">
        <f>F18</f>
        <v>0</v>
      </c>
      <c r="J12" s="107" t="s">
        <v>74</v>
      </c>
      <c r="K12" s="114">
        <f>C21</f>
        <v>27.06</v>
      </c>
      <c r="L12" s="102">
        <f>I12-K12</f>
        <v>-27.06</v>
      </c>
    </row>
    <row r="13" spans="1:12" s="1" customFormat="1">
      <c r="A13" s="47" t="s">
        <v>89</v>
      </c>
      <c r="B13" s="119"/>
      <c r="C13" s="119" t="s">
        <v>88</v>
      </c>
      <c r="D13" s="119"/>
      <c r="E13" s="118" t="s">
        <v>87</v>
      </c>
      <c r="F13" s="117"/>
      <c r="G13" s="116"/>
      <c r="H13" s="115"/>
      <c r="I13" s="114">
        <f>F18</f>
        <v>0</v>
      </c>
      <c r="J13" s="109" t="s">
        <v>84</v>
      </c>
      <c r="K13" s="114">
        <f>B21</f>
        <v>16.5</v>
      </c>
      <c r="L13" s="102">
        <f>I13-K13</f>
        <v>-16.5</v>
      </c>
    </row>
    <row r="14" spans="1:12" s="1" customFormat="1">
      <c r="A14" s="113" t="s">
        <v>86</v>
      </c>
      <c r="B14" s="112">
        <f>(B12)-((B12)/(B11-B10))*(E18-B10)</f>
        <v>2562.5000000000005</v>
      </c>
      <c r="C14" s="112">
        <f>(C12)-((C12)/(C11-C10))*(F18-C10)</f>
        <v>1281.25</v>
      </c>
      <c r="D14" s="112">
        <f>(D12)-((D12)/(D11-D10))*(G18-D10)</f>
        <v>896.87500000000011</v>
      </c>
      <c r="E14" s="111">
        <f>1000/8.64</f>
        <v>115.74074074074073</v>
      </c>
      <c r="F14" s="111">
        <f>500/10.56</f>
        <v>47.348484848484844</v>
      </c>
      <c r="G14" s="111">
        <f>350/4.8</f>
        <v>72.916666666666671</v>
      </c>
      <c r="H14" s="110" t="s">
        <v>85</v>
      </c>
      <c r="I14" s="106">
        <f>G18</f>
        <v>0</v>
      </c>
      <c r="J14" s="107" t="s">
        <v>74</v>
      </c>
      <c r="K14" s="106">
        <f>C22</f>
        <v>12.3</v>
      </c>
      <c r="L14" s="102">
        <f>I14-K14</f>
        <v>-12.3</v>
      </c>
    </row>
    <row r="15" spans="1:12" s="1" customFormat="1">
      <c r="E15" s="2"/>
      <c r="F15" s="2"/>
      <c r="G15" s="2"/>
      <c r="H15" s="110"/>
      <c r="I15" s="106">
        <f>G18</f>
        <v>0</v>
      </c>
      <c r="J15" s="109" t="s">
        <v>84</v>
      </c>
      <c r="K15" s="106">
        <f>B22</f>
        <v>7.5</v>
      </c>
      <c r="L15" s="102">
        <f>I15-K15</f>
        <v>-7.5</v>
      </c>
    </row>
    <row r="16" spans="1:12" s="1" customFormat="1">
      <c r="A16" s="36" t="s">
        <v>12</v>
      </c>
      <c r="B16" s="35"/>
      <c r="C16" s="34"/>
      <c r="D16" s="33"/>
      <c r="E16" s="34"/>
      <c r="F16" s="33"/>
      <c r="G16" s="32"/>
      <c r="H16" s="108" t="s">
        <v>83</v>
      </c>
      <c r="I16" s="106">
        <f>(B18)-($B$14)+(E14*$E$18)</f>
        <v>-2562.5000000000005</v>
      </c>
      <c r="J16" s="107" t="s">
        <v>74</v>
      </c>
      <c r="K16" s="106">
        <v>0</v>
      </c>
      <c r="L16" s="102">
        <f>I16-K16</f>
        <v>-2562.5000000000005</v>
      </c>
    </row>
    <row r="17" spans="1:12" s="1" customFormat="1">
      <c r="A17" s="29" t="s">
        <v>11</v>
      </c>
      <c r="B17" s="28" t="s">
        <v>82</v>
      </c>
      <c r="C17" s="28" t="s">
        <v>81</v>
      </c>
      <c r="D17" s="28" t="s">
        <v>80</v>
      </c>
      <c r="E17" s="28" t="s">
        <v>79</v>
      </c>
      <c r="F17" s="28" t="s">
        <v>78</v>
      </c>
      <c r="G17" s="27" t="s">
        <v>77</v>
      </c>
      <c r="H17" s="108" t="s">
        <v>76</v>
      </c>
      <c r="I17" s="106">
        <f>(C18)-($C$14)+($F$14*F18)</f>
        <v>-1281.25</v>
      </c>
      <c r="J17" s="107" t="s">
        <v>74</v>
      </c>
      <c r="K17" s="106">
        <v>0</v>
      </c>
      <c r="L17" s="102">
        <f>I17-K17</f>
        <v>-1281.25</v>
      </c>
    </row>
    <row r="18" spans="1:12" s="1" customFormat="1">
      <c r="A18" s="26" t="s">
        <v>8</v>
      </c>
      <c r="B18" s="25">
        <v>0</v>
      </c>
      <c r="C18" s="25">
        <v>0</v>
      </c>
      <c r="D18" s="25">
        <v>0</v>
      </c>
      <c r="E18" s="25">
        <v>0</v>
      </c>
      <c r="F18" s="25">
        <v>0</v>
      </c>
      <c r="G18" s="99">
        <v>0</v>
      </c>
      <c r="H18" s="105" t="s">
        <v>75</v>
      </c>
      <c r="I18" s="103">
        <f>(D18)-($D$14)+(G18*$G$14)</f>
        <v>-896.87500000000011</v>
      </c>
      <c r="J18" s="104" t="s">
        <v>74</v>
      </c>
      <c r="K18" s="103">
        <v>0</v>
      </c>
      <c r="L18" s="102">
        <f>I18-K18</f>
        <v>-896.87500000000011</v>
      </c>
    </row>
    <row r="19" spans="1:12" s="1" customFormat="1">
      <c r="A19" s="21" t="s">
        <v>15</v>
      </c>
      <c r="B19" s="98" t="s">
        <v>73</v>
      </c>
      <c r="C19" s="98" t="s">
        <v>72</v>
      </c>
      <c r="D19" s="98" t="s">
        <v>71</v>
      </c>
      <c r="E19" s="98" t="s">
        <v>69</v>
      </c>
      <c r="F19" s="98" t="s">
        <v>67</v>
      </c>
      <c r="G19" s="97" t="s">
        <v>65</v>
      </c>
    </row>
    <row r="20" spans="1:12" s="1" customFormat="1">
      <c r="A20" s="101" t="s">
        <v>70</v>
      </c>
      <c r="B20" s="100">
        <v>13.5</v>
      </c>
      <c r="C20" s="100">
        <v>22.14</v>
      </c>
      <c r="D20" s="100" t="s">
        <v>69</v>
      </c>
      <c r="E20" s="25"/>
      <c r="F20" s="25"/>
      <c r="G20" s="99"/>
    </row>
    <row r="21" spans="1:12" s="1" customFormat="1">
      <c r="A21" s="101" t="s">
        <v>68</v>
      </c>
      <c r="B21" s="100">
        <v>16.5</v>
      </c>
      <c r="C21" s="100">
        <v>27.06</v>
      </c>
      <c r="D21" s="100" t="s">
        <v>67</v>
      </c>
      <c r="E21" s="25"/>
      <c r="F21" s="25"/>
      <c r="G21" s="99"/>
    </row>
    <row r="22" spans="1:12" s="1" customFormat="1">
      <c r="A22" s="21" t="s">
        <v>66</v>
      </c>
      <c r="B22" s="98">
        <v>7.5</v>
      </c>
      <c r="C22" s="98">
        <v>12.3</v>
      </c>
      <c r="D22" s="98" t="s">
        <v>65</v>
      </c>
      <c r="E22" s="98"/>
      <c r="F22" s="98"/>
      <c r="G22" s="97"/>
    </row>
    <row r="23" spans="1:12" s="1" customFormat="1">
      <c r="E23" s="2"/>
      <c r="F23" s="2"/>
      <c r="G23" s="5"/>
      <c r="H23" s="5"/>
      <c r="I23" s="4"/>
    </row>
    <row r="24" spans="1:12" s="1" customFormat="1" ht="13.5" customHeight="1">
      <c r="A24" s="96" t="s">
        <v>4</v>
      </c>
      <c r="B24" s="95" t="s">
        <v>64</v>
      </c>
      <c r="C24" s="94"/>
      <c r="D24" s="94"/>
      <c r="E24" s="94"/>
      <c r="F24" s="94"/>
      <c r="G24" s="94"/>
      <c r="H24" s="93" t="s">
        <v>63</v>
      </c>
      <c r="I24" s="92"/>
    </row>
    <row r="25" spans="1:12" s="1" customFormat="1" ht="13.5" customHeight="1">
      <c r="A25" s="91" t="s">
        <v>11</v>
      </c>
      <c r="B25" s="15">
        <f>(B18)*(E18-13.5)</f>
        <v>0</v>
      </c>
      <c r="C25" s="15">
        <f>C18*(F18-16.5)</f>
        <v>0</v>
      </c>
      <c r="D25" s="15">
        <f>(D18)*(G18-7.5)</f>
        <v>0</v>
      </c>
      <c r="E25" s="90"/>
      <c r="F25" s="90"/>
      <c r="G25" s="90"/>
      <c r="H25" s="88">
        <f>SUM(B25:D25)</f>
        <v>0</v>
      </c>
      <c r="I25" s="87"/>
    </row>
    <row r="26" spans="1:12" s="1" customFormat="1" ht="13.5" customHeight="1" thickBot="1">
      <c r="A26" s="91" t="s">
        <v>62</v>
      </c>
      <c r="B26" s="90"/>
      <c r="C26" s="90"/>
      <c r="D26" s="90"/>
      <c r="E26" s="89"/>
      <c r="F26" s="89"/>
      <c r="G26" s="89"/>
      <c r="H26" s="88">
        <v>-3800</v>
      </c>
      <c r="I26" s="87"/>
    </row>
    <row r="27" spans="1:12" s="1" customFormat="1">
      <c r="A27" s="86" t="s">
        <v>61</v>
      </c>
      <c r="B27" s="84"/>
      <c r="C27" s="85"/>
      <c r="D27" s="84"/>
      <c r="E27" s="83"/>
      <c r="F27" s="82"/>
      <c r="G27" s="82"/>
      <c r="H27" s="81">
        <f>SUM(H25:H26)</f>
        <v>-3800</v>
      </c>
      <c r="I27" s="80" t="s">
        <v>60</v>
      </c>
    </row>
    <row r="28" spans="1:12" s="1" customFormat="1">
      <c r="A28" s="9"/>
      <c r="B28" s="9"/>
      <c r="C28" s="8"/>
      <c r="D28" s="8"/>
      <c r="E28" s="7"/>
      <c r="F28" s="7"/>
      <c r="G28" s="7"/>
      <c r="H28" s="7"/>
      <c r="I28" s="6"/>
    </row>
    <row r="29" spans="1:12" s="1" customFormat="1">
      <c r="E29" s="2"/>
      <c r="F29" s="2"/>
      <c r="G29" s="2"/>
      <c r="H29" s="2"/>
      <c r="I29" s="5"/>
      <c r="J29" s="3"/>
      <c r="K29" s="3"/>
      <c r="L29" s="4"/>
    </row>
    <row r="30" spans="1:12" s="1" customFormat="1">
      <c r="B30" s="3"/>
      <c r="E30" s="2"/>
      <c r="F30" s="2"/>
      <c r="G30" s="2"/>
      <c r="H30" s="2"/>
      <c r="I30" s="2"/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 1 - b</vt:lpstr>
      <vt:lpstr>Q1b - Sensitivity Report</vt:lpstr>
      <vt:lpstr>Question 1 - c</vt:lpstr>
      <vt:lpstr>Q1c - Sensitivity Report</vt:lpstr>
      <vt:lpstr>Question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2016-12-28T00:12:58Z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49d112a5-41de-4478-bef1-d8cd7badfc07</vt:lpwstr>
  </property>
</Properties>
</file>