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7" activeTab="7"/>
  </bookViews>
  <sheets>
    <sheet name="Question 4" sheetId="5" r:id="rId1"/>
    <sheet name="Q4 - Sensitivity Report" sheetId="4" r:id="rId2"/>
    <sheet name="Q4 - KKT" sheetId="3" r:id="rId3"/>
    <sheet name="Q4 - KKT Sensitivity Report" sheetId="2" r:id="rId4"/>
    <sheet name="Question 5" sheetId="6" r:id="rId5"/>
    <sheet name="Q5 - Sensitivity Report 1" sheetId="7" r:id="rId6"/>
    <sheet name="Q5 - Sensitivity Report 2" sheetId="8" r:id="rId7"/>
    <sheet name="Question 6" sheetId="10" r:id="rId8"/>
    <sheet name="Q6 - Sensitivity Report" sheetId="9" r:id="rId9"/>
  </sheets>
  <externalReferences>
    <externalReference r:id="rId10"/>
    <externalReference r:id="rId11"/>
    <externalReference r:id="rId12"/>
  </externalReferences>
  <definedNames>
    <definedName name="Production" localSheetId="2">'Q4 - KKT'!$C$10:$D$10</definedName>
    <definedName name="Production" localSheetId="5">#REF!</definedName>
    <definedName name="Production" localSheetId="6">#REF!</definedName>
    <definedName name="Production" localSheetId="8">#REF!</definedName>
    <definedName name="Production" localSheetId="0">'Question 4'!$C$12:$D$12</definedName>
    <definedName name="Production" localSheetId="4">'Question 5'!$C$18:$D$18</definedName>
    <definedName name="Production" localSheetId="7">'Question 6'!$C$20:$D$20</definedName>
    <definedName name="Production">#REF!</definedName>
    <definedName name="Profit" localSheetId="2">'Q4 - KKT'!$F$13</definedName>
    <definedName name="Profit" localSheetId="5">'Question 5'!$F$21</definedName>
    <definedName name="Profit" localSheetId="6">'Question 5'!$F$21</definedName>
    <definedName name="Profit" localSheetId="4">'Question 5'!$F$21</definedName>
    <definedName name="Profit" localSheetId="7">'Question 6'!$F$23</definedName>
    <definedName name="Profit">'Question 4'!$F$15</definedName>
    <definedName name="Res_avail" localSheetId="2">'Q4 - KKT'!#REF!</definedName>
    <definedName name="Res_avail" localSheetId="5">#REF!</definedName>
    <definedName name="Res_avail" localSheetId="6">#REF!</definedName>
    <definedName name="Res_avail" localSheetId="8">#REF!</definedName>
    <definedName name="Res_avail" localSheetId="0">'Question 4'!#REF!</definedName>
    <definedName name="Res_avail" localSheetId="4">'Question 5'!#REF!</definedName>
    <definedName name="Res_avail" localSheetId="7">'Question 6'!#REF!</definedName>
    <definedName name="Res_avail">#REF!</definedName>
    <definedName name="Res_usage" localSheetId="2">'Q4 - KKT'!#REF!</definedName>
    <definedName name="Res_usage" localSheetId="5">#REF!</definedName>
    <definedName name="Res_usage" localSheetId="6">#REF!</definedName>
    <definedName name="Res_usage" localSheetId="8">#REF!</definedName>
    <definedName name="Res_usage" localSheetId="0">'Question 4'!#REF!</definedName>
    <definedName name="Res_usage" localSheetId="4">'Question 5'!#REF!</definedName>
    <definedName name="Res_usage" localSheetId="7">'Question 6'!#REF!</definedName>
    <definedName name="Res_usage">#REF!</definedName>
    <definedName name="solver_adj" localSheetId="2" hidden="1">'Q4 - KKT'!$C$10:$G$10</definedName>
    <definedName name="solver_adj" localSheetId="0" hidden="1">'Question 4'!$C$12:$D$12</definedName>
    <definedName name="solver_adj" localSheetId="4" hidden="1">'Question 5'!$C$18:$J$18</definedName>
    <definedName name="solver_adj" localSheetId="7" hidden="1">'Question 6'!$C$20:$F$20</definedName>
    <definedName name="solver_cvg" localSheetId="2" hidden="1">0.0001</definedName>
    <definedName name="solver_cvg" localSheetId="0" hidden="1">0.0001</definedName>
    <definedName name="solver_cvg" localSheetId="4" hidden="1">0.0001</definedName>
    <definedName name="solver_cvg" localSheetId="7" hidden="1">0.0001</definedName>
    <definedName name="solver_drv" localSheetId="2" hidden="1">1</definedName>
    <definedName name="solver_drv" localSheetId="0" hidden="1">1</definedName>
    <definedName name="solver_drv" localSheetId="4" hidden="1">1</definedName>
    <definedName name="solver_drv" localSheetId="7" hidden="1">1</definedName>
    <definedName name="solver_eng" localSheetId="2" hidden="1">1</definedName>
    <definedName name="solver_eng" localSheetId="0" hidden="1">1</definedName>
    <definedName name="solver_eng" localSheetId="4" hidden="1">2</definedName>
    <definedName name="solver_eng" localSheetId="7" hidden="1">2</definedName>
    <definedName name="solver_est" localSheetId="2" hidden="1">1</definedName>
    <definedName name="solver_est" localSheetId="0" hidden="1">1</definedName>
    <definedName name="solver_est" localSheetId="4" hidden="1">1</definedName>
    <definedName name="solver_est" localSheetId="7" hidden="1">1</definedName>
    <definedName name="solver_ibd" localSheetId="2" hidden="1">2</definedName>
    <definedName name="solver_ibd" localSheetId="0" hidden="1">2</definedName>
    <definedName name="solver_ibd" localSheetId="4" hidden="1">2</definedName>
    <definedName name="solver_ibd" localSheetId="7" hidden="1">2</definedName>
    <definedName name="solver_itr" localSheetId="2" hidden="1">2147483647</definedName>
    <definedName name="solver_itr" localSheetId="0" hidden="1">2147483647</definedName>
    <definedName name="solver_itr" localSheetId="4" hidden="1">2147483647</definedName>
    <definedName name="solver_itr" localSheetId="7" hidden="1">2147483647</definedName>
    <definedName name="solver_lhs1" localSheetId="2" hidden="1">'Q4 - KKT'!$C$17</definedName>
    <definedName name="solver_lhs1" localSheetId="0" hidden="1">'Question 4'!$C$12</definedName>
    <definedName name="solver_lhs1" localSheetId="4" hidden="1">'Question 5'!$C$18:$J$18</definedName>
    <definedName name="solver_lhs1" localSheetId="7" hidden="1">'Question 6'!$C$12:$C$16</definedName>
    <definedName name="solver_lhs2" localSheetId="2" hidden="1">'Q4 - KKT'!$C$19:$C$21</definedName>
    <definedName name="solver_lhs2" localSheetId="0" hidden="1">'Question 4'!$D$12</definedName>
    <definedName name="solver_lhs2" localSheetId="4" hidden="1">'Question 5'!$H$14</definedName>
    <definedName name="solver_lhs2" localSheetId="7" hidden="1">'Question 6'!$C$20:$F$20</definedName>
    <definedName name="solver_lhs3" localSheetId="2" hidden="1">'Q4 - KKT'!$C$22:$C$24</definedName>
    <definedName name="solver_lhs3" localSheetId="0" hidden="1">'Question 4'!$F$6</definedName>
    <definedName name="solver_lhs3" localSheetId="4" hidden="1">'Question 5'!$H$6:$H$8</definedName>
    <definedName name="solver_lhs3" localSheetId="7" hidden="1">'Question 6'!#REF!</definedName>
    <definedName name="solver_lhs4" localSheetId="2" hidden="1">'Q4 - KKT'!$C$25:$C$27</definedName>
    <definedName name="solver_lhs4" localSheetId="0" hidden="1">'Question 4'!#REF!</definedName>
    <definedName name="solver_lhs4" localSheetId="4" hidden="1">'Question 5'!$H$9:$H$13</definedName>
    <definedName name="solver_lhs4" localSheetId="7" hidden="1">'Question 6'!#REF!</definedName>
    <definedName name="solver_lhs5" localSheetId="2" hidden="1">'Q4 - KKT'!$C$28:$C$29</definedName>
    <definedName name="solver_lhs5" localSheetId="0" hidden="1">'Question 4'!#REF!</definedName>
    <definedName name="solver_lhs5" localSheetId="4" hidden="1">'Question 5'!#REF!</definedName>
    <definedName name="solver_lhs5" localSheetId="7" hidden="1">'Question 6'!#REF!</definedName>
    <definedName name="solver_lhs6" localSheetId="2" hidden="1">'Q4 - KKT'!$C$10:$D$10</definedName>
    <definedName name="solver_lhs6" localSheetId="0" hidden="1">'Question 4'!#REF!</definedName>
    <definedName name="solver_lhs6" localSheetId="4" hidden="1">'Question 5'!#REF!</definedName>
    <definedName name="solver_lhs6" localSheetId="7" hidden="1">'Question 6'!#REF!</definedName>
    <definedName name="solver_lin" localSheetId="2" hidden="1">1</definedName>
    <definedName name="solver_lin" localSheetId="0" hidden="1">1</definedName>
    <definedName name="solver_lin" localSheetId="4" hidden="1">1</definedName>
    <definedName name="solver_lin" localSheetId="7" hidden="1">1</definedName>
    <definedName name="solver_lva" localSheetId="2" hidden="1">2</definedName>
    <definedName name="solver_lva" localSheetId="0" hidden="1">2</definedName>
    <definedName name="solver_lva" localSheetId="4" hidden="1">2</definedName>
    <definedName name="solver_lva" localSheetId="7" hidden="1">2</definedName>
    <definedName name="solver_mip" localSheetId="2" hidden="1">2147483647</definedName>
    <definedName name="solver_mip" localSheetId="0" hidden="1">2147483647</definedName>
    <definedName name="solver_mip" localSheetId="4" hidden="1">2147483647</definedName>
    <definedName name="solver_mip" localSheetId="7" hidden="1">2147483647</definedName>
    <definedName name="solver_mni" localSheetId="2" hidden="1">30</definedName>
    <definedName name="solver_mni" localSheetId="0" hidden="1">30</definedName>
    <definedName name="solver_mni" localSheetId="4" hidden="1">30</definedName>
    <definedName name="solver_mni" localSheetId="7" hidden="1">30</definedName>
    <definedName name="solver_mrt" localSheetId="2" hidden="1">0.075</definedName>
    <definedName name="solver_mrt" localSheetId="0" hidden="1">0.075</definedName>
    <definedName name="solver_mrt" localSheetId="4" hidden="1">0.075</definedName>
    <definedName name="solver_mrt" localSheetId="7" hidden="1">0.075</definedName>
    <definedName name="solver_msl" localSheetId="2" hidden="1">2</definedName>
    <definedName name="solver_msl" localSheetId="0" hidden="1">2</definedName>
    <definedName name="solver_msl" localSheetId="4" hidden="1">2</definedName>
    <definedName name="solver_msl" localSheetId="7" hidden="1">2</definedName>
    <definedName name="solver_neg" localSheetId="2" hidden="1">1</definedName>
    <definedName name="solver_neg" localSheetId="0" hidden="1">1</definedName>
    <definedName name="solver_neg" localSheetId="4" hidden="1">1</definedName>
    <definedName name="solver_neg" localSheetId="7" hidden="1">1</definedName>
    <definedName name="solver_nod" localSheetId="2" hidden="1">2147483647</definedName>
    <definedName name="solver_nod" localSheetId="0" hidden="1">2147483647</definedName>
    <definedName name="solver_nod" localSheetId="4" hidden="1">2147483647</definedName>
    <definedName name="solver_nod" localSheetId="7" hidden="1">2147483647</definedName>
    <definedName name="solver_num" localSheetId="2" hidden="1">6</definedName>
    <definedName name="solver_num" localSheetId="0" hidden="1">3</definedName>
    <definedName name="solver_num" localSheetId="4" hidden="1">4</definedName>
    <definedName name="solver_num" localSheetId="7" hidden="1">2</definedName>
    <definedName name="solver_nwt" localSheetId="2" hidden="1">1</definedName>
    <definedName name="solver_nwt" localSheetId="0" hidden="1">1</definedName>
    <definedName name="solver_nwt" localSheetId="4" hidden="1">1</definedName>
    <definedName name="solver_nwt" localSheetId="7" hidden="1">1</definedName>
    <definedName name="solver_ofx" localSheetId="2" hidden="1">2</definedName>
    <definedName name="solver_ofx" localSheetId="0" hidden="1">2</definedName>
    <definedName name="solver_ofx" localSheetId="4" hidden="1">2</definedName>
    <definedName name="solver_ofx" localSheetId="7" hidden="1">2</definedName>
    <definedName name="solver_opt" localSheetId="2" hidden="1">'Q4 - KKT'!$F$13</definedName>
    <definedName name="solver_opt" localSheetId="0" hidden="1">'Question 4'!$F$15</definedName>
    <definedName name="solver_opt" localSheetId="4" hidden="1">'Question 5'!$F$21</definedName>
    <definedName name="solver_opt" localSheetId="7" hidden="1">'Question 6'!$F$23</definedName>
    <definedName name="solver_piv" localSheetId="2" hidden="1">0.000001</definedName>
    <definedName name="solver_piv" localSheetId="0" hidden="1">0.000001</definedName>
    <definedName name="solver_piv" localSheetId="4" hidden="1">0.000001</definedName>
    <definedName name="solver_piv" localSheetId="7" hidden="1">0.000001</definedName>
    <definedName name="solver_pre" localSheetId="2" hidden="1">0.000001</definedName>
    <definedName name="solver_pre" localSheetId="0" hidden="1">0.000001</definedName>
    <definedName name="solver_pre" localSheetId="4" hidden="1">0.000001</definedName>
    <definedName name="solver_pre" localSheetId="7" hidden="1">0.000001</definedName>
    <definedName name="solver_pro" localSheetId="2" hidden="1">2</definedName>
    <definedName name="solver_pro" localSheetId="0" hidden="1">2</definedName>
    <definedName name="solver_pro" localSheetId="4" hidden="1">2</definedName>
    <definedName name="solver_pro" localSheetId="7" hidden="1">2</definedName>
    <definedName name="solver_rbv" localSheetId="2" hidden="1">1</definedName>
    <definedName name="solver_rbv" localSheetId="0" hidden="1">1</definedName>
    <definedName name="solver_rbv" localSheetId="4" hidden="1">1</definedName>
    <definedName name="solver_rbv" localSheetId="7" hidden="1">1</definedName>
    <definedName name="solver_red" localSheetId="2" hidden="1">0.000001</definedName>
    <definedName name="solver_red" localSheetId="0" hidden="1">0.000001</definedName>
    <definedName name="solver_red" localSheetId="4" hidden="1">0.000001</definedName>
    <definedName name="solver_red" localSheetId="7" hidden="1">0.000001</definedName>
    <definedName name="solver_rel1" localSheetId="2" hidden="1">1</definedName>
    <definedName name="solver_rel1" localSheetId="0" hidden="1">3</definedName>
    <definedName name="solver_rel1" localSheetId="4" hidden="1">3</definedName>
    <definedName name="solver_rel1" localSheetId="7" hidden="1">1</definedName>
    <definedName name="solver_rel2" localSheetId="2" hidden="1">1</definedName>
    <definedName name="solver_rel2" localSheetId="0" hidden="1">3</definedName>
    <definedName name="solver_rel2" localSheetId="4" hidden="1">3</definedName>
    <definedName name="solver_rel2" localSheetId="7" hidden="1">3</definedName>
    <definedName name="solver_rel3" localSheetId="2" hidden="1">2</definedName>
    <definedName name="solver_rel3" localSheetId="0" hidden="1">1</definedName>
    <definedName name="solver_rel3" localSheetId="4" hidden="1">1</definedName>
    <definedName name="solver_rel3" localSheetId="7" hidden="1">1</definedName>
    <definedName name="solver_rel4" localSheetId="2" hidden="1">3</definedName>
    <definedName name="solver_rel4" localSheetId="0" hidden="1">2</definedName>
    <definedName name="solver_rel4" localSheetId="4" hidden="1">1</definedName>
    <definedName name="solver_rel4" localSheetId="7" hidden="1">1</definedName>
    <definedName name="solver_rel5" localSheetId="2" hidden="1">2</definedName>
    <definedName name="solver_rel5" localSheetId="0" hidden="1">2</definedName>
    <definedName name="solver_rel5" localSheetId="4" hidden="1">2</definedName>
    <definedName name="solver_rel5" localSheetId="7" hidden="1">2</definedName>
    <definedName name="solver_rel6" localSheetId="2" hidden="1">3</definedName>
    <definedName name="solver_rel6" localSheetId="0" hidden="1">2</definedName>
    <definedName name="solver_rel6" localSheetId="4" hidden="1">2</definedName>
    <definedName name="solver_rel6" localSheetId="7" hidden="1">2</definedName>
    <definedName name="solver_reo" localSheetId="2" hidden="1">2</definedName>
    <definedName name="solver_reo" localSheetId="0" hidden="1">2</definedName>
    <definedName name="solver_reo" localSheetId="4" hidden="1">2</definedName>
    <definedName name="solver_reo" localSheetId="7" hidden="1">2</definedName>
    <definedName name="solver_rep" localSheetId="2" hidden="1">2</definedName>
    <definedName name="solver_rep" localSheetId="0" hidden="1">2</definedName>
    <definedName name="solver_rep" localSheetId="4" hidden="1">2</definedName>
    <definedName name="solver_rep" localSheetId="7" hidden="1">2</definedName>
    <definedName name="solver_rhs1" localSheetId="2" hidden="1">'Q4 - KKT'!$E$17</definedName>
    <definedName name="solver_rhs1" localSheetId="0" hidden="1">0</definedName>
    <definedName name="solver_rhs1" localSheetId="4" hidden="1">0</definedName>
    <definedName name="solver_rhs1" localSheetId="7" hidden="1">'Question 6'!$E$12:$E$16</definedName>
    <definedName name="solver_rhs2" localSheetId="2" hidden="1">'Q4 - KKT'!$E$19:$E$21</definedName>
    <definedName name="solver_rhs2" localSheetId="0" hidden="1">0</definedName>
    <definedName name="solver_rhs2" localSheetId="4" hidden="1">'Question 5'!$J$14</definedName>
    <definedName name="solver_rhs2" localSheetId="7" hidden="1">0</definedName>
    <definedName name="solver_rhs3" localSheetId="2" hidden="1">'Q4 - KKT'!$E$22:$E$24</definedName>
    <definedName name="solver_rhs3" localSheetId="0" hidden="1">'Question 4'!$H$6</definedName>
    <definedName name="solver_rhs3" localSheetId="4" hidden="1">'Question 5'!$J$6:$J$8</definedName>
    <definedName name="solver_rhs3" localSheetId="7" hidden="1">'Question 6'!#REF!</definedName>
    <definedName name="solver_rhs4" localSheetId="2" hidden="1">'Q4 - KKT'!$E$25:$E$27</definedName>
    <definedName name="solver_rhs4" localSheetId="0" hidden="1">'Question 4'!#REF!</definedName>
    <definedName name="solver_rhs4" localSheetId="4" hidden="1">'Question 5'!$J$9:$J$13</definedName>
    <definedName name="solver_rhs4" localSheetId="7" hidden="1">'Question 6'!#REF!</definedName>
    <definedName name="solver_rhs5" localSheetId="2" hidden="1">'Q4 - KKT'!$E$28:$E$29</definedName>
    <definedName name="solver_rhs5" localSheetId="0" hidden="1">'Question 4'!#REF!</definedName>
    <definedName name="solver_rhs5" localSheetId="4" hidden="1">'Question 5'!#REF!</definedName>
    <definedName name="solver_rhs5" localSheetId="7" hidden="1">'Question 6'!#REF!</definedName>
    <definedName name="solver_rhs6" localSheetId="2" hidden="1">'Q4 - KKT'!$E$16</definedName>
    <definedName name="solver_rhs6" localSheetId="0" hidden="1">'Question 4'!#REF!</definedName>
    <definedName name="solver_rhs6" localSheetId="4" hidden="1">'Question 5'!#REF!</definedName>
    <definedName name="solver_rhs6" localSheetId="7" hidden="1">'Question 6'!#REF!</definedName>
    <definedName name="solver_rlx" localSheetId="2" hidden="1">2</definedName>
    <definedName name="solver_rlx" localSheetId="0" hidden="1">2</definedName>
    <definedName name="solver_rlx" localSheetId="4" hidden="1">2</definedName>
    <definedName name="solver_rlx" localSheetId="7" hidden="1">2</definedName>
    <definedName name="solver_rsd" localSheetId="2" hidden="1">0</definedName>
    <definedName name="solver_rsd" localSheetId="0" hidden="1">0</definedName>
    <definedName name="solver_rsd" localSheetId="4" hidden="1">0</definedName>
    <definedName name="solver_rsd" localSheetId="7" hidden="1">0</definedName>
    <definedName name="solver_scl" localSheetId="2" hidden="1">1</definedName>
    <definedName name="solver_scl" localSheetId="0" hidden="1">1</definedName>
    <definedName name="solver_scl" localSheetId="4" hidden="1">1</definedName>
    <definedName name="solver_scl" localSheetId="7" hidden="1">1</definedName>
    <definedName name="solver_sho" localSheetId="2" hidden="1">2</definedName>
    <definedName name="solver_sho" localSheetId="0" hidden="1">2</definedName>
    <definedName name="solver_sho" localSheetId="4" hidden="1">2</definedName>
    <definedName name="solver_sho" localSheetId="7" hidden="1">2</definedName>
    <definedName name="solver_ssz" localSheetId="2" hidden="1">100</definedName>
    <definedName name="solver_ssz" localSheetId="0" hidden="1">100</definedName>
    <definedName name="solver_ssz" localSheetId="4" hidden="1">100</definedName>
    <definedName name="solver_ssz" localSheetId="7" hidden="1">100</definedName>
    <definedName name="solver_std" localSheetId="2" hidden="1">1</definedName>
    <definedName name="solver_std" localSheetId="0" hidden="1">1</definedName>
    <definedName name="solver_std" localSheetId="4" hidden="1">1</definedName>
    <definedName name="solver_std" localSheetId="7" hidden="1">1</definedName>
    <definedName name="solver_tim" localSheetId="2" hidden="1">2147483647</definedName>
    <definedName name="solver_tim" localSheetId="0" hidden="1">2147483647</definedName>
    <definedName name="solver_tim" localSheetId="4" hidden="1">2147483647</definedName>
    <definedName name="solver_tim" localSheetId="7" hidden="1">2147483647</definedName>
    <definedName name="solver_tol" localSheetId="2" hidden="1">0.01</definedName>
    <definedName name="solver_tol" localSheetId="0" hidden="1">0.01</definedName>
    <definedName name="solver_tol" localSheetId="4" hidden="1">0.01</definedName>
    <definedName name="solver_tol" localSheetId="7" hidden="1">0.01</definedName>
    <definedName name="solver_typ" localSheetId="2" hidden="1">1</definedName>
    <definedName name="solver_typ" localSheetId="0" hidden="1">1</definedName>
    <definedName name="solver_typ" localSheetId="4" hidden="1">1</definedName>
    <definedName name="solver_typ" localSheetId="7" hidden="1">1</definedName>
    <definedName name="solver_val" localSheetId="2" hidden="1">0</definedName>
    <definedName name="solver_val" localSheetId="0" hidden="1">0</definedName>
    <definedName name="solver_val" localSheetId="4" hidden="1">0</definedName>
    <definedName name="solver_val" localSheetId="7" hidden="1">0</definedName>
    <definedName name="solver_ver" localSheetId="2" hidden="1">3</definedName>
    <definedName name="solver_ver" localSheetId="0" hidden="1">3</definedName>
    <definedName name="solver_ver" localSheetId="4" hidden="1">3</definedName>
    <definedName name="solver_ver" localSheetId="7" hidden="1">3</definedName>
    <definedName name="Total_profit" localSheetId="2">'Q4 - KKT'!$F$13</definedName>
    <definedName name="Total_profit" localSheetId="5">#REF!</definedName>
    <definedName name="Total_profit" localSheetId="6">#REF!</definedName>
    <definedName name="Total_profit" localSheetId="8">#REF!</definedName>
    <definedName name="Total_profit" localSheetId="0">'Question 4'!$F$15</definedName>
    <definedName name="Total_profit" localSheetId="4">'Question 5'!$F$21</definedName>
    <definedName name="Total_profit" localSheetId="7">'Question 6'!$F$23</definedName>
    <definedName name="Total_profit">#REF!</definedName>
  </definedNames>
  <calcPr calcId="152511"/>
</workbook>
</file>

<file path=xl/calcChain.xml><?xml version="1.0" encoding="utf-8"?>
<calcChain xmlns="http://schemas.openxmlformats.org/spreadsheetml/2006/main">
  <c r="C12" i="10" l="1"/>
  <c r="G12" i="10"/>
  <c r="C13" i="10"/>
  <c r="G13" i="10"/>
  <c r="C14" i="10"/>
  <c r="G14" i="10"/>
  <c r="C15" i="10"/>
  <c r="G15" i="10"/>
  <c r="C16" i="10"/>
  <c r="G16" i="10"/>
  <c r="F23" i="10"/>
  <c r="H6" i="6"/>
  <c r="L6" i="6" s="1"/>
  <c r="H7" i="6"/>
  <c r="L7" i="6" s="1"/>
  <c r="H8" i="6"/>
  <c r="L8" i="6" s="1"/>
  <c r="H9" i="6"/>
  <c r="L9" i="6" s="1"/>
  <c r="H10" i="6"/>
  <c r="L10" i="6" s="1"/>
  <c r="H11" i="6"/>
  <c r="L11" i="6" s="1"/>
  <c r="H12" i="6"/>
  <c r="L12" i="6" s="1"/>
  <c r="H13" i="6"/>
  <c r="L13" i="6" s="1"/>
  <c r="H14" i="6"/>
  <c r="L14" i="6" s="1"/>
  <c r="K18" i="6"/>
  <c r="F21" i="6"/>
  <c r="F6" i="5"/>
  <c r="F15" i="5"/>
  <c r="F13" i="3"/>
  <c r="C17" i="3"/>
  <c r="C19" i="3"/>
  <c r="F19" i="3" s="1"/>
  <c r="C20" i="3"/>
  <c r="F20" i="3" s="1"/>
  <c r="C21" i="3"/>
  <c r="F21" i="3" s="1"/>
  <c r="C22" i="3"/>
  <c r="F22" i="3" s="1"/>
  <c r="C24" i="3"/>
  <c r="F24" i="3" s="1"/>
  <c r="C25" i="3"/>
  <c r="F25" i="3" s="1"/>
  <c r="C26" i="3"/>
  <c r="F26" i="3" s="1"/>
  <c r="C27" i="3"/>
  <c r="F27" i="3" s="1"/>
  <c r="C28" i="3"/>
  <c r="F28" i="3" s="1"/>
  <c r="C29" i="3"/>
  <c r="F29" i="3" s="1"/>
  <c r="C23" i="3" l="1"/>
  <c r="F23" i="3" s="1"/>
</calcChain>
</file>

<file path=xl/sharedStrings.xml><?xml version="1.0" encoding="utf-8"?>
<sst xmlns="http://schemas.openxmlformats.org/spreadsheetml/2006/main" count="479" uniqueCount="210">
  <si>
    <t>d/dR2 R1, R2</t>
  </si>
  <si>
    <t>$C$30</t>
  </si>
  <si>
    <t>d/dR1 R1, R2</t>
  </si>
  <si>
    <t>$C$29</t>
  </si>
  <si>
    <t>v3 R1, R2</t>
  </si>
  <si>
    <t>$C$28</t>
  </si>
  <si>
    <t>v2 R1, R2</t>
  </si>
  <si>
    <t>$C$27</t>
  </si>
  <si>
    <t>v1 R1, R2</t>
  </si>
  <si>
    <t>$C$26</t>
  </si>
  <si>
    <t>v3*(R1+R2 - 2) R1, R2</t>
  </si>
  <si>
    <t>$C$25</t>
  </si>
  <si>
    <t>v2*(R2*-1) R1, R2</t>
  </si>
  <si>
    <t>$C$24</t>
  </si>
  <si>
    <t>v1*(R1*-1) R1, R2</t>
  </si>
  <si>
    <t>$C$23</t>
  </si>
  <si>
    <t>R1+R2 - 2 R1, R2</t>
  </si>
  <si>
    <t>$C$22</t>
  </si>
  <si>
    <t>R2*-1 R1, R2</t>
  </si>
  <si>
    <t>$C$21</t>
  </si>
  <si>
    <t>R1*-1 R1, R2</t>
  </si>
  <si>
    <t>$C$20</t>
  </si>
  <si>
    <t>R1 + R2 £ 2 R1, R2</t>
  </si>
  <si>
    <t>$C$18</t>
  </si>
  <si>
    <t>Multiplier</t>
  </si>
  <si>
    <t>Value</t>
  </si>
  <si>
    <t>Name</t>
  </si>
  <si>
    <t>Cell</t>
  </si>
  <si>
    <t>Lagrange</t>
  </si>
  <si>
    <t>Final</t>
  </si>
  <si>
    <t>Constraints</t>
  </si>
  <si>
    <t>v3</t>
  </si>
  <si>
    <t>$G$11</t>
  </si>
  <si>
    <t>v2</t>
  </si>
  <si>
    <t>$F$11</t>
  </si>
  <si>
    <t>v1</t>
  </si>
  <si>
    <t>$E$11</t>
  </si>
  <si>
    <t>R2</t>
  </si>
  <si>
    <t>$D$11</t>
  </si>
  <si>
    <t>R1</t>
  </si>
  <si>
    <t>$C$11</t>
  </si>
  <si>
    <t>Gradient</t>
  </si>
  <si>
    <t>Reduced</t>
  </si>
  <si>
    <t>Variable Cells</t>
  </si>
  <si>
    <t>Report Created: 10/7/2016 12:41:41 PM</t>
  </si>
  <si>
    <t>Worksheet: [2016-10-05_A5-Q4.xls]Assignment 5 - Q4-KKT</t>
  </si>
  <si>
    <t>Microsoft Excel 15.0 Sensitivity Report</t>
  </si>
  <si>
    <t>=</t>
  </si>
  <si>
    <t>d/dR2</t>
  </si>
  <si>
    <t>Condition</t>
  </si>
  <si>
    <t xml:space="preserve"> =</t>
  </si>
  <si>
    <t>d/dR1</t>
  </si>
  <si>
    <t>³</t>
  </si>
  <si>
    <t>Dual Feasibility</t>
  </si>
  <si>
    <t>v3*(R1+R2 - 2)</t>
  </si>
  <si>
    <t>v2*(R2*-1)</t>
  </si>
  <si>
    <t>Slackness</t>
  </si>
  <si>
    <t>v1*(R1*-1)</t>
  </si>
  <si>
    <t>Complementary</t>
  </si>
  <si>
    <t>≤</t>
  </si>
  <si>
    <t>R1+R2 - 2</t>
  </si>
  <si>
    <t>R2*-1</t>
  </si>
  <si>
    <t>R1*-1</t>
  </si>
  <si>
    <t>Primal Feasibility</t>
  </si>
  <si>
    <t>Slack</t>
  </si>
  <si>
    <t>Constraints:</t>
  </si>
  <si>
    <t>[units]</t>
  </si>
  <si>
    <t>£</t>
  </si>
  <si>
    <r>
      <t xml:space="preserve">R1 + R2 </t>
    </r>
    <r>
      <rPr>
        <sz val="10"/>
        <rFont val="Symbol"/>
        <family val="1"/>
        <charset val="2"/>
      </rPr>
      <t>£</t>
    </r>
    <r>
      <rPr>
        <sz val="10"/>
        <rFont val="Calibri"/>
        <family val="2"/>
      </rPr>
      <t xml:space="preserve"> 2</t>
    </r>
  </si>
  <si>
    <t>2. Total Units Per Hour</t>
  </si>
  <si>
    <t>R1, R2</t>
  </si>
  <si>
    <r>
      <t xml:space="preserve">R1, R2 </t>
    </r>
    <r>
      <rPr>
        <sz val="10"/>
        <rFont val="Symbol"/>
        <family val="1"/>
        <charset val="2"/>
      </rPr>
      <t>³</t>
    </r>
    <r>
      <rPr>
        <sz val="10"/>
        <rFont val="Calibri"/>
        <family val="2"/>
      </rPr>
      <t xml:space="preserve"> 0</t>
    </r>
  </si>
  <si>
    <t>1. Non-negativity</t>
  </si>
  <si>
    <t>$</t>
  </si>
  <si>
    <t>Maximize Total Profit</t>
  </si>
  <si>
    <t>max ( 200*R_1-100*〖R_1〗^2+300*R_2-100*〖R_2〗^2 )</t>
  </si>
  <si>
    <t>Objective Function:</t>
  </si>
  <si>
    <t>unts/hr</t>
  </si>
  <si>
    <t>Decision Variables</t>
  </si>
  <si>
    <t>units/hr</t>
  </si>
  <si>
    <t>300*R1 - 100*(R1^2)</t>
  </si>
  <si>
    <t>200*R1 - 100*(R1^2)</t>
  </si>
  <si>
    <t>Units</t>
  </si>
  <si>
    <t>Production Rate</t>
  </si>
  <si>
    <t>DATA:</t>
  </si>
  <si>
    <t>Students: Gurpal Bisra</t>
  </si>
  <si>
    <t>BAMS 506 - Assignment 5 - Question #4</t>
  </si>
  <si>
    <t>$F$6</t>
  </si>
  <si>
    <t>$D$12</t>
  </si>
  <si>
    <t>$C$12</t>
  </si>
  <si>
    <t>Report Created: 10/5/2016 9:18:20 PM</t>
  </si>
  <si>
    <t>Worksheet: [2016-10-05_A5-Q4.xls]Better LP Model Layout</t>
  </si>
  <si>
    <t>MODEL:</t>
  </si>
  <si>
    <t>max { 360*X1A + 30*X1B + 240*X2A + 120*X2B + 90*X2C + 450*X3A + 300*X3B + 180*X3C }</t>
  </si>
  <si>
    <t>units</t>
  </si>
  <si>
    <t>Total</t>
  </si>
  <si>
    <t>X3X</t>
  </si>
  <si>
    <t>X3B</t>
  </si>
  <si>
    <t>X3A</t>
  </si>
  <si>
    <t>X2C</t>
  </si>
  <si>
    <t>X2B</t>
  </si>
  <si>
    <t>X2A</t>
  </si>
  <si>
    <t>X1B</t>
  </si>
  <si>
    <t>X1A</t>
  </si>
  <si>
    <t>[$]</t>
  </si>
  <si>
    <t xml:space="preserve">360*X1A + 30*X1B + 240*X2A + 120*X2B + 90*X2C </t>
  </si>
  <si>
    <t>6. Product 1+2</t>
  </si>
  <si>
    <t>15+</t>
  </si>
  <si>
    <t>$/unit</t>
  </si>
  <si>
    <t>X3C</t>
  </si>
  <si>
    <t>11 -- 15</t>
  </si>
  <si>
    <t>0 - 10</t>
  </si>
  <si>
    <t>40+</t>
  </si>
  <si>
    <t>5. Individuals</t>
  </si>
  <si>
    <t>21 - 40</t>
  </si>
  <si>
    <t xml:space="preserve">X1A + X1B + 2*X3A + 2*X3B + 2*X3C </t>
  </si>
  <si>
    <t>4. Resource 3</t>
  </si>
  <si>
    <t>0 - 20</t>
  </si>
  <si>
    <t>2*X1A + 2*X1B + 2*X2A + 2*X2B + 2*X2C</t>
  </si>
  <si>
    <t>3. Resource 2</t>
  </si>
  <si>
    <t>X1A + X1B + X2A + X2B + X2C + X3A + X3B + X3C</t>
  </si>
  <si>
    <t>2. Resource 1</t>
  </si>
  <si>
    <t>0 - 15</t>
  </si>
  <si>
    <t>X1, X2, X3</t>
  </si>
  <si>
    <t>All X</t>
  </si>
  <si>
    <t>Number of Units</t>
  </si>
  <si>
    <t>Profit/Unit</t>
  </si>
  <si>
    <t>BAMS 506 - Assignment 5 - Question #5</t>
  </si>
  <si>
    <t>X3B X1, X2, X3</t>
  </si>
  <si>
    <t>$H$13</t>
  </si>
  <si>
    <t>X3A X1, X2, X3</t>
  </si>
  <si>
    <t>$H$12</t>
  </si>
  <si>
    <t>X2B X1, X2, X3</t>
  </si>
  <si>
    <t>$H$11</t>
  </si>
  <si>
    <t>X2A X1, X2, X3</t>
  </si>
  <si>
    <t>$H$10</t>
  </si>
  <si>
    <t>X1A X1, X2, X3</t>
  </si>
  <si>
    <t>$H$9</t>
  </si>
  <si>
    <t>X1A + X1B + 2*X3A + 2*X3B + 2*X3C  X1, X2, X3</t>
  </si>
  <si>
    <t>$H$8</t>
  </si>
  <si>
    <t>2*X1A + 2*X1B + 2*X2A + 2*X2B + 2*X2C X1, X2, X3</t>
  </si>
  <si>
    <t>$H$7</t>
  </si>
  <si>
    <t>X1A + X1B + X2A + X2B + X2C + X3A + X3B + X3C X1, X2, X3</t>
  </si>
  <si>
    <t>$H$6</t>
  </si>
  <si>
    <t>Decrease</t>
  </si>
  <si>
    <t>Increase</t>
  </si>
  <si>
    <t>R.H. Side</t>
  </si>
  <si>
    <t>Price</t>
  </si>
  <si>
    <t>Allowable</t>
  </si>
  <si>
    <t>Constraint</t>
  </si>
  <si>
    <t>Shadow</t>
  </si>
  <si>
    <t>$J$17</t>
  </si>
  <si>
    <t>$I$17</t>
  </si>
  <si>
    <t>$H$17</t>
  </si>
  <si>
    <t>$G$17</t>
  </si>
  <si>
    <t>$F$17</t>
  </si>
  <si>
    <t>$E$17</t>
  </si>
  <si>
    <t>$D$17</t>
  </si>
  <si>
    <t>$C$17</t>
  </si>
  <si>
    <t>Coefficient</t>
  </si>
  <si>
    <t>Cost</t>
  </si>
  <si>
    <t>Objective</t>
  </si>
  <si>
    <t>Report Created: 10/6/2016 12:38:28 AM</t>
  </si>
  <si>
    <t>Worksheet: [2016-10-05_A5-Q5.xls]Assignment 5 - Q4</t>
  </si>
  <si>
    <t>360*X1A + 30*X1B + 240*X2A + 120*X2B + 90*X2C  X1, X2, X3</t>
  </si>
  <si>
    <t>$H$14</t>
  </si>
  <si>
    <t>$J$18</t>
  </si>
  <si>
    <t>$I$18</t>
  </si>
  <si>
    <t>$H$18</t>
  </si>
  <si>
    <t>$G$18</t>
  </si>
  <si>
    <t>$F$18</t>
  </si>
  <si>
    <t>$E$18</t>
  </si>
  <si>
    <t>$D$18</t>
  </si>
  <si>
    <t>Report Created: 10/6/2016 12:47:53 AM</t>
  </si>
  <si>
    <t>(15*X1R)+(25*X1O) + (16*X2R)+(24*X2O) X1R, X1O, X2R, X2O</t>
  </si>
  <si>
    <t>$C$16</t>
  </si>
  <si>
    <t>X2O X1R, X1O, X2R, X2O</t>
  </si>
  <si>
    <t>$C$15</t>
  </si>
  <si>
    <t>X2R X1R, X1O, X2R, X2O</t>
  </si>
  <si>
    <t>$C$14</t>
  </si>
  <si>
    <t>X1O X1R, X1O, X2R, X2O</t>
  </si>
  <si>
    <t>$C$13</t>
  </si>
  <si>
    <t>X1R X1R, X1O, X2R, X2O</t>
  </si>
  <si>
    <t>X2O</t>
  </si>
  <si>
    <t>$F$20</t>
  </si>
  <si>
    <t>X2R</t>
  </si>
  <si>
    <t>$E$20</t>
  </si>
  <si>
    <t>X1O</t>
  </si>
  <si>
    <t>$D$20</t>
  </si>
  <si>
    <t>X1R</t>
  </si>
  <si>
    <t>Report Created: 10/7/2016 11:52:58 AM</t>
  </si>
  <si>
    <t>Worksheet: [2016-10-05_A5-Q6.xls]Assignment 5 - Q6</t>
  </si>
  <si>
    <t>Subassemblies</t>
  </si>
  <si>
    <t>Maximize Total Number of Subassemblies</t>
  </si>
  <si>
    <t>Max { x_1R + x_1O + x_2R + x_2O } = Z</t>
  </si>
  <si>
    <t>(15*X1R)+(25*X1O) + (16*X2R)+(24*X2O)</t>
  </si>
  <si>
    <t>6. Total Daily Cost</t>
  </si>
  <si>
    <t>[Subassemblies]</t>
  </si>
  <si>
    <t>5. OT Plant 1</t>
  </si>
  <si>
    <t>4. RT Plant 1</t>
  </si>
  <si>
    <t>3. OT Plant 1</t>
  </si>
  <si>
    <t>2. RT Plant 1</t>
  </si>
  <si>
    <t>X1R, X1O, X2R, X2O</t>
  </si>
  <si>
    <t>Plant 2</t>
  </si>
  <si>
    <t>Plant 1</t>
  </si>
  <si>
    <t>OT</t>
  </si>
  <si>
    <t>RT</t>
  </si>
  <si>
    <t>Capacity</t>
  </si>
  <si>
    <t>Unit Cost ($)</t>
  </si>
  <si>
    <t>BAMS 506 - Assignment 5 - Question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</si>
</sst>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.00000"/>
    <numFmt numFmtId="165" formatCode="&quot;$&quot;#,##0.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name val="Symbol"/>
      <family val="1"/>
      <charset val="2"/>
    </font>
    <font>
      <sz val="10"/>
      <name val="Calibri"/>
      <family val="2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indexed="17"/>
      <name val="Calibri"/>
      <family val="2"/>
      <scheme val="minor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6">
    <xf numFmtId="0" fontId="0" fillId="0" borderId="0" xfId="0"/>
    <xf numFmtId="0" fontId="1" fillId="0" borderId="0" xfId="1"/>
    <xf numFmtId="0" fontId="1" fillId="0" borderId="1" xfId="1" applyFill="1" applyBorder="1" applyAlignment="1"/>
    <xf numFmtId="0" fontId="1" fillId="0" borderId="2" xfId="1" applyFill="1" applyBorder="1" applyAlignment="1"/>
    <xf numFmtId="0" fontId="2" fillId="0" borderId="3" xfId="1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3" fillId="0" borderId="0" xfId="1" applyFont="1"/>
    <xf numFmtId="0" fontId="4" fillId="0" borderId="0" xfId="1" applyFont="1"/>
    <xf numFmtId="0" fontId="4" fillId="0" borderId="0" xfId="1" applyFont="1" applyAlignment="1">
      <alignment horizontal="center"/>
    </xf>
    <xf numFmtId="2" fontId="4" fillId="2" borderId="5" xfId="1" applyNumberFormat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7" xfId="1" applyFont="1" applyFill="1" applyBorder="1"/>
    <xf numFmtId="0" fontId="5" fillId="2" borderId="8" xfId="1" applyFont="1" applyFill="1" applyBorder="1"/>
    <xf numFmtId="0" fontId="4" fillId="2" borderId="9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0" xfId="1" applyFont="1" applyFill="1" applyBorder="1"/>
    <xf numFmtId="0" fontId="5" fillId="2" borderId="11" xfId="1" applyFont="1" applyFill="1" applyBorder="1"/>
    <xf numFmtId="0" fontId="6" fillId="2" borderId="7" xfId="1" applyFont="1" applyFill="1" applyBorder="1" applyAlignment="1">
      <alignment horizontal="center" vertical="center"/>
    </xf>
    <xf numFmtId="164" fontId="4" fillId="2" borderId="7" xfId="1" applyNumberFormat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164" fontId="4" fillId="2" borderId="0" xfId="1" applyNumberFormat="1" applyFont="1" applyFill="1" applyBorder="1" applyAlignment="1">
      <alignment horizontal="center" vertical="center"/>
    </xf>
    <xf numFmtId="0" fontId="4" fillId="2" borderId="0" xfId="1" applyFont="1" applyFill="1" applyBorder="1"/>
    <xf numFmtId="0" fontId="5" fillId="2" borderId="13" xfId="1" applyFont="1" applyFill="1" applyBorder="1"/>
    <xf numFmtId="164" fontId="4" fillId="2" borderId="10" xfId="1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7" fillId="2" borderId="11" xfId="1" applyFont="1" applyFill="1" applyBorder="1"/>
    <xf numFmtId="0" fontId="4" fillId="2" borderId="0" xfId="1" applyFont="1" applyFill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left" vertical="center"/>
    </xf>
    <xf numFmtId="0" fontId="10" fillId="2" borderId="0" xfId="1" applyFont="1" applyFill="1" applyAlignment="1">
      <alignment horizontal="center" vertical="center" wrapText="1"/>
    </xf>
    <xf numFmtId="0" fontId="4" fillId="2" borderId="0" xfId="1" applyFont="1" applyFill="1"/>
    <xf numFmtId="0" fontId="11" fillId="2" borderId="0" xfId="1" applyFont="1" applyFill="1"/>
    <xf numFmtId="0" fontId="4" fillId="3" borderId="0" xfId="1" applyFont="1" applyFill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4" borderId="6" xfId="1" applyFont="1" applyFill="1" applyBorder="1"/>
    <xf numFmtId="0" fontId="4" fillId="4" borderId="7" xfId="1" applyFont="1" applyFill="1" applyBorder="1"/>
    <xf numFmtId="0" fontId="12" fillId="4" borderId="14" xfId="1" applyNumberFormat="1" applyFont="1" applyFill="1" applyBorder="1"/>
    <xf numFmtId="8" fontId="13" fillId="4" borderId="7" xfId="1" applyNumberFormat="1" applyFont="1" applyFill="1" applyBorder="1"/>
    <xf numFmtId="0" fontId="4" fillId="4" borderId="8" xfId="1" applyFont="1" applyFill="1" applyBorder="1"/>
    <xf numFmtId="0" fontId="4" fillId="0" borderId="0" xfId="1" applyFont="1" applyFill="1"/>
    <xf numFmtId="0" fontId="4" fillId="0" borderId="0" xfId="1" applyFont="1" applyFill="1" applyBorder="1"/>
    <xf numFmtId="0" fontId="4" fillId="4" borderId="9" xfId="1" applyFont="1" applyFill="1" applyBorder="1"/>
    <xf numFmtId="0" fontId="4" fillId="4" borderId="10" xfId="1" applyFont="1" applyFill="1" applyBorder="1"/>
    <xf numFmtId="0" fontId="4" fillId="4" borderId="10" xfId="1" applyFont="1" applyFill="1" applyBorder="1" applyAlignment="1">
      <alignment horizontal="center"/>
    </xf>
    <xf numFmtId="0" fontId="4" fillId="4" borderId="10" xfId="1" applyFont="1" applyFill="1" applyBorder="1" applyAlignment="1">
      <alignment vertical="center"/>
    </xf>
    <xf numFmtId="0" fontId="4" fillId="4" borderId="10" xfId="1" applyFont="1" applyFill="1" applyBorder="1" applyAlignment="1">
      <alignment horizontal="left" vertical="center"/>
    </xf>
    <xf numFmtId="0" fontId="11" fillId="4" borderId="11" xfId="1" applyFont="1" applyFill="1" applyBorder="1"/>
    <xf numFmtId="0" fontId="10" fillId="5" borderId="6" xfId="1" applyFont="1" applyFill="1" applyBorder="1" applyAlignment="1">
      <alignment horizontal="center" vertical="center"/>
    </xf>
    <xf numFmtId="0" fontId="14" fillId="5" borderId="7" xfId="1" applyFont="1" applyFill="1" applyBorder="1" applyAlignment="1">
      <alignment horizontal="center" vertical="center"/>
    </xf>
    <xf numFmtId="0" fontId="4" fillId="5" borderId="7" xfId="1" applyFont="1" applyFill="1" applyBorder="1"/>
    <xf numFmtId="0" fontId="4" fillId="5" borderId="8" xfId="1" applyFont="1" applyFill="1" applyBorder="1"/>
    <xf numFmtId="0" fontId="10" fillId="5" borderId="9" xfId="1" applyFont="1" applyFill="1" applyBorder="1" applyAlignment="1">
      <alignment horizontal="center" vertical="center"/>
    </xf>
    <xf numFmtId="0" fontId="10" fillId="5" borderId="10" xfId="1" applyFont="1" applyFill="1" applyBorder="1" applyAlignment="1">
      <alignment horizontal="center" vertical="center"/>
    </xf>
    <xf numFmtId="0" fontId="4" fillId="5" borderId="10" xfId="1" applyFont="1" applyFill="1" applyBorder="1"/>
    <xf numFmtId="0" fontId="11" fillId="5" borderId="11" xfId="1" applyFont="1" applyFill="1" applyBorder="1"/>
    <xf numFmtId="0" fontId="4" fillId="0" borderId="0" xfId="1" applyFont="1" applyAlignment="1"/>
    <xf numFmtId="0" fontId="4" fillId="6" borderId="6" xfId="1" applyFont="1" applyFill="1" applyBorder="1" applyAlignment="1">
      <alignment horizontal="center"/>
    </xf>
    <xf numFmtId="0" fontId="4" fillId="6" borderId="7" xfId="1" applyNumberFormat="1" applyFont="1" applyFill="1" applyBorder="1"/>
    <xf numFmtId="0" fontId="4" fillId="6" borderId="8" xfId="1" applyFont="1" applyFill="1" applyBorder="1"/>
    <xf numFmtId="0" fontId="4" fillId="6" borderId="12" xfId="1" applyFont="1" applyFill="1" applyBorder="1" applyAlignment="1">
      <alignment horizontal="center"/>
    </xf>
    <xf numFmtId="0" fontId="4" fillId="6" borderId="0" xfId="1" applyNumberFormat="1" applyFont="1" applyFill="1" applyBorder="1"/>
    <xf numFmtId="0" fontId="4" fillId="6" borderId="13" xfId="1" applyFont="1" applyFill="1" applyBorder="1"/>
    <xf numFmtId="0" fontId="10" fillId="6" borderId="7" xfId="1" applyFont="1" applyFill="1" applyBorder="1" applyAlignment="1">
      <alignment horizontal="center" vertical="center" wrapText="1"/>
    </xf>
    <xf numFmtId="0" fontId="4" fillId="6" borderId="9" xfId="1" applyFont="1" applyFill="1" applyBorder="1"/>
    <xf numFmtId="0" fontId="4" fillId="6" borderId="10" xfId="1" applyFont="1" applyFill="1" applyBorder="1"/>
    <xf numFmtId="0" fontId="11" fillId="6" borderId="11" xfId="1" applyFont="1" applyFill="1" applyBorder="1"/>
    <xf numFmtId="0" fontId="12" fillId="0" borderId="0" xfId="1" applyFont="1"/>
    <xf numFmtId="0" fontId="4" fillId="3" borderId="0" xfId="1" applyFont="1" applyFill="1"/>
    <xf numFmtId="8" fontId="15" fillId="3" borderId="0" xfId="1" applyNumberFormat="1" applyFont="1" applyFill="1" applyBorder="1"/>
    <xf numFmtId="0" fontId="12" fillId="3" borderId="15" xfId="1" applyNumberFormat="1" applyFont="1" applyFill="1" applyBorder="1"/>
    <xf numFmtId="0" fontId="4" fillId="7" borderId="0" xfId="1" applyFont="1" applyFill="1" applyAlignment="1">
      <alignment horizontal="center"/>
    </xf>
    <xf numFmtId="8" fontId="13" fillId="7" borderId="0" xfId="1" applyNumberFormat="1" applyFont="1" applyFill="1"/>
    <xf numFmtId="0" fontId="4" fillId="7" borderId="0" xfId="1" applyFont="1" applyFill="1"/>
    <xf numFmtId="0" fontId="4" fillId="8" borderId="0" xfId="1" applyFont="1" applyFill="1"/>
    <xf numFmtId="0" fontId="4" fillId="8" borderId="0" xfId="1" applyFont="1" applyFill="1" applyAlignment="1">
      <alignment horizontal="center"/>
    </xf>
    <xf numFmtId="0" fontId="4" fillId="8" borderId="0" xfId="1" applyFont="1" applyFill="1" applyAlignment="1">
      <alignment vertical="center"/>
    </xf>
    <xf numFmtId="0" fontId="4" fillId="8" borderId="0" xfId="1" applyFont="1" applyFill="1" applyAlignment="1">
      <alignment horizontal="left" vertical="center"/>
    </xf>
    <xf numFmtId="0" fontId="11" fillId="7" borderId="0" xfId="1" applyFont="1" applyFill="1"/>
    <xf numFmtId="0" fontId="4" fillId="5" borderId="0" xfId="1" applyFont="1" applyFill="1" applyBorder="1" applyAlignment="1">
      <alignment horizontal="center"/>
    </xf>
    <xf numFmtId="0" fontId="14" fillId="5" borderId="0" xfId="1" applyFont="1" applyFill="1" applyBorder="1" applyAlignment="1">
      <alignment horizontal="center" vertical="center"/>
    </xf>
    <xf numFmtId="0" fontId="4" fillId="5" borderId="0" xfId="1" applyFont="1" applyFill="1"/>
    <xf numFmtId="0" fontId="10" fillId="5" borderId="0" xfId="1" applyFont="1" applyFill="1" applyAlignment="1">
      <alignment horizontal="center" vertical="center"/>
    </xf>
    <xf numFmtId="0" fontId="11" fillId="5" borderId="0" xfId="1" applyFont="1" applyFill="1"/>
    <xf numFmtId="0" fontId="10" fillId="0" borderId="7" xfId="1" applyFont="1" applyBorder="1" applyAlignment="1">
      <alignment horizontal="right"/>
    </xf>
    <xf numFmtId="0" fontId="10" fillId="0" borderId="7" xfId="1" applyFont="1" applyBorder="1" applyAlignment="1">
      <alignment horizontal="left"/>
    </xf>
    <xf numFmtId="0" fontId="4" fillId="0" borderId="7" xfId="1" applyFont="1" applyBorder="1"/>
    <xf numFmtId="0" fontId="11" fillId="0" borderId="7" xfId="1" applyFont="1" applyBorder="1"/>
    <xf numFmtId="0" fontId="4" fillId="6" borderId="0" xfId="1" applyFont="1" applyFill="1" applyBorder="1" applyAlignment="1">
      <alignment horizontal="center"/>
    </xf>
    <xf numFmtId="165" fontId="4" fillId="6" borderId="0" xfId="1" applyNumberFormat="1" applyFont="1" applyFill="1" applyBorder="1"/>
    <xf numFmtId="0" fontId="4" fillId="6" borderId="7" xfId="1" applyFont="1" applyFill="1" applyBorder="1" applyAlignment="1">
      <alignment horizontal="center"/>
    </xf>
    <xf numFmtId="0" fontId="4" fillId="4" borderId="6" xfId="1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8" fontId="15" fillId="4" borderId="7" xfId="1" applyNumberFormat="1" applyFont="1" applyFill="1" applyBorder="1"/>
    <xf numFmtId="0" fontId="16" fillId="4" borderId="10" xfId="1" applyFont="1" applyFill="1" applyBorder="1"/>
    <xf numFmtId="0" fontId="4" fillId="9" borderId="6" xfId="1" applyFont="1" applyFill="1" applyBorder="1" applyAlignment="1">
      <alignment horizontal="center"/>
    </xf>
    <xf numFmtId="0" fontId="10" fillId="9" borderId="6" xfId="1" applyFont="1" applyFill="1" applyBorder="1" applyAlignment="1">
      <alignment horizontal="center"/>
    </xf>
    <xf numFmtId="0" fontId="14" fillId="9" borderId="7" xfId="1" applyFont="1" applyFill="1" applyBorder="1" applyAlignment="1">
      <alignment horizontal="center" vertical="center"/>
    </xf>
    <xf numFmtId="0" fontId="4" fillId="9" borderId="7" xfId="1" applyFont="1" applyFill="1" applyBorder="1"/>
    <xf numFmtId="0" fontId="4" fillId="9" borderId="8" xfId="1" applyFont="1" applyFill="1" applyBorder="1"/>
    <xf numFmtId="0" fontId="4" fillId="9" borderId="9" xfId="1" applyFont="1" applyFill="1" applyBorder="1"/>
    <xf numFmtId="0" fontId="10" fillId="9" borderId="9" xfId="1" applyFont="1" applyFill="1" applyBorder="1" applyAlignment="1">
      <alignment horizontal="center"/>
    </xf>
    <xf numFmtId="0" fontId="10" fillId="9" borderId="10" xfId="1" applyFont="1" applyFill="1" applyBorder="1" applyAlignment="1">
      <alignment horizontal="center" vertical="center"/>
    </xf>
    <xf numFmtId="0" fontId="4" fillId="9" borderId="10" xfId="1" applyFont="1" applyFill="1" applyBorder="1"/>
    <xf numFmtId="0" fontId="11" fillId="9" borderId="11" xfId="1" applyFont="1" applyFill="1" applyBorder="1"/>
    <xf numFmtId="0" fontId="4" fillId="0" borderId="0" xfId="1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10" fillId="0" borderId="0" xfId="1" applyFont="1" applyFill="1" applyAlignment="1">
      <alignment horizontal="left" vertical="center"/>
    </xf>
    <xf numFmtId="0" fontId="10" fillId="0" borderId="0" xfId="1" applyFont="1" applyBorder="1" applyAlignment="1">
      <alignment horizontal="right"/>
    </xf>
    <xf numFmtId="0" fontId="10" fillId="0" borderId="0" xfId="1" applyFont="1" applyBorder="1" applyAlignment="1">
      <alignment horizontal="left"/>
    </xf>
    <xf numFmtId="0" fontId="4" fillId="0" borderId="0" xfId="1" applyFont="1" applyBorder="1"/>
    <xf numFmtId="0" fontId="11" fillId="0" borderId="0" xfId="1" applyFont="1" applyBorder="1"/>
    <xf numFmtId="0" fontId="4" fillId="0" borderId="0" xfId="1" applyFont="1" applyAlignment="1">
      <alignment horizontal="center" vertical="center"/>
    </xf>
    <xf numFmtId="0" fontId="4" fillId="2" borderId="16" xfId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 vertical="center"/>
    </xf>
    <xf numFmtId="0" fontId="8" fillId="2" borderId="17" xfId="1" applyFont="1" applyFill="1" applyBorder="1" applyAlignment="1">
      <alignment horizontal="center" vertical="center"/>
    </xf>
    <xf numFmtId="0" fontId="9" fillId="2" borderId="17" xfId="1" applyFont="1" applyFill="1" applyBorder="1" applyAlignment="1">
      <alignment horizontal="center" wrapText="1"/>
    </xf>
    <xf numFmtId="0" fontId="10" fillId="2" borderId="18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center" vertical="center"/>
    </xf>
    <xf numFmtId="1" fontId="4" fillId="0" borderId="0" xfId="1" applyNumberFormat="1" applyFont="1" applyFill="1" applyBorder="1" applyAlignment="1">
      <alignment horizontal="center" vertical="center"/>
    </xf>
    <xf numFmtId="0" fontId="10" fillId="0" borderId="0" xfId="1" applyFont="1" applyFill="1" applyBorder="1"/>
    <xf numFmtId="0" fontId="4" fillId="2" borderId="19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wrapText="1"/>
    </xf>
    <xf numFmtId="0" fontId="10" fillId="2" borderId="13" xfId="1" applyFont="1" applyFill="1" applyBorder="1" applyAlignment="1">
      <alignment horizontal="left" vertical="center"/>
    </xf>
    <xf numFmtId="0" fontId="4" fillId="6" borderId="7" xfId="1" applyFont="1" applyFill="1" applyBorder="1" applyAlignment="1">
      <alignment horizontal="center" vertical="center"/>
    </xf>
    <xf numFmtId="1" fontId="4" fillId="6" borderId="8" xfId="1" applyNumberFormat="1" applyFont="1" applyFill="1" applyBorder="1" applyAlignment="1">
      <alignment horizontal="center" vertical="center"/>
    </xf>
    <xf numFmtId="0" fontId="4" fillId="6" borderId="6" xfId="1" applyFont="1" applyFill="1" applyBorder="1" applyAlignment="1">
      <alignment horizontal="center" vertical="center"/>
    </xf>
    <xf numFmtId="0" fontId="10" fillId="6" borderId="20" xfId="1" applyFont="1" applyFill="1" applyBorder="1"/>
    <xf numFmtId="0" fontId="4" fillId="6" borderId="0" xfId="1" applyFont="1" applyFill="1" applyBorder="1" applyAlignment="1">
      <alignment horizontal="center" vertical="center"/>
    </xf>
    <xf numFmtId="1" fontId="4" fillId="6" borderId="13" xfId="1" applyNumberFormat="1" applyFont="1" applyFill="1" applyBorder="1" applyAlignment="1">
      <alignment horizontal="center" vertical="center"/>
    </xf>
    <xf numFmtId="0" fontId="4" fillId="6" borderId="12" xfId="1" applyFont="1" applyFill="1" applyBorder="1" applyAlignment="1">
      <alignment horizontal="center" vertical="center"/>
    </xf>
    <xf numFmtId="0" fontId="10" fillId="6" borderId="13" xfId="1" applyFont="1" applyFill="1" applyBorder="1"/>
    <xf numFmtId="0" fontId="9" fillId="2" borderId="0" xfId="1" applyFont="1" applyFill="1" applyBorder="1" applyAlignment="1">
      <alignment wrapText="1"/>
    </xf>
    <xf numFmtId="0" fontId="4" fillId="2" borderId="19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 wrapText="1"/>
    </xf>
    <xf numFmtId="0" fontId="10" fillId="6" borderId="6" xfId="1" applyFont="1" applyFill="1" applyBorder="1" applyAlignment="1">
      <alignment horizontal="center" vertical="center"/>
    </xf>
    <xf numFmtId="0" fontId="10" fillId="2" borderId="16" xfId="1" applyFont="1" applyFill="1" applyBorder="1" applyAlignment="1">
      <alignment horizontal="center" vertical="center"/>
    </xf>
    <xf numFmtId="0" fontId="4" fillId="2" borderId="21" xfId="1" applyFont="1" applyFill="1" applyBorder="1"/>
    <xf numFmtId="0" fontId="4" fillId="2" borderId="17" xfId="1" applyFont="1" applyFill="1" applyBorder="1"/>
    <xf numFmtId="0" fontId="11" fillId="2" borderId="17" xfId="1" applyFont="1" applyFill="1" applyBorder="1"/>
    <xf numFmtId="0" fontId="11" fillId="2" borderId="18" xfId="1" applyFont="1" applyFill="1" applyBorder="1"/>
    <xf numFmtId="0" fontId="4" fillId="6" borderId="10" xfId="1" applyFont="1" applyFill="1" applyBorder="1" applyAlignment="1">
      <alignment horizontal="center" vertical="center"/>
    </xf>
    <xf numFmtId="0" fontId="4" fillId="6" borderId="11" xfId="1" applyFont="1" applyFill="1" applyBorder="1" applyAlignment="1">
      <alignment horizontal="center" vertical="center"/>
    </xf>
    <xf numFmtId="0" fontId="4" fillId="6" borderId="9" xfId="1" applyFont="1" applyFill="1" applyBorder="1" applyAlignment="1">
      <alignment horizontal="center" vertical="center"/>
    </xf>
    <xf numFmtId="8" fontId="13" fillId="4" borderId="6" xfId="1" applyNumberFormat="1" applyFont="1" applyFill="1" applyBorder="1"/>
    <xf numFmtId="0" fontId="12" fillId="4" borderId="14" xfId="1" applyNumberFormat="1" applyFont="1" applyFill="1" applyBorder="1" applyAlignment="1">
      <alignment horizontal="center" vertical="center"/>
    </xf>
    <xf numFmtId="0" fontId="9" fillId="4" borderId="10" xfId="1" applyFont="1" applyFill="1" applyBorder="1"/>
    <xf numFmtId="0" fontId="8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wrapText="1"/>
    </xf>
    <xf numFmtId="0" fontId="10" fillId="0" borderId="0" xfId="1" applyFont="1" applyFill="1" applyBorder="1" applyAlignment="1">
      <alignment horizontal="left" vertical="center"/>
    </xf>
    <xf numFmtId="0" fontId="4" fillId="2" borderId="20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 vertical="center"/>
    </xf>
    <xf numFmtId="0" fontId="9" fillId="2" borderId="7" xfId="1" applyFont="1" applyFill="1" applyBorder="1" applyAlignment="1">
      <alignment horizontal="center" wrapText="1"/>
    </xf>
    <xf numFmtId="0" fontId="10" fillId="2" borderId="8" xfId="1" applyFont="1" applyFill="1" applyBorder="1" applyAlignment="1">
      <alignment horizontal="left" vertical="center"/>
    </xf>
    <xf numFmtId="0" fontId="10" fillId="2" borderId="17" xfId="1" applyFont="1" applyFill="1" applyBorder="1" applyAlignment="1">
      <alignment horizontal="center" vertical="center"/>
    </xf>
    <xf numFmtId="0" fontId="10" fillId="0" borderId="13" xfId="1" applyFont="1" applyFill="1" applyBorder="1"/>
    <xf numFmtId="0" fontId="10" fillId="6" borderId="8" xfId="1" applyFont="1" applyFill="1" applyBorder="1"/>
    <xf numFmtId="0" fontId="4" fillId="6" borderId="21" xfId="1" applyFont="1" applyFill="1" applyBorder="1" applyAlignment="1">
      <alignment horizontal="center" vertical="center"/>
    </xf>
    <xf numFmtId="1" fontId="4" fillId="6" borderId="18" xfId="1" applyNumberFormat="1" applyFont="1" applyFill="1" applyBorder="1" applyAlignment="1">
      <alignment horizontal="center" vertical="center"/>
    </xf>
    <xf numFmtId="0" fontId="10" fillId="6" borderId="6" xfId="1" applyFont="1" applyFill="1" applyBorder="1" applyAlignment="1">
      <alignment horizontal="center" vertical="center" wrapText="1"/>
    </xf>
    <xf numFmtId="0" fontId="10" fillId="6" borderId="8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21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2219325" y="3400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390525</xdr:colOff>
      <xdr:row>23</xdr:row>
      <xdr:rowOff>100012</xdr:rowOff>
    </xdr:from>
    <xdr:ext cx="65" cy="172227"/>
    <xdr:sp macro="" textlink="">
      <xdr:nvSpPr>
        <xdr:cNvPr id="3" name="TextBox 2"/>
        <xdr:cNvSpPr txBox="1"/>
      </xdr:nvSpPr>
      <xdr:spPr>
        <a:xfrm>
          <a:off x="2219325" y="3824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390525</xdr:colOff>
      <xdr:row>27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2219325" y="4371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390525</xdr:colOff>
      <xdr:row>27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2219325" y="4371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390525</xdr:colOff>
      <xdr:row>27</xdr:row>
      <xdr:rowOff>0</xdr:rowOff>
    </xdr:from>
    <xdr:ext cx="65" cy="172227"/>
    <xdr:sp macro="" textlink="">
      <xdr:nvSpPr>
        <xdr:cNvPr id="6" name="TextBox 5"/>
        <xdr:cNvSpPr txBox="1"/>
      </xdr:nvSpPr>
      <xdr:spPr>
        <a:xfrm>
          <a:off x="2219325" y="4371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390525</xdr:colOff>
      <xdr:row>27</xdr:row>
      <xdr:rowOff>100012</xdr:rowOff>
    </xdr:from>
    <xdr:ext cx="65" cy="172227"/>
    <xdr:sp macro="" textlink="">
      <xdr:nvSpPr>
        <xdr:cNvPr id="7" name="TextBox 6"/>
        <xdr:cNvSpPr txBox="1"/>
      </xdr:nvSpPr>
      <xdr:spPr>
        <a:xfrm>
          <a:off x="2219325" y="44719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390525</xdr:colOff>
      <xdr:row>28</xdr:row>
      <xdr:rowOff>0</xdr:rowOff>
    </xdr:from>
    <xdr:ext cx="65" cy="172227"/>
    <xdr:sp macro="" textlink="">
      <xdr:nvSpPr>
        <xdr:cNvPr id="8" name="TextBox 7"/>
        <xdr:cNvSpPr txBox="1"/>
      </xdr:nvSpPr>
      <xdr:spPr>
        <a:xfrm>
          <a:off x="2219325" y="4533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390525</xdr:colOff>
      <xdr:row>28</xdr:row>
      <xdr:rowOff>0</xdr:rowOff>
    </xdr:from>
    <xdr:ext cx="65" cy="172227"/>
    <xdr:sp macro="" textlink="">
      <xdr:nvSpPr>
        <xdr:cNvPr id="9" name="TextBox 8"/>
        <xdr:cNvSpPr txBox="1"/>
      </xdr:nvSpPr>
      <xdr:spPr>
        <a:xfrm>
          <a:off x="2219325" y="4533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390525</xdr:colOff>
      <xdr:row>28</xdr:row>
      <xdr:rowOff>100012</xdr:rowOff>
    </xdr:from>
    <xdr:ext cx="65" cy="172227"/>
    <xdr:sp macro="" textlink="">
      <xdr:nvSpPr>
        <xdr:cNvPr id="10" name="TextBox 9"/>
        <xdr:cNvSpPr txBox="1"/>
      </xdr:nvSpPr>
      <xdr:spPr>
        <a:xfrm>
          <a:off x="2219325" y="46339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\Home\Desktop\Add%20to%20GitHub\2016-10-05_Assignment.5\2016-10-05_A5-Q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\Home\Desktop\Add%20to%20GitHub\2016-10-05_Assignment.5\2016-10-05_A5-Q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\Home\Desktop\Add%20to%20GitHub\2016-10-05_Assignment.5\2016-10-05_A5-Q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20" zoomScaleNormal="120" workbookViewId="0">
      <selection activeCell="C17" sqref="C17"/>
    </sheetView>
  </sheetViews>
  <sheetFormatPr defaultRowHeight="12.75" x14ac:dyDescent="0.2"/>
  <cols>
    <col min="1" max="1" width="8.5703125" style="7" customWidth="1"/>
    <col min="2" max="2" width="17.7109375" style="7" customWidth="1"/>
    <col min="3" max="3" width="9.28515625" style="7" customWidth="1"/>
    <col min="4" max="4" width="17.140625" style="7" customWidth="1"/>
    <col min="5" max="5" width="8.85546875" style="8" customWidth="1"/>
    <col min="6" max="6" width="11.5703125" style="7" customWidth="1"/>
    <col min="7" max="7" width="5.140625" style="7" customWidth="1"/>
    <col min="8" max="8" width="6.28515625" style="7" customWidth="1"/>
    <col min="9" max="9" width="7.28515625" style="7" customWidth="1"/>
    <col min="10" max="10" width="4.28515625" style="7" customWidth="1"/>
    <col min="11" max="11" width="8.5703125" style="7" customWidth="1"/>
    <col min="12" max="12" width="6.42578125" style="7" customWidth="1"/>
    <col min="13" max="13" width="10.5703125" style="7" customWidth="1"/>
    <col min="14" max="20" width="9.140625" style="7"/>
    <col min="21" max="21" width="11.28515625" style="7" customWidth="1"/>
    <col min="22" max="16384" width="9.140625" style="7"/>
  </cols>
  <sheetData>
    <row r="1" spans="1:12" x14ac:dyDescent="0.2">
      <c r="A1" s="70" t="s">
        <v>86</v>
      </c>
      <c r="B1" s="70"/>
      <c r="C1" s="70"/>
      <c r="D1" s="70"/>
    </row>
    <row r="2" spans="1:12" x14ac:dyDescent="0.2">
      <c r="A2" s="7" t="s">
        <v>85</v>
      </c>
    </row>
    <row r="4" spans="1:12" x14ac:dyDescent="0.2">
      <c r="A4" s="69" t="s">
        <v>84</v>
      </c>
      <c r="B4" s="68"/>
      <c r="C4" s="68"/>
      <c r="D4" s="35" t="s">
        <v>65</v>
      </c>
      <c r="E4" s="35"/>
      <c r="F4" s="34"/>
      <c r="G4" s="34"/>
      <c r="H4" s="34"/>
      <c r="I4" s="34"/>
    </row>
    <row r="5" spans="1:12" ht="26.25" customHeight="1" x14ac:dyDescent="0.2">
      <c r="A5" s="62"/>
      <c r="B5" s="66" t="s">
        <v>83</v>
      </c>
      <c r="C5" s="93" t="s">
        <v>82</v>
      </c>
      <c r="D5" s="32" t="s">
        <v>72</v>
      </c>
      <c r="E5" s="30" t="s">
        <v>71</v>
      </c>
      <c r="F5" s="30" t="s">
        <v>70</v>
      </c>
      <c r="G5" s="31" t="s">
        <v>52</v>
      </c>
      <c r="H5" s="30">
        <v>0</v>
      </c>
      <c r="I5" s="30" t="s">
        <v>66</v>
      </c>
    </row>
    <row r="6" spans="1:12" x14ac:dyDescent="0.2">
      <c r="A6" s="65"/>
      <c r="B6" s="92"/>
      <c r="C6" s="91"/>
      <c r="D6" s="32" t="s">
        <v>69</v>
      </c>
      <c r="E6" s="30" t="s">
        <v>68</v>
      </c>
      <c r="F6" s="30">
        <f>(C12+D12)</f>
        <v>2</v>
      </c>
      <c r="G6" s="31" t="s">
        <v>67</v>
      </c>
      <c r="H6" s="30">
        <v>2</v>
      </c>
      <c r="I6" s="30" t="s">
        <v>66</v>
      </c>
      <c r="J6" s="59"/>
    </row>
    <row r="7" spans="1:12" x14ac:dyDescent="0.2">
      <c r="A7" s="65" t="s">
        <v>39</v>
      </c>
      <c r="B7" s="64" t="s">
        <v>81</v>
      </c>
      <c r="C7" s="91" t="s">
        <v>79</v>
      </c>
      <c r="D7" s="59"/>
      <c r="E7" s="59"/>
    </row>
    <row r="8" spans="1:12" x14ac:dyDescent="0.2">
      <c r="A8" s="65" t="s">
        <v>37</v>
      </c>
      <c r="B8" s="64" t="s">
        <v>80</v>
      </c>
      <c r="C8" s="91" t="s">
        <v>79</v>
      </c>
      <c r="D8" s="59"/>
      <c r="E8" s="59"/>
    </row>
    <row r="10" spans="1:12" x14ac:dyDescent="0.2">
      <c r="A10" s="90" t="s">
        <v>92</v>
      </c>
      <c r="B10" s="89"/>
      <c r="C10" s="88"/>
      <c r="D10" s="87"/>
      <c r="E10" s="7"/>
    </row>
    <row r="11" spans="1:12" x14ac:dyDescent="0.2">
      <c r="A11" s="86" t="s">
        <v>78</v>
      </c>
      <c r="B11" s="84"/>
      <c r="C11" s="85" t="s">
        <v>39</v>
      </c>
      <c r="D11" s="85" t="s">
        <v>37</v>
      </c>
      <c r="E11" s="7"/>
    </row>
    <row r="12" spans="1:12" x14ac:dyDescent="0.2">
      <c r="A12" s="84"/>
      <c r="B12" s="84"/>
      <c r="C12" s="83">
        <v>0.75000000781249909</v>
      </c>
      <c r="D12" s="83">
        <v>1.2499999921875009</v>
      </c>
      <c r="E12" s="82" t="s">
        <v>79</v>
      </c>
    </row>
    <row r="13" spans="1:12" x14ac:dyDescent="0.2">
      <c r="I13" s="37"/>
      <c r="J13" s="37"/>
      <c r="K13" s="37"/>
    </row>
    <row r="14" spans="1:12" ht="13.5" thickBot="1" x14ac:dyDescent="0.25">
      <c r="A14" s="81" t="s">
        <v>76</v>
      </c>
      <c r="B14" s="76"/>
      <c r="C14" s="80" t="s">
        <v>75</v>
      </c>
      <c r="D14" s="79"/>
      <c r="E14" s="78"/>
      <c r="F14" s="77"/>
      <c r="G14" s="77"/>
      <c r="H14" s="77" t="s">
        <v>73</v>
      </c>
      <c r="I14" s="44"/>
      <c r="J14" s="44"/>
      <c r="K14" s="44"/>
      <c r="L14" s="43"/>
    </row>
    <row r="15" spans="1:12" ht="13.5" thickBot="1" x14ac:dyDescent="0.25">
      <c r="A15" s="76" t="s">
        <v>74</v>
      </c>
      <c r="B15" s="76"/>
      <c r="C15" s="75"/>
      <c r="D15" s="75"/>
      <c r="E15" s="74"/>
      <c r="F15" s="73">
        <f>(200*C12)-100*(C12^2)+300*(D12)-100*(D12^2)</f>
        <v>312.5</v>
      </c>
      <c r="G15" s="72"/>
      <c r="H15" s="72"/>
      <c r="I15" s="37"/>
      <c r="J15" s="37"/>
      <c r="K15" s="37"/>
    </row>
    <row r="16" spans="1:12" x14ac:dyDescent="0.2">
      <c r="B16" s="71"/>
      <c r="C16" s="71"/>
      <c r="D16" s="71"/>
      <c r="E16" s="36"/>
      <c r="I16" s="36"/>
      <c r="J16" s="36"/>
      <c r="K16" s="36"/>
    </row>
    <row r="17" spans="9:11" x14ac:dyDescent="0.2">
      <c r="I17" s="8"/>
      <c r="J17" s="8"/>
      <c r="K17" s="8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>
      <selection activeCell="C17" sqref="C17"/>
    </sheetView>
  </sheetViews>
  <sheetFormatPr defaultRowHeight="12.75" x14ac:dyDescent="0.2"/>
  <cols>
    <col min="1" max="1" width="2.28515625" style="1" customWidth="1"/>
    <col min="2" max="2" width="6.28515625" style="1" bestFit="1" customWidth="1"/>
    <col min="3" max="3" width="17.5703125" style="1" bestFit="1" customWidth="1"/>
    <col min="4" max="5" width="12" style="1" bestFit="1" customWidth="1"/>
    <col min="6" max="16384" width="9.140625" style="1"/>
  </cols>
  <sheetData>
    <row r="1" spans="1:5" x14ac:dyDescent="0.2">
      <c r="A1" s="6" t="s">
        <v>46</v>
      </c>
    </row>
    <row r="2" spans="1:5" x14ac:dyDescent="0.2">
      <c r="A2" s="6" t="s">
        <v>91</v>
      </c>
    </row>
    <row r="3" spans="1:5" x14ac:dyDescent="0.2">
      <c r="A3" s="6" t="s">
        <v>90</v>
      </c>
    </row>
    <row r="6" spans="1:5" ht="13.5" thickBot="1" x14ac:dyDescent="0.25">
      <c r="A6" s="1" t="s">
        <v>43</v>
      </c>
    </row>
    <row r="7" spans="1:5" x14ac:dyDescent="0.2">
      <c r="B7" s="5"/>
      <c r="C7" s="5"/>
      <c r="D7" s="5" t="s">
        <v>29</v>
      </c>
      <c r="E7" s="5" t="s">
        <v>42</v>
      </c>
    </row>
    <row r="8" spans="1:5" ht="13.5" thickBot="1" x14ac:dyDescent="0.25">
      <c r="B8" s="4" t="s">
        <v>27</v>
      </c>
      <c r="C8" s="4" t="s">
        <v>26</v>
      </c>
      <c r="D8" s="4" t="s">
        <v>25</v>
      </c>
      <c r="E8" s="4" t="s">
        <v>41</v>
      </c>
    </row>
    <row r="9" spans="1:5" x14ac:dyDescent="0.2">
      <c r="B9" s="3" t="s">
        <v>89</v>
      </c>
      <c r="C9" s="3" t="s">
        <v>39</v>
      </c>
      <c r="D9" s="3">
        <v>0.75000000781249909</v>
      </c>
      <c r="E9" s="3">
        <v>0</v>
      </c>
    </row>
    <row r="10" spans="1:5" ht="13.5" thickBot="1" x14ac:dyDescent="0.25">
      <c r="B10" s="2" t="s">
        <v>88</v>
      </c>
      <c r="C10" s="2" t="s">
        <v>37</v>
      </c>
      <c r="D10" s="2">
        <v>1.2499999921875009</v>
      </c>
      <c r="E10" s="2">
        <v>0</v>
      </c>
    </row>
    <row r="12" spans="1:5" ht="13.5" thickBot="1" x14ac:dyDescent="0.25">
      <c r="A12" s="1" t="s">
        <v>30</v>
      </c>
    </row>
    <row r="13" spans="1:5" x14ac:dyDescent="0.2">
      <c r="B13" s="5"/>
      <c r="C13" s="5"/>
      <c r="D13" s="5" t="s">
        <v>29</v>
      </c>
      <c r="E13" s="5" t="s">
        <v>28</v>
      </c>
    </row>
    <row r="14" spans="1:5" ht="13.5" thickBot="1" x14ac:dyDescent="0.25">
      <c r="B14" s="4" t="s">
        <v>27</v>
      </c>
      <c r="C14" s="4" t="s">
        <v>26</v>
      </c>
      <c r="D14" s="4" t="s">
        <v>25</v>
      </c>
      <c r="E14" s="4" t="s">
        <v>24</v>
      </c>
    </row>
    <row r="15" spans="1:5" ht="13.5" thickBot="1" x14ac:dyDescent="0.25">
      <c r="B15" s="2" t="s">
        <v>87</v>
      </c>
      <c r="C15" s="2" t="s">
        <v>22</v>
      </c>
      <c r="D15" s="2">
        <v>2</v>
      </c>
      <c r="E15" s="2">
        <v>49.999824523925781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12" zoomScale="120" zoomScaleNormal="120" workbookViewId="0">
      <selection activeCell="B31" sqref="B31"/>
    </sheetView>
  </sheetViews>
  <sheetFormatPr defaultRowHeight="12.75" x14ac:dyDescent="0.2"/>
  <cols>
    <col min="1" max="1" width="15.5703125" style="7" customWidth="1"/>
    <col min="2" max="2" width="17.7109375" style="7" customWidth="1"/>
    <col min="3" max="3" width="9.28515625" style="7" customWidth="1"/>
    <col min="4" max="4" width="17.140625" style="7" customWidth="1"/>
    <col min="5" max="5" width="8.85546875" style="8" customWidth="1"/>
    <col min="6" max="6" width="11.5703125" style="7" customWidth="1"/>
    <col min="7" max="7" width="9.140625" style="7" customWidth="1"/>
    <col min="8" max="8" width="6.28515625" style="7" customWidth="1"/>
    <col min="9" max="9" width="7.28515625" style="7" customWidth="1"/>
    <col min="10" max="10" width="4.28515625" style="7" customWidth="1"/>
    <col min="11" max="11" width="8.5703125" style="7" customWidth="1"/>
    <col min="12" max="12" width="6.42578125" style="7" customWidth="1"/>
    <col min="13" max="13" width="10.5703125" style="7" customWidth="1"/>
    <col min="14" max="20" width="9.140625" style="7"/>
    <col min="21" max="21" width="11.28515625" style="7" customWidth="1"/>
    <col min="22" max="16384" width="9.140625" style="7"/>
  </cols>
  <sheetData>
    <row r="1" spans="1:12" x14ac:dyDescent="0.2">
      <c r="A1" s="70" t="s">
        <v>86</v>
      </c>
      <c r="B1" s="70"/>
      <c r="C1" s="70"/>
      <c r="D1" s="70"/>
    </row>
    <row r="2" spans="1:12" x14ac:dyDescent="0.2">
      <c r="A2" s="7" t="s">
        <v>85</v>
      </c>
    </row>
    <row r="4" spans="1:12" x14ac:dyDescent="0.2">
      <c r="A4" s="69" t="s">
        <v>84</v>
      </c>
      <c r="B4" s="68"/>
      <c r="C4" s="67"/>
    </row>
    <row r="5" spans="1:12" x14ac:dyDescent="0.2">
      <c r="A5" s="62"/>
      <c r="B5" s="66" t="s">
        <v>83</v>
      </c>
      <c r="C5" s="60" t="s">
        <v>82</v>
      </c>
    </row>
    <row r="6" spans="1:12" x14ac:dyDescent="0.2">
      <c r="A6" s="65" t="s">
        <v>39</v>
      </c>
      <c r="B6" s="64" t="s">
        <v>81</v>
      </c>
      <c r="C6" s="63" t="s">
        <v>79</v>
      </c>
      <c r="D6" s="59"/>
      <c r="E6" s="59"/>
    </row>
    <row r="7" spans="1:12" x14ac:dyDescent="0.2">
      <c r="A7" s="62" t="s">
        <v>37</v>
      </c>
      <c r="B7" s="61" t="s">
        <v>80</v>
      </c>
      <c r="C7" s="60" t="s">
        <v>79</v>
      </c>
      <c r="D7" s="59"/>
      <c r="E7" s="59"/>
    </row>
    <row r="9" spans="1:12" x14ac:dyDescent="0.2">
      <c r="A9" s="58" t="s">
        <v>78</v>
      </c>
      <c r="B9" s="57"/>
      <c r="C9" s="56" t="s">
        <v>39</v>
      </c>
      <c r="D9" s="56" t="s">
        <v>37</v>
      </c>
      <c r="E9" s="56" t="s">
        <v>35</v>
      </c>
      <c r="F9" s="56" t="s">
        <v>33</v>
      </c>
      <c r="G9" s="56" t="s">
        <v>31</v>
      </c>
      <c r="H9" s="55"/>
    </row>
    <row r="10" spans="1:12" x14ac:dyDescent="0.2">
      <c r="A10" s="54"/>
      <c r="B10" s="53"/>
      <c r="C10" s="52">
        <v>0.75000000781249909</v>
      </c>
      <c r="D10" s="52">
        <v>1.2499999921875009</v>
      </c>
      <c r="E10" s="52">
        <v>0</v>
      </c>
      <c r="F10" s="52">
        <v>0</v>
      </c>
      <c r="G10" s="52">
        <v>49.999998437502157</v>
      </c>
      <c r="H10" s="51" t="s">
        <v>77</v>
      </c>
    </row>
    <row r="11" spans="1:12" x14ac:dyDescent="0.2">
      <c r="I11" s="37"/>
      <c r="J11" s="37"/>
      <c r="K11" s="37"/>
    </row>
    <row r="12" spans="1:12" ht="13.5" thickBot="1" x14ac:dyDescent="0.25">
      <c r="A12" s="50" t="s">
        <v>76</v>
      </c>
      <c r="B12" s="46"/>
      <c r="C12" s="49" t="s">
        <v>75</v>
      </c>
      <c r="D12" s="48"/>
      <c r="E12" s="47"/>
      <c r="F12" s="46"/>
      <c r="G12" s="46"/>
      <c r="H12" s="45"/>
      <c r="I12" s="44"/>
      <c r="J12" s="44"/>
      <c r="K12" s="44"/>
      <c r="L12" s="43"/>
    </row>
    <row r="13" spans="1:12" x14ac:dyDescent="0.2">
      <c r="A13" s="42" t="s">
        <v>74</v>
      </c>
      <c r="B13" s="39"/>
      <c r="C13" s="41"/>
      <c r="D13" s="39"/>
      <c r="E13" s="39"/>
      <c r="F13" s="40">
        <f>(200*C10)-100*(C10^2)+300*(D10)-100*(D10^2)</f>
        <v>312.5</v>
      </c>
      <c r="G13" s="39" t="s">
        <v>73</v>
      </c>
      <c r="H13" s="38"/>
      <c r="I13" s="37"/>
      <c r="J13" s="37"/>
      <c r="K13" s="37"/>
    </row>
    <row r="14" spans="1:12" x14ac:dyDescent="0.2">
      <c r="I14" s="36"/>
      <c r="J14" s="36"/>
      <c r="K14" s="36"/>
    </row>
    <row r="15" spans="1:12" x14ac:dyDescent="0.2">
      <c r="A15" s="35" t="s">
        <v>65</v>
      </c>
      <c r="B15" s="35"/>
      <c r="C15" s="34"/>
      <c r="D15" s="34"/>
      <c r="E15" s="34"/>
      <c r="F15" s="34"/>
      <c r="I15" s="8"/>
      <c r="J15" s="8"/>
      <c r="K15" s="8"/>
    </row>
    <row r="16" spans="1:12" x14ac:dyDescent="0.2">
      <c r="A16" s="33" t="s">
        <v>72</v>
      </c>
      <c r="B16" s="30" t="s">
        <v>71</v>
      </c>
      <c r="C16" s="30" t="s">
        <v>70</v>
      </c>
      <c r="D16" s="31" t="s">
        <v>52</v>
      </c>
      <c r="E16" s="30">
        <v>0</v>
      </c>
      <c r="F16" s="30" t="s">
        <v>66</v>
      </c>
    </row>
    <row r="17" spans="1:6" x14ac:dyDescent="0.2">
      <c r="A17" s="32" t="s">
        <v>69</v>
      </c>
      <c r="B17" s="30" t="s">
        <v>68</v>
      </c>
      <c r="C17" s="30">
        <f>(C10+D10)</f>
        <v>2</v>
      </c>
      <c r="D17" s="31" t="s">
        <v>67</v>
      </c>
      <c r="E17" s="30">
        <v>2</v>
      </c>
      <c r="F17" s="30" t="s">
        <v>66</v>
      </c>
    </row>
    <row r="18" spans="1:6" x14ac:dyDescent="0.2">
      <c r="A18" s="29" t="s">
        <v>65</v>
      </c>
      <c r="B18" s="17"/>
      <c r="C18" s="16"/>
      <c r="D18" s="16"/>
      <c r="E18" s="16"/>
      <c r="F18" s="28" t="s">
        <v>64</v>
      </c>
    </row>
    <row r="19" spans="1:6" x14ac:dyDescent="0.2">
      <c r="A19" s="18" t="s">
        <v>63</v>
      </c>
      <c r="B19" s="17" t="s">
        <v>62</v>
      </c>
      <c r="C19" s="26">
        <f>-C10</f>
        <v>-0.75000000781249909</v>
      </c>
      <c r="D19" s="15" t="s">
        <v>59</v>
      </c>
      <c r="E19" s="16">
        <v>0</v>
      </c>
      <c r="F19" s="9">
        <f>C19-E19</f>
        <v>-0.75000000781249909</v>
      </c>
    </row>
    <row r="20" spans="1:6" x14ac:dyDescent="0.2">
      <c r="A20" s="25"/>
      <c r="B20" s="24" t="s">
        <v>61</v>
      </c>
      <c r="C20" s="23">
        <f>-D10</f>
        <v>-1.2499999921875009</v>
      </c>
      <c r="D20" s="22" t="s">
        <v>59</v>
      </c>
      <c r="E20" s="27">
        <v>0</v>
      </c>
      <c r="F20" s="9">
        <f>C20-E20</f>
        <v>-1.2499999921875009</v>
      </c>
    </row>
    <row r="21" spans="1:6" x14ac:dyDescent="0.2">
      <c r="A21" s="25"/>
      <c r="B21" s="24" t="s">
        <v>60</v>
      </c>
      <c r="C21" s="23">
        <f>C10+D10-2</f>
        <v>0</v>
      </c>
      <c r="D21" s="22" t="s">
        <v>59</v>
      </c>
      <c r="E21" s="27">
        <v>0</v>
      </c>
      <c r="F21" s="9">
        <f>C21-E21</f>
        <v>0</v>
      </c>
    </row>
    <row r="22" spans="1:6" x14ac:dyDescent="0.2">
      <c r="A22" s="18" t="s">
        <v>58</v>
      </c>
      <c r="B22" s="17" t="s">
        <v>57</v>
      </c>
      <c r="C22" s="26">
        <f>E10*C19</f>
        <v>0</v>
      </c>
      <c r="D22" s="15" t="s">
        <v>50</v>
      </c>
      <c r="E22" s="16">
        <v>0</v>
      </c>
      <c r="F22" s="9">
        <f>C22-E22</f>
        <v>0</v>
      </c>
    </row>
    <row r="23" spans="1:6" x14ac:dyDescent="0.2">
      <c r="A23" s="25" t="s">
        <v>56</v>
      </c>
      <c r="B23" s="24" t="s">
        <v>55</v>
      </c>
      <c r="C23" s="23">
        <f>F10*C20</f>
        <v>0</v>
      </c>
      <c r="D23" s="22" t="s">
        <v>50</v>
      </c>
      <c r="E23" s="27">
        <v>0</v>
      </c>
      <c r="F23" s="9">
        <f>C23-E23</f>
        <v>0</v>
      </c>
    </row>
    <row r="24" spans="1:6" x14ac:dyDescent="0.2">
      <c r="A24" s="25"/>
      <c r="B24" s="24" t="s">
        <v>54</v>
      </c>
      <c r="C24" s="27">
        <f>G10*C21</f>
        <v>0</v>
      </c>
      <c r="D24" s="22" t="s">
        <v>50</v>
      </c>
      <c r="E24" s="27">
        <v>0</v>
      </c>
      <c r="F24" s="9">
        <f>C24-E24</f>
        <v>0</v>
      </c>
    </row>
    <row r="25" spans="1:6" x14ac:dyDescent="0.2">
      <c r="A25" s="18" t="s">
        <v>53</v>
      </c>
      <c r="B25" s="17" t="s">
        <v>35</v>
      </c>
      <c r="C25" s="26">
        <f>E10</f>
        <v>0</v>
      </c>
      <c r="D25" s="15" t="s">
        <v>52</v>
      </c>
      <c r="E25" s="14">
        <v>0</v>
      </c>
      <c r="F25" s="9">
        <f>C25-E25</f>
        <v>0</v>
      </c>
    </row>
    <row r="26" spans="1:6" x14ac:dyDescent="0.2">
      <c r="A26" s="25"/>
      <c r="B26" s="24" t="s">
        <v>33</v>
      </c>
      <c r="C26" s="23">
        <f>F10</f>
        <v>0</v>
      </c>
      <c r="D26" s="22" t="s">
        <v>52</v>
      </c>
      <c r="E26" s="21">
        <v>0</v>
      </c>
      <c r="F26" s="9">
        <f>C26-E26</f>
        <v>0</v>
      </c>
    </row>
    <row r="27" spans="1:6" x14ac:dyDescent="0.2">
      <c r="A27" s="13"/>
      <c r="B27" s="12" t="s">
        <v>31</v>
      </c>
      <c r="C27" s="20">
        <f>G10</f>
        <v>49.999998437502157</v>
      </c>
      <c r="D27" s="19" t="s">
        <v>52</v>
      </c>
      <c r="E27" s="10">
        <v>0</v>
      </c>
      <c r="F27" s="9">
        <f>C27-E27</f>
        <v>49.999998437502157</v>
      </c>
    </row>
    <row r="28" spans="1:6" x14ac:dyDescent="0.2">
      <c r="A28" s="18" t="s">
        <v>41</v>
      </c>
      <c r="B28" s="17" t="s">
        <v>51</v>
      </c>
      <c r="C28" s="16">
        <f>-200+(200*C10)-E10+G10</f>
        <v>1.9753088054130785E-12</v>
      </c>
      <c r="D28" s="15" t="s">
        <v>50</v>
      </c>
      <c r="E28" s="14">
        <v>0</v>
      </c>
      <c r="F28" s="9">
        <f>C28-E28</f>
        <v>1.9753088054130785E-12</v>
      </c>
    </row>
    <row r="29" spans="1:6" x14ac:dyDescent="0.2">
      <c r="A29" s="13" t="s">
        <v>49</v>
      </c>
      <c r="B29" s="12" t="s">
        <v>48</v>
      </c>
      <c r="C29" s="11">
        <f>-300+(200*D10)-F10+G10</f>
        <v>-3.1249976615299602E-6</v>
      </c>
      <c r="D29" s="11" t="s">
        <v>47</v>
      </c>
      <c r="E29" s="10">
        <v>0</v>
      </c>
      <c r="F29" s="9">
        <f>C29-E29</f>
        <v>-3.1249976615299602E-6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GridLines="0" topLeftCell="A10" workbookViewId="0">
      <selection activeCell="C17" sqref="C17"/>
    </sheetView>
  </sheetViews>
  <sheetFormatPr defaultRowHeight="12.75" x14ac:dyDescent="0.2"/>
  <cols>
    <col min="1" max="1" width="2.28515625" style="1" customWidth="1"/>
    <col min="2" max="2" width="6.42578125" style="1" bestFit="1" customWidth="1"/>
    <col min="3" max="3" width="19.5703125" style="1" bestFit="1" customWidth="1"/>
    <col min="4" max="4" width="12.5703125" style="1" bestFit="1" customWidth="1"/>
    <col min="5" max="5" width="13.140625" style="1" bestFit="1" customWidth="1"/>
    <col min="6" max="16384" width="9.140625" style="1"/>
  </cols>
  <sheetData>
    <row r="1" spans="1:5" x14ac:dyDescent="0.2">
      <c r="A1" s="6" t="s">
        <v>46</v>
      </c>
    </row>
    <row r="2" spans="1:5" x14ac:dyDescent="0.2">
      <c r="A2" s="6" t="s">
        <v>45</v>
      </c>
    </row>
    <row r="3" spans="1:5" x14ac:dyDescent="0.2">
      <c r="A3" s="6" t="s">
        <v>44</v>
      </c>
    </row>
    <row r="6" spans="1:5" ht="13.5" thickBot="1" x14ac:dyDescent="0.25">
      <c r="A6" s="1" t="s">
        <v>43</v>
      </c>
    </row>
    <row r="7" spans="1:5" x14ac:dyDescent="0.2">
      <c r="B7" s="5"/>
      <c r="C7" s="5"/>
      <c r="D7" s="5" t="s">
        <v>29</v>
      </c>
      <c r="E7" s="5" t="s">
        <v>42</v>
      </c>
    </row>
    <row r="8" spans="1:5" ht="13.5" thickBot="1" x14ac:dyDescent="0.25">
      <c r="B8" s="4" t="s">
        <v>27</v>
      </c>
      <c r="C8" s="4" t="s">
        <v>26</v>
      </c>
      <c r="D8" s="4" t="s">
        <v>25</v>
      </c>
      <c r="E8" s="4" t="s">
        <v>41</v>
      </c>
    </row>
    <row r="9" spans="1:5" x14ac:dyDescent="0.2">
      <c r="B9" s="3" t="s">
        <v>40</v>
      </c>
      <c r="C9" s="3" t="s">
        <v>39</v>
      </c>
      <c r="D9" s="3">
        <v>0.75000000781249909</v>
      </c>
      <c r="E9" s="3">
        <v>0</v>
      </c>
    </row>
    <row r="10" spans="1:5" x14ac:dyDescent="0.2">
      <c r="B10" s="3" t="s">
        <v>38</v>
      </c>
      <c r="C10" s="3" t="s">
        <v>37</v>
      </c>
      <c r="D10" s="3">
        <v>1.2499999921875009</v>
      </c>
      <c r="E10" s="3">
        <v>0</v>
      </c>
    </row>
    <row r="11" spans="1:5" x14ac:dyDescent="0.2">
      <c r="B11" s="3" t="s">
        <v>36</v>
      </c>
      <c r="C11" s="3" t="s">
        <v>35</v>
      </c>
      <c r="D11" s="3">
        <v>0</v>
      </c>
      <c r="E11" s="3">
        <v>0</v>
      </c>
    </row>
    <row r="12" spans="1:5" x14ac:dyDescent="0.2">
      <c r="B12" s="3" t="s">
        <v>34</v>
      </c>
      <c r="C12" s="3" t="s">
        <v>33</v>
      </c>
      <c r="D12" s="3">
        <v>0</v>
      </c>
      <c r="E12" s="3">
        <v>0</v>
      </c>
    </row>
    <row r="13" spans="1:5" ht="13.5" thickBot="1" x14ac:dyDescent="0.25">
      <c r="B13" s="2" t="s">
        <v>32</v>
      </c>
      <c r="C13" s="2" t="s">
        <v>31</v>
      </c>
      <c r="D13" s="2">
        <v>49.999998437502157</v>
      </c>
      <c r="E13" s="2">
        <v>0</v>
      </c>
    </row>
    <row r="15" spans="1:5" ht="13.5" thickBot="1" x14ac:dyDescent="0.25">
      <c r="A15" s="1" t="s">
        <v>30</v>
      </c>
    </row>
    <row r="16" spans="1:5" x14ac:dyDescent="0.2">
      <c r="B16" s="5"/>
      <c r="C16" s="5"/>
      <c r="D16" s="5" t="s">
        <v>29</v>
      </c>
      <c r="E16" s="5" t="s">
        <v>28</v>
      </c>
    </row>
    <row r="17" spans="2:5" ht="13.5" thickBot="1" x14ac:dyDescent="0.25">
      <c r="B17" s="4" t="s">
        <v>27</v>
      </c>
      <c r="C17" s="4" t="s">
        <v>26</v>
      </c>
      <c r="D17" s="4" t="s">
        <v>25</v>
      </c>
      <c r="E17" s="4" t="s">
        <v>24</v>
      </c>
    </row>
    <row r="18" spans="2:5" x14ac:dyDescent="0.2">
      <c r="B18" s="3" t="s">
        <v>23</v>
      </c>
      <c r="C18" s="3" t="s">
        <v>22</v>
      </c>
      <c r="D18" s="3">
        <v>2</v>
      </c>
      <c r="E18" s="3">
        <v>18.749943701550364</v>
      </c>
    </row>
    <row r="19" spans="2:5" x14ac:dyDescent="0.2">
      <c r="B19" s="3" t="s">
        <v>21</v>
      </c>
      <c r="C19" s="3" t="s">
        <v>20</v>
      </c>
      <c r="D19" s="3">
        <v>-0.75000000781249909</v>
      </c>
      <c r="E19" s="3">
        <v>0</v>
      </c>
    </row>
    <row r="20" spans="2:5" x14ac:dyDescent="0.2">
      <c r="B20" s="3" t="s">
        <v>19</v>
      </c>
      <c r="C20" s="3" t="s">
        <v>18</v>
      </c>
      <c r="D20" s="3">
        <v>-1.2499999921875009</v>
      </c>
      <c r="E20" s="3">
        <v>0</v>
      </c>
    </row>
    <row r="21" spans="2:5" x14ac:dyDescent="0.2">
      <c r="B21" s="3" t="s">
        <v>17</v>
      </c>
      <c r="C21" s="3" t="s">
        <v>16</v>
      </c>
      <c r="D21" s="3">
        <v>0</v>
      </c>
      <c r="E21" s="3">
        <v>0</v>
      </c>
    </row>
    <row r="22" spans="2:5" x14ac:dyDescent="0.2">
      <c r="B22" s="3" t="s">
        <v>15</v>
      </c>
      <c r="C22" s="3" t="s">
        <v>14</v>
      </c>
      <c r="D22" s="3">
        <v>0</v>
      </c>
      <c r="E22" s="3">
        <v>-2.391711142489864E-7</v>
      </c>
    </row>
    <row r="23" spans="2:5" x14ac:dyDescent="0.2">
      <c r="B23" s="3" t="s">
        <v>13</v>
      </c>
      <c r="C23" s="3" t="s">
        <v>12</v>
      </c>
      <c r="D23" s="3">
        <v>0</v>
      </c>
      <c r="E23" s="3">
        <v>1.9133689141612978E-7</v>
      </c>
    </row>
    <row r="24" spans="2:5" x14ac:dyDescent="0.2">
      <c r="B24" s="3" t="s">
        <v>11</v>
      </c>
      <c r="C24" s="3" t="s">
        <v>10</v>
      </c>
      <c r="D24" s="3">
        <v>0</v>
      </c>
      <c r="E24" s="3">
        <v>0.99999604073155435</v>
      </c>
    </row>
    <row r="25" spans="2:5" x14ac:dyDescent="0.2">
      <c r="B25" s="3" t="s">
        <v>9</v>
      </c>
      <c r="C25" s="3" t="s">
        <v>8</v>
      </c>
      <c r="D25" s="3">
        <v>0</v>
      </c>
      <c r="E25" s="3">
        <v>0</v>
      </c>
    </row>
    <row r="26" spans="2:5" x14ac:dyDescent="0.2">
      <c r="B26" s="3" t="s">
        <v>7</v>
      </c>
      <c r="C26" s="3" t="s">
        <v>6</v>
      </c>
      <c r="D26" s="3">
        <v>0</v>
      </c>
      <c r="E26" s="3">
        <v>0</v>
      </c>
    </row>
    <row r="27" spans="2:5" x14ac:dyDescent="0.2">
      <c r="B27" s="3" t="s">
        <v>5</v>
      </c>
      <c r="C27" s="3" t="s">
        <v>4</v>
      </c>
      <c r="D27" s="3">
        <v>49.999998437502157</v>
      </c>
      <c r="E27" s="3">
        <v>0</v>
      </c>
    </row>
    <row r="28" spans="2:5" x14ac:dyDescent="0.2">
      <c r="B28" s="3" t="s">
        <v>3</v>
      </c>
      <c r="C28" s="3" t="s">
        <v>2</v>
      </c>
      <c r="D28" s="3">
        <v>1.9753088054130785E-12</v>
      </c>
      <c r="E28" s="3">
        <v>2.3917110476751585E-7</v>
      </c>
    </row>
    <row r="29" spans="2:5" ht="13.5" thickBot="1" x14ac:dyDescent="0.25">
      <c r="B29" s="2" t="s">
        <v>1</v>
      </c>
      <c r="C29" s="2" t="s">
        <v>0</v>
      </c>
      <c r="D29" s="2">
        <v>-3.1249976615299602E-6</v>
      </c>
      <c r="E29" s="2">
        <v>-2.3917111211051996E-7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7" zoomScale="120" zoomScaleNormal="120" workbookViewId="0">
      <selection activeCell="E8" sqref="E8"/>
    </sheetView>
  </sheetViews>
  <sheetFormatPr defaultRowHeight="12.75" x14ac:dyDescent="0.2"/>
  <cols>
    <col min="1" max="1" width="7.42578125" style="7" customWidth="1"/>
    <col min="2" max="2" width="10" style="7" customWidth="1"/>
    <col min="3" max="3" width="8.42578125" style="7" customWidth="1"/>
    <col min="4" max="4" width="11.42578125" style="7" customWidth="1"/>
    <col min="5" max="5" width="8.85546875" style="8" customWidth="1"/>
    <col min="6" max="6" width="15.85546875" style="7" customWidth="1"/>
    <col min="7" max="7" width="15.28515625" style="7" customWidth="1"/>
    <col min="8" max="8" width="8.85546875" style="7" customWidth="1"/>
    <col min="9" max="9" width="7.28515625" style="7" customWidth="1"/>
    <col min="10" max="10" width="5.5703125" style="7" customWidth="1"/>
    <col min="11" max="11" width="8.5703125" style="7" customWidth="1"/>
    <col min="12" max="12" width="6.42578125" style="7" customWidth="1"/>
    <col min="13" max="13" width="10.5703125" style="7" customWidth="1"/>
    <col min="14" max="20" width="9.140625" style="7"/>
    <col min="21" max="21" width="11.28515625" style="7" customWidth="1"/>
    <col min="22" max="16384" width="9.140625" style="7"/>
  </cols>
  <sheetData>
    <row r="1" spans="1:12" s="7" customFormat="1" x14ac:dyDescent="0.2">
      <c r="A1" s="70" t="s">
        <v>127</v>
      </c>
      <c r="B1" s="70"/>
      <c r="C1" s="70"/>
      <c r="D1" s="70"/>
      <c r="E1" s="8"/>
    </row>
    <row r="2" spans="1:12" s="7" customFormat="1" x14ac:dyDescent="0.2">
      <c r="A2" s="7" t="s">
        <v>85</v>
      </c>
      <c r="E2" s="8"/>
    </row>
    <row r="4" spans="1:12" s="7" customFormat="1" x14ac:dyDescent="0.2">
      <c r="A4" s="69" t="s">
        <v>84</v>
      </c>
      <c r="B4" s="147"/>
      <c r="C4" s="148"/>
      <c r="D4" s="147"/>
      <c r="E4" s="146"/>
      <c r="F4" s="145" t="s">
        <v>65</v>
      </c>
      <c r="G4" s="144"/>
      <c r="H4" s="143"/>
      <c r="I4" s="143"/>
      <c r="J4" s="143"/>
      <c r="K4" s="142"/>
      <c r="L4" s="141" t="s">
        <v>64</v>
      </c>
    </row>
    <row r="5" spans="1:12" s="7" customFormat="1" ht="26.25" customHeight="1" x14ac:dyDescent="0.2">
      <c r="A5" s="62"/>
      <c r="B5" s="139" t="s">
        <v>126</v>
      </c>
      <c r="C5" s="140" t="s">
        <v>82</v>
      </c>
      <c r="D5" s="139" t="s">
        <v>125</v>
      </c>
      <c r="E5" s="138" t="s">
        <v>82</v>
      </c>
      <c r="F5" s="127" t="s">
        <v>72</v>
      </c>
      <c r="G5" s="27" t="s">
        <v>124</v>
      </c>
      <c r="H5" s="27" t="s">
        <v>123</v>
      </c>
      <c r="I5" s="125" t="s">
        <v>52</v>
      </c>
      <c r="J5" s="27">
        <v>0</v>
      </c>
      <c r="K5" s="21" t="s">
        <v>66</v>
      </c>
      <c r="L5" s="137"/>
    </row>
    <row r="6" spans="1:12" s="7" customFormat="1" ht="38.25" x14ac:dyDescent="0.2">
      <c r="A6" s="135" t="s">
        <v>103</v>
      </c>
      <c r="B6" s="133">
        <v>360</v>
      </c>
      <c r="C6" s="134" t="s">
        <v>108</v>
      </c>
      <c r="D6" s="133" t="s">
        <v>122</v>
      </c>
      <c r="E6" s="132" t="s">
        <v>94</v>
      </c>
      <c r="F6" s="127" t="s">
        <v>121</v>
      </c>
      <c r="G6" s="136" t="s">
        <v>120</v>
      </c>
      <c r="H6" s="27">
        <f>SUM(C18:J18)</f>
        <v>60</v>
      </c>
      <c r="I6" s="125" t="s">
        <v>67</v>
      </c>
      <c r="J6" s="27">
        <v>60</v>
      </c>
      <c r="K6" s="21" t="s">
        <v>66</v>
      </c>
      <c r="L6" s="124">
        <f>H6-J6</f>
        <v>0</v>
      </c>
    </row>
    <row r="7" spans="1:12" s="7" customFormat="1" ht="38.25" x14ac:dyDescent="0.2">
      <c r="A7" s="135" t="s">
        <v>102</v>
      </c>
      <c r="B7" s="133">
        <v>30</v>
      </c>
      <c r="C7" s="134" t="s">
        <v>108</v>
      </c>
      <c r="D7" s="133" t="s">
        <v>107</v>
      </c>
      <c r="E7" s="132" t="s">
        <v>94</v>
      </c>
      <c r="F7" s="127" t="s">
        <v>119</v>
      </c>
      <c r="G7" s="136" t="s">
        <v>118</v>
      </c>
      <c r="H7" s="27">
        <f>2*SUM(C18:G18)</f>
        <v>100</v>
      </c>
      <c r="I7" s="125" t="s">
        <v>67</v>
      </c>
      <c r="J7" s="27">
        <v>200</v>
      </c>
      <c r="K7" s="21" t="s">
        <v>66</v>
      </c>
      <c r="L7" s="124">
        <f>H7-J7</f>
        <v>-100</v>
      </c>
    </row>
    <row r="8" spans="1:12" s="7" customFormat="1" ht="38.25" x14ac:dyDescent="0.2">
      <c r="A8" s="135" t="s">
        <v>101</v>
      </c>
      <c r="B8" s="133">
        <v>240</v>
      </c>
      <c r="C8" s="134" t="s">
        <v>108</v>
      </c>
      <c r="D8" s="133" t="s">
        <v>117</v>
      </c>
      <c r="E8" s="132" t="s">
        <v>94</v>
      </c>
      <c r="F8" s="127" t="s">
        <v>116</v>
      </c>
      <c r="G8" s="136" t="s">
        <v>115</v>
      </c>
      <c r="H8" s="27">
        <f>SUM(Production) + 2*SUM(H18:J18)</f>
        <v>35</v>
      </c>
      <c r="I8" s="125" t="s">
        <v>67</v>
      </c>
      <c r="J8" s="27">
        <v>70</v>
      </c>
      <c r="K8" s="21" t="s">
        <v>66</v>
      </c>
      <c r="L8" s="124">
        <f>H8-J8</f>
        <v>-35</v>
      </c>
    </row>
    <row r="9" spans="1:12" s="7" customFormat="1" x14ac:dyDescent="0.2">
      <c r="A9" s="135" t="s">
        <v>100</v>
      </c>
      <c r="B9" s="133">
        <v>120</v>
      </c>
      <c r="C9" s="134" t="s">
        <v>108</v>
      </c>
      <c r="D9" s="133" t="s">
        <v>114</v>
      </c>
      <c r="E9" s="132" t="s">
        <v>94</v>
      </c>
      <c r="F9" s="127" t="s">
        <v>113</v>
      </c>
      <c r="G9" s="27" t="s">
        <v>103</v>
      </c>
      <c r="H9" s="27">
        <f>C18</f>
        <v>15</v>
      </c>
      <c r="I9" s="125" t="s">
        <v>67</v>
      </c>
      <c r="J9" s="27">
        <v>15</v>
      </c>
      <c r="K9" s="21" t="s">
        <v>66</v>
      </c>
      <c r="L9" s="124">
        <f>H9-J9</f>
        <v>0</v>
      </c>
    </row>
    <row r="10" spans="1:12" s="7" customFormat="1" x14ac:dyDescent="0.2">
      <c r="A10" s="135" t="s">
        <v>99</v>
      </c>
      <c r="B10" s="133">
        <v>90</v>
      </c>
      <c r="C10" s="134" t="s">
        <v>108</v>
      </c>
      <c r="D10" s="133" t="s">
        <v>112</v>
      </c>
      <c r="E10" s="132" t="s">
        <v>94</v>
      </c>
      <c r="F10" s="127"/>
      <c r="G10" s="126" t="s">
        <v>101</v>
      </c>
      <c r="H10" s="27">
        <f>E18</f>
        <v>20</v>
      </c>
      <c r="I10" s="125" t="s">
        <v>67</v>
      </c>
      <c r="J10" s="27">
        <v>20</v>
      </c>
      <c r="K10" s="21" t="s">
        <v>66</v>
      </c>
      <c r="L10" s="124">
        <f>H10-J10</f>
        <v>0</v>
      </c>
    </row>
    <row r="11" spans="1:12" s="7" customFormat="1" x14ac:dyDescent="0.2">
      <c r="A11" s="135" t="s">
        <v>98</v>
      </c>
      <c r="B11" s="133">
        <v>450</v>
      </c>
      <c r="C11" s="134" t="s">
        <v>108</v>
      </c>
      <c r="D11" s="133" t="s">
        <v>111</v>
      </c>
      <c r="E11" s="132" t="s">
        <v>94</v>
      </c>
      <c r="F11" s="127"/>
      <c r="G11" s="126" t="s">
        <v>100</v>
      </c>
      <c r="H11" s="27">
        <f>F18</f>
        <v>15</v>
      </c>
      <c r="I11" s="125" t="s">
        <v>67</v>
      </c>
      <c r="J11" s="27">
        <v>20</v>
      </c>
      <c r="K11" s="21" t="s">
        <v>66</v>
      </c>
      <c r="L11" s="124">
        <f>H11-J11</f>
        <v>-5</v>
      </c>
    </row>
    <row r="12" spans="1:12" s="7" customFormat="1" x14ac:dyDescent="0.2">
      <c r="A12" s="135" t="s">
        <v>97</v>
      </c>
      <c r="B12" s="133">
        <v>300</v>
      </c>
      <c r="C12" s="134" t="s">
        <v>108</v>
      </c>
      <c r="D12" s="133" t="s">
        <v>110</v>
      </c>
      <c r="E12" s="132" t="s">
        <v>94</v>
      </c>
      <c r="F12" s="127"/>
      <c r="G12" s="27" t="s">
        <v>98</v>
      </c>
      <c r="H12" s="27">
        <f>H18</f>
        <v>10</v>
      </c>
      <c r="I12" s="125"/>
      <c r="J12" s="27">
        <v>10</v>
      </c>
      <c r="K12" s="21" t="s">
        <v>66</v>
      </c>
      <c r="L12" s="124">
        <f>H12-J12</f>
        <v>0</v>
      </c>
    </row>
    <row r="13" spans="1:12" s="7" customFormat="1" x14ac:dyDescent="0.2">
      <c r="A13" s="131" t="s">
        <v>109</v>
      </c>
      <c r="B13" s="129">
        <v>180</v>
      </c>
      <c r="C13" s="130" t="s">
        <v>108</v>
      </c>
      <c r="D13" s="129" t="s">
        <v>107</v>
      </c>
      <c r="E13" s="128" t="s">
        <v>94</v>
      </c>
      <c r="F13" s="127"/>
      <c r="G13" s="126" t="s">
        <v>97</v>
      </c>
      <c r="H13" s="27">
        <f>I18</f>
        <v>0</v>
      </c>
      <c r="I13" s="125" t="s">
        <v>67</v>
      </c>
      <c r="J13" s="27">
        <v>5</v>
      </c>
      <c r="K13" s="21" t="s">
        <v>66</v>
      </c>
      <c r="L13" s="124">
        <f>H13-J13</f>
        <v>-5</v>
      </c>
    </row>
    <row r="14" spans="1:12" s="7" customFormat="1" ht="38.25" customHeight="1" x14ac:dyDescent="0.2">
      <c r="A14" s="123"/>
      <c r="B14" s="122"/>
      <c r="C14" s="121"/>
      <c r="D14" s="122"/>
      <c r="E14" s="121"/>
      <c r="F14" s="120" t="s">
        <v>106</v>
      </c>
      <c r="G14" s="119" t="s">
        <v>105</v>
      </c>
      <c r="H14" s="117">
        <f>360*C18 + 30*D18 + 240*E18 + 120*F18 + 90*G18</f>
        <v>12000</v>
      </c>
      <c r="I14" s="118" t="s">
        <v>52</v>
      </c>
      <c r="J14" s="117">
        <v>12000</v>
      </c>
      <c r="K14" s="117" t="s">
        <v>104</v>
      </c>
      <c r="L14" s="116">
        <f>H14-J14</f>
        <v>0</v>
      </c>
    </row>
    <row r="15" spans="1:12" s="7" customFormat="1" x14ac:dyDescent="0.2">
      <c r="E15" s="8"/>
      <c r="L15" s="115"/>
    </row>
    <row r="16" spans="1:12" s="7" customFormat="1" x14ac:dyDescent="0.2">
      <c r="A16" s="114" t="s">
        <v>92</v>
      </c>
      <c r="B16" s="113"/>
      <c r="C16" s="112"/>
      <c r="D16" s="111"/>
      <c r="F16" s="110"/>
      <c r="G16" s="108"/>
      <c r="H16" s="108"/>
      <c r="I16" s="109"/>
      <c r="J16" s="108"/>
      <c r="K16" s="108"/>
    </row>
    <row r="17" spans="1:12" s="7" customFormat="1" x14ac:dyDescent="0.2">
      <c r="A17" s="107" t="s">
        <v>78</v>
      </c>
      <c r="B17" s="106"/>
      <c r="C17" s="105" t="s">
        <v>103</v>
      </c>
      <c r="D17" s="105" t="s">
        <v>102</v>
      </c>
      <c r="E17" s="105" t="s">
        <v>101</v>
      </c>
      <c r="F17" s="105" t="s">
        <v>100</v>
      </c>
      <c r="G17" s="105" t="s">
        <v>99</v>
      </c>
      <c r="H17" s="105" t="s">
        <v>98</v>
      </c>
      <c r="I17" s="105" t="s">
        <v>97</v>
      </c>
      <c r="J17" s="105" t="s">
        <v>96</v>
      </c>
      <c r="K17" s="104" t="s">
        <v>95</v>
      </c>
      <c r="L17" s="103"/>
    </row>
    <row r="18" spans="1:12" s="7" customFormat="1" x14ac:dyDescent="0.2">
      <c r="A18" s="102"/>
      <c r="B18" s="101"/>
      <c r="C18" s="100">
        <v>15</v>
      </c>
      <c r="D18" s="100">
        <v>0</v>
      </c>
      <c r="E18" s="100">
        <v>20</v>
      </c>
      <c r="F18" s="100">
        <v>15</v>
      </c>
      <c r="G18" s="100">
        <v>0</v>
      </c>
      <c r="H18" s="100">
        <v>10</v>
      </c>
      <c r="I18" s="100">
        <v>0</v>
      </c>
      <c r="J18" s="100">
        <v>0</v>
      </c>
      <c r="K18" s="99">
        <f>SUM(C18:I18)</f>
        <v>60</v>
      </c>
      <c r="L18" s="98" t="s">
        <v>94</v>
      </c>
    </row>
    <row r="19" spans="1:12" s="7" customFormat="1" x14ac:dyDescent="0.2">
      <c r="E19" s="8"/>
      <c r="I19" s="37"/>
      <c r="J19" s="37"/>
      <c r="K19" s="37"/>
    </row>
    <row r="20" spans="1:12" s="7" customFormat="1" ht="15.75" thickBot="1" x14ac:dyDescent="0.3">
      <c r="A20" s="50" t="s">
        <v>76</v>
      </c>
      <c r="B20" s="46"/>
      <c r="C20" s="97" t="s">
        <v>93</v>
      </c>
      <c r="D20" s="48"/>
      <c r="E20" s="47"/>
      <c r="F20" s="46"/>
      <c r="G20" s="46"/>
      <c r="H20" s="46"/>
      <c r="I20" s="46"/>
      <c r="J20" s="46"/>
      <c r="K20" s="45"/>
      <c r="L20" s="43"/>
    </row>
    <row r="21" spans="1:12" s="7" customFormat="1" x14ac:dyDescent="0.2">
      <c r="A21" s="42" t="s">
        <v>74</v>
      </c>
      <c r="B21" s="39"/>
      <c r="C21" s="41"/>
      <c r="D21" s="41"/>
      <c r="E21" s="95" t="s">
        <v>73</v>
      </c>
      <c r="F21" s="40">
        <f>360*C18 + 30*D18 + 240*E18 + 120*F18 + 90*G18 + 450*H18 + 300*I18 + 180*J18</f>
        <v>16500</v>
      </c>
      <c r="G21" s="96"/>
      <c r="H21" s="96"/>
      <c r="I21" s="95"/>
      <c r="J21" s="95"/>
      <c r="K21" s="94"/>
    </row>
    <row r="22" spans="1:12" s="7" customFormat="1" x14ac:dyDescent="0.2">
      <c r="B22" s="71"/>
      <c r="C22" s="71"/>
      <c r="D22" s="71"/>
      <c r="E22" s="36"/>
      <c r="I22" s="36"/>
      <c r="J22" s="36"/>
      <c r="K22" s="36"/>
    </row>
    <row r="23" spans="1:12" s="7" customFormat="1" x14ac:dyDescent="0.2">
      <c r="E23" s="8"/>
      <c r="I23" s="8"/>
      <c r="J23" s="8"/>
      <c r="K23" s="8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GridLines="0" workbookViewId="0">
      <selection activeCell="N25" sqref="N25"/>
    </sheetView>
  </sheetViews>
  <sheetFormatPr defaultRowHeight="12.75" x14ac:dyDescent="0.2"/>
  <cols>
    <col min="1" max="1" width="2.28515625" style="1" customWidth="1"/>
    <col min="2" max="2" width="6.42578125" style="1" bestFit="1" customWidth="1"/>
    <col min="3" max="3" width="53.5703125" style="1" bestFit="1" customWidth="1"/>
    <col min="4" max="4" width="6.28515625" style="1" customWidth="1"/>
    <col min="5" max="5" width="9" style="1" bestFit="1" customWidth="1"/>
    <col min="6" max="6" width="10.7109375" style="1" bestFit="1" customWidth="1"/>
    <col min="7" max="8" width="10.140625" style="1" bestFit="1" customWidth="1"/>
    <col min="9" max="16384" width="9.140625" style="1"/>
  </cols>
  <sheetData>
    <row r="1" spans="1:8" x14ac:dyDescent="0.2">
      <c r="A1" s="6" t="s">
        <v>46</v>
      </c>
    </row>
    <row r="2" spans="1:8" x14ac:dyDescent="0.2">
      <c r="A2" s="6" t="s">
        <v>163</v>
      </c>
    </row>
    <row r="3" spans="1:8" x14ac:dyDescent="0.2">
      <c r="A3" s="6" t="s">
        <v>162</v>
      </c>
    </row>
    <row r="6" spans="1:8" ht="13.5" thickBot="1" x14ac:dyDescent="0.25">
      <c r="A6" s="1" t="s">
        <v>43</v>
      </c>
    </row>
    <row r="7" spans="1:8" x14ac:dyDescent="0.2">
      <c r="B7" s="5"/>
      <c r="C7" s="5"/>
      <c r="D7" s="5" t="s">
        <v>29</v>
      </c>
      <c r="E7" s="5" t="s">
        <v>42</v>
      </c>
      <c r="F7" s="5" t="s">
        <v>161</v>
      </c>
      <c r="G7" s="5" t="s">
        <v>148</v>
      </c>
      <c r="H7" s="5" t="s">
        <v>148</v>
      </c>
    </row>
    <row r="8" spans="1:8" ht="13.5" thickBot="1" x14ac:dyDescent="0.25">
      <c r="B8" s="4" t="s">
        <v>27</v>
      </c>
      <c r="C8" s="4" t="s">
        <v>26</v>
      </c>
      <c r="D8" s="4" t="s">
        <v>25</v>
      </c>
      <c r="E8" s="4" t="s">
        <v>160</v>
      </c>
      <c r="F8" s="4" t="s">
        <v>159</v>
      </c>
      <c r="G8" s="4" t="s">
        <v>145</v>
      </c>
      <c r="H8" s="4" t="s">
        <v>144</v>
      </c>
    </row>
    <row r="9" spans="1:8" x14ac:dyDescent="0.2">
      <c r="B9" s="3" t="s">
        <v>158</v>
      </c>
      <c r="C9" s="3" t="s">
        <v>103</v>
      </c>
      <c r="D9" s="3">
        <v>15</v>
      </c>
      <c r="E9" s="3">
        <v>0</v>
      </c>
      <c r="F9" s="3">
        <v>360</v>
      </c>
      <c r="G9" s="3">
        <v>1E+30</v>
      </c>
      <c r="H9" s="3">
        <v>180</v>
      </c>
    </row>
    <row r="10" spans="1:8" x14ac:dyDescent="0.2">
      <c r="B10" s="3" t="s">
        <v>157</v>
      </c>
      <c r="C10" s="3" t="s">
        <v>102</v>
      </c>
      <c r="D10" s="3">
        <v>0</v>
      </c>
      <c r="E10" s="3">
        <v>-150</v>
      </c>
      <c r="F10" s="3">
        <v>30</v>
      </c>
      <c r="G10" s="3">
        <v>150</v>
      </c>
      <c r="H10" s="3">
        <v>1E+30</v>
      </c>
    </row>
    <row r="11" spans="1:8" x14ac:dyDescent="0.2">
      <c r="B11" s="3" t="s">
        <v>156</v>
      </c>
      <c r="C11" s="3" t="s">
        <v>101</v>
      </c>
      <c r="D11" s="3">
        <v>20</v>
      </c>
      <c r="E11" s="3">
        <v>0</v>
      </c>
      <c r="F11" s="3">
        <v>240</v>
      </c>
      <c r="G11" s="3">
        <v>1E+30</v>
      </c>
      <c r="H11" s="3">
        <v>60</v>
      </c>
    </row>
    <row r="12" spans="1:8" x14ac:dyDescent="0.2">
      <c r="B12" s="3" t="s">
        <v>155</v>
      </c>
      <c r="C12" s="3" t="s">
        <v>100</v>
      </c>
      <c r="D12" s="3">
        <v>0</v>
      </c>
      <c r="E12" s="3">
        <v>-60</v>
      </c>
      <c r="F12" s="3">
        <v>120</v>
      </c>
      <c r="G12" s="3">
        <v>60</v>
      </c>
      <c r="H12" s="3">
        <v>1E+30</v>
      </c>
    </row>
    <row r="13" spans="1:8" x14ac:dyDescent="0.2">
      <c r="B13" s="3" t="s">
        <v>154</v>
      </c>
      <c r="C13" s="3" t="s">
        <v>99</v>
      </c>
      <c r="D13" s="3">
        <v>0</v>
      </c>
      <c r="E13" s="3">
        <v>-90</v>
      </c>
      <c r="F13" s="3">
        <v>90</v>
      </c>
      <c r="G13" s="3">
        <v>90</v>
      </c>
      <c r="H13" s="3">
        <v>1E+30</v>
      </c>
    </row>
    <row r="14" spans="1:8" x14ac:dyDescent="0.2">
      <c r="B14" s="3" t="s">
        <v>153</v>
      </c>
      <c r="C14" s="3" t="s">
        <v>98</v>
      </c>
      <c r="D14" s="3">
        <v>10</v>
      </c>
      <c r="E14" s="3">
        <v>0</v>
      </c>
      <c r="F14" s="3">
        <v>450</v>
      </c>
      <c r="G14" s="3">
        <v>1E+30</v>
      </c>
      <c r="H14" s="3">
        <v>270</v>
      </c>
    </row>
    <row r="15" spans="1:8" x14ac:dyDescent="0.2">
      <c r="B15" s="3" t="s">
        <v>152</v>
      </c>
      <c r="C15" s="3" t="s">
        <v>97</v>
      </c>
      <c r="D15" s="3">
        <v>5</v>
      </c>
      <c r="E15" s="3">
        <v>0</v>
      </c>
      <c r="F15" s="3">
        <v>300</v>
      </c>
      <c r="G15" s="3">
        <v>1E+30</v>
      </c>
      <c r="H15" s="3">
        <v>120</v>
      </c>
    </row>
    <row r="16" spans="1:8" ht="13.5" thickBot="1" x14ac:dyDescent="0.25">
      <c r="B16" s="2" t="s">
        <v>151</v>
      </c>
      <c r="C16" s="2" t="s">
        <v>96</v>
      </c>
      <c r="D16" s="2">
        <v>10</v>
      </c>
      <c r="E16" s="2">
        <v>0</v>
      </c>
      <c r="F16" s="2">
        <v>180</v>
      </c>
      <c r="G16" s="2">
        <v>60</v>
      </c>
      <c r="H16" s="2">
        <v>60</v>
      </c>
    </row>
    <row r="18" spans="1:8" ht="13.5" thickBot="1" x14ac:dyDescent="0.25">
      <c r="A18" s="1" t="s">
        <v>30</v>
      </c>
    </row>
    <row r="19" spans="1:8" x14ac:dyDescent="0.2">
      <c r="B19" s="5"/>
      <c r="C19" s="5"/>
      <c r="D19" s="5" t="s">
        <v>29</v>
      </c>
      <c r="E19" s="5" t="s">
        <v>150</v>
      </c>
      <c r="F19" s="5" t="s">
        <v>149</v>
      </c>
      <c r="G19" s="5" t="s">
        <v>148</v>
      </c>
      <c r="H19" s="5" t="s">
        <v>148</v>
      </c>
    </row>
    <row r="20" spans="1:8" ht="13.5" thickBot="1" x14ac:dyDescent="0.25">
      <c r="B20" s="4" t="s">
        <v>27</v>
      </c>
      <c r="C20" s="4" t="s">
        <v>26</v>
      </c>
      <c r="D20" s="4" t="s">
        <v>25</v>
      </c>
      <c r="E20" s="4" t="s">
        <v>147</v>
      </c>
      <c r="F20" s="4" t="s">
        <v>146</v>
      </c>
      <c r="G20" s="4" t="s">
        <v>145</v>
      </c>
      <c r="H20" s="4" t="s">
        <v>144</v>
      </c>
    </row>
    <row r="21" spans="1:8" x14ac:dyDescent="0.2">
      <c r="B21" s="3" t="s">
        <v>143</v>
      </c>
      <c r="C21" s="3" t="s">
        <v>142</v>
      </c>
      <c r="D21" s="3">
        <v>60</v>
      </c>
      <c r="E21" s="3">
        <v>180</v>
      </c>
      <c r="F21" s="3">
        <v>60</v>
      </c>
      <c r="G21" s="3">
        <v>2.5</v>
      </c>
      <c r="H21" s="3">
        <v>10</v>
      </c>
    </row>
    <row r="22" spans="1:8" x14ac:dyDescent="0.2">
      <c r="B22" s="3" t="s">
        <v>141</v>
      </c>
      <c r="C22" s="3" t="s">
        <v>140</v>
      </c>
      <c r="D22" s="3">
        <v>70</v>
      </c>
      <c r="E22" s="3">
        <v>0</v>
      </c>
      <c r="F22" s="3">
        <v>200</v>
      </c>
      <c r="G22" s="3">
        <v>1E+30</v>
      </c>
      <c r="H22" s="3">
        <v>130</v>
      </c>
    </row>
    <row r="23" spans="1:8" x14ac:dyDescent="0.2">
      <c r="B23" s="3" t="s">
        <v>139</v>
      </c>
      <c r="C23" s="3" t="s">
        <v>138</v>
      </c>
      <c r="D23" s="3">
        <v>65</v>
      </c>
      <c r="E23" s="3">
        <v>0</v>
      </c>
      <c r="F23" s="3">
        <v>70</v>
      </c>
      <c r="G23" s="3">
        <v>1E+30</v>
      </c>
      <c r="H23" s="3">
        <v>5</v>
      </c>
    </row>
    <row r="24" spans="1:8" x14ac:dyDescent="0.2">
      <c r="B24" s="3" t="s">
        <v>137</v>
      </c>
      <c r="C24" s="3" t="s">
        <v>136</v>
      </c>
      <c r="D24" s="3">
        <v>15</v>
      </c>
      <c r="E24" s="3">
        <v>180</v>
      </c>
      <c r="F24" s="3">
        <v>15</v>
      </c>
      <c r="G24" s="3">
        <v>10</v>
      </c>
      <c r="H24" s="3">
        <v>5</v>
      </c>
    </row>
    <row r="25" spans="1:8" x14ac:dyDescent="0.2">
      <c r="B25" s="3" t="s">
        <v>135</v>
      </c>
      <c r="C25" s="3" t="s">
        <v>134</v>
      </c>
      <c r="D25" s="3">
        <v>20</v>
      </c>
      <c r="E25" s="3">
        <v>60</v>
      </c>
      <c r="F25" s="3">
        <v>20</v>
      </c>
      <c r="G25" s="3">
        <v>10</v>
      </c>
      <c r="H25" s="3">
        <v>2.5</v>
      </c>
    </row>
    <row r="26" spans="1:8" x14ac:dyDescent="0.2">
      <c r="B26" s="3" t="s">
        <v>133</v>
      </c>
      <c r="C26" s="3" t="s">
        <v>132</v>
      </c>
      <c r="D26" s="3">
        <v>0</v>
      </c>
      <c r="E26" s="3">
        <v>0</v>
      </c>
      <c r="F26" s="3">
        <v>20</v>
      </c>
      <c r="G26" s="3">
        <v>1E+30</v>
      </c>
      <c r="H26" s="3">
        <v>20</v>
      </c>
    </row>
    <row r="27" spans="1:8" x14ac:dyDescent="0.2">
      <c r="B27" s="3" t="s">
        <v>131</v>
      </c>
      <c r="C27" s="3" t="s">
        <v>130</v>
      </c>
      <c r="D27" s="3">
        <v>10</v>
      </c>
      <c r="E27" s="3">
        <v>270</v>
      </c>
      <c r="F27" s="3">
        <v>10</v>
      </c>
      <c r="G27" s="3">
        <v>10</v>
      </c>
      <c r="H27" s="3">
        <v>10</v>
      </c>
    </row>
    <row r="28" spans="1:8" ht="13.5" thickBot="1" x14ac:dyDescent="0.25">
      <c r="B28" s="2" t="s">
        <v>129</v>
      </c>
      <c r="C28" s="2" t="s">
        <v>128</v>
      </c>
      <c r="D28" s="2">
        <v>5</v>
      </c>
      <c r="E28" s="2">
        <v>120</v>
      </c>
      <c r="F28" s="2">
        <v>5</v>
      </c>
      <c r="G28" s="2">
        <v>10</v>
      </c>
      <c r="H28" s="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workbookViewId="0">
      <selection activeCell="M31" sqref="M31"/>
    </sheetView>
  </sheetViews>
  <sheetFormatPr defaultRowHeight="12.75" x14ac:dyDescent="0.2"/>
  <cols>
    <col min="1" max="1" width="2.28515625" style="1" customWidth="1"/>
    <col min="2" max="2" width="6.42578125" style="1" bestFit="1" customWidth="1"/>
    <col min="3" max="3" width="54" style="1" bestFit="1" customWidth="1"/>
    <col min="4" max="4" width="6.28515625" style="1" customWidth="1"/>
    <col min="5" max="5" width="9" style="1" bestFit="1" customWidth="1"/>
    <col min="6" max="6" width="10.7109375" style="1" bestFit="1" customWidth="1"/>
    <col min="7" max="8" width="10.140625" style="1" bestFit="1" customWidth="1"/>
    <col min="9" max="16384" width="9.140625" style="1"/>
  </cols>
  <sheetData>
    <row r="1" spans="1:8" x14ac:dyDescent="0.2">
      <c r="A1" s="6" t="s">
        <v>46</v>
      </c>
    </row>
    <row r="2" spans="1:8" x14ac:dyDescent="0.2">
      <c r="A2" s="6" t="s">
        <v>163</v>
      </c>
    </row>
    <row r="3" spans="1:8" x14ac:dyDescent="0.2">
      <c r="A3" s="6" t="s">
        <v>173</v>
      </c>
    </row>
    <row r="6" spans="1:8" ht="13.5" thickBot="1" x14ac:dyDescent="0.25">
      <c r="A6" s="1" t="s">
        <v>43</v>
      </c>
    </row>
    <row r="7" spans="1:8" x14ac:dyDescent="0.2">
      <c r="B7" s="5"/>
      <c r="C7" s="5"/>
      <c r="D7" s="5" t="s">
        <v>29</v>
      </c>
      <c r="E7" s="5" t="s">
        <v>42</v>
      </c>
      <c r="F7" s="5" t="s">
        <v>161</v>
      </c>
      <c r="G7" s="5" t="s">
        <v>148</v>
      </c>
      <c r="H7" s="5" t="s">
        <v>148</v>
      </c>
    </row>
    <row r="8" spans="1:8" ht="13.5" thickBot="1" x14ac:dyDescent="0.25">
      <c r="B8" s="4" t="s">
        <v>27</v>
      </c>
      <c r="C8" s="4" t="s">
        <v>26</v>
      </c>
      <c r="D8" s="4" t="s">
        <v>25</v>
      </c>
      <c r="E8" s="4" t="s">
        <v>160</v>
      </c>
      <c r="F8" s="4" t="s">
        <v>159</v>
      </c>
      <c r="G8" s="4" t="s">
        <v>145</v>
      </c>
      <c r="H8" s="4" t="s">
        <v>144</v>
      </c>
    </row>
    <row r="9" spans="1:8" x14ac:dyDescent="0.2">
      <c r="B9" s="3" t="s">
        <v>23</v>
      </c>
      <c r="C9" s="3" t="s">
        <v>103</v>
      </c>
      <c r="D9" s="3">
        <v>15</v>
      </c>
      <c r="E9" s="3">
        <v>0</v>
      </c>
      <c r="F9" s="3">
        <v>360</v>
      </c>
      <c r="G9" s="3">
        <v>1E+30</v>
      </c>
      <c r="H9" s="3">
        <v>600</v>
      </c>
    </row>
    <row r="10" spans="1:8" x14ac:dyDescent="0.2">
      <c r="B10" s="3" t="s">
        <v>172</v>
      </c>
      <c r="C10" s="3" t="s">
        <v>102</v>
      </c>
      <c r="D10" s="3">
        <v>0</v>
      </c>
      <c r="E10" s="3">
        <v>-225</v>
      </c>
      <c r="F10" s="3">
        <v>30</v>
      </c>
      <c r="G10" s="3">
        <v>225</v>
      </c>
      <c r="H10" s="3">
        <v>1E+30</v>
      </c>
    </row>
    <row r="11" spans="1:8" x14ac:dyDescent="0.2">
      <c r="B11" s="3" t="s">
        <v>171</v>
      </c>
      <c r="C11" s="3" t="s">
        <v>101</v>
      </c>
      <c r="D11" s="3">
        <v>20</v>
      </c>
      <c r="E11" s="3">
        <v>0</v>
      </c>
      <c r="F11" s="3">
        <v>240</v>
      </c>
      <c r="G11" s="3">
        <v>1E+30</v>
      </c>
      <c r="H11" s="3">
        <v>300</v>
      </c>
    </row>
    <row r="12" spans="1:8" x14ac:dyDescent="0.2">
      <c r="B12" s="3" t="s">
        <v>170</v>
      </c>
      <c r="C12" s="3" t="s">
        <v>100</v>
      </c>
      <c r="D12" s="3">
        <v>15</v>
      </c>
      <c r="E12" s="3">
        <v>0</v>
      </c>
      <c r="F12" s="3">
        <v>120</v>
      </c>
      <c r="G12" s="3">
        <v>150</v>
      </c>
      <c r="H12" s="3">
        <v>100</v>
      </c>
    </row>
    <row r="13" spans="1:8" x14ac:dyDescent="0.2">
      <c r="B13" s="3" t="s">
        <v>169</v>
      </c>
      <c r="C13" s="3" t="s">
        <v>99</v>
      </c>
      <c r="D13" s="3">
        <v>0</v>
      </c>
      <c r="E13" s="3">
        <v>-75</v>
      </c>
      <c r="F13" s="3">
        <v>90</v>
      </c>
      <c r="G13" s="3">
        <v>75</v>
      </c>
      <c r="H13" s="3">
        <v>1E+30</v>
      </c>
    </row>
    <row r="14" spans="1:8" x14ac:dyDescent="0.2">
      <c r="B14" s="3" t="s">
        <v>168</v>
      </c>
      <c r="C14" s="3" t="s">
        <v>98</v>
      </c>
      <c r="D14" s="3">
        <v>10</v>
      </c>
      <c r="E14" s="3">
        <v>0</v>
      </c>
      <c r="F14" s="3">
        <v>450</v>
      </c>
      <c r="G14" s="3">
        <v>1E+30</v>
      </c>
      <c r="H14" s="3">
        <v>150</v>
      </c>
    </row>
    <row r="15" spans="1:8" x14ac:dyDescent="0.2">
      <c r="B15" s="3" t="s">
        <v>167</v>
      </c>
      <c r="C15" s="3" t="s">
        <v>97</v>
      </c>
      <c r="D15" s="3">
        <v>0</v>
      </c>
      <c r="E15" s="3">
        <v>0</v>
      </c>
      <c r="F15" s="3">
        <v>300</v>
      </c>
      <c r="G15" s="3">
        <v>150</v>
      </c>
      <c r="H15" s="3">
        <v>120</v>
      </c>
    </row>
    <row r="16" spans="1:8" ht="13.5" thickBot="1" x14ac:dyDescent="0.25">
      <c r="B16" s="2" t="s">
        <v>166</v>
      </c>
      <c r="C16" s="2" t="s">
        <v>96</v>
      </c>
      <c r="D16" s="2">
        <v>0</v>
      </c>
      <c r="E16" s="2">
        <v>-120</v>
      </c>
      <c r="F16" s="2">
        <v>180</v>
      </c>
      <c r="G16" s="2">
        <v>120</v>
      </c>
      <c r="H16" s="2">
        <v>1E+30</v>
      </c>
    </row>
    <row r="18" spans="1:8" ht="13.5" thickBot="1" x14ac:dyDescent="0.25">
      <c r="A18" s="1" t="s">
        <v>30</v>
      </c>
    </row>
    <row r="19" spans="1:8" x14ac:dyDescent="0.2">
      <c r="B19" s="5"/>
      <c r="C19" s="5"/>
      <c r="D19" s="5" t="s">
        <v>29</v>
      </c>
      <c r="E19" s="5" t="s">
        <v>150</v>
      </c>
      <c r="F19" s="5" t="s">
        <v>149</v>
      </c>
      <c r="G19" s="5" t="s">
        <v>148</v>
      </c>
      <c r="H19" s="5" t="s">
        <v>148</v>
      </c>
    </row>
    <row r="20" spans="1:8" ht="13.5" thickBot="1" x14ac:dyDescent="0.25">
      <c r="B20" s="4" t="s">
        <v>27</v>
      </c>
      <c r="C20" s="4" t="s">
        <v>26</v>
      </c>
      <c r="D20" s="4" t="s">
        <v>25</v>
      </c>
      <c r="E20" s="4" t="s">
        <v>147</v>
      </c>
      <c r="F20" s="4" t="s">
        <v>146</v>
      </c>
      <c r="G20" s="4" t="s">
        <v>145</v>
      </c>
      <c r="H20" s="4" t="s">
        <v>144</v>
      </c>
    </row>
    <row r="21" spans="1:8" x14ac:dyDescent="0.2">
      <c r="B21" s="3" t="s">
        <v>165</v>
      </c>
      <c r="C21" s="3" t="s">
        <v>164</v>
      </c>
      <c r="D21" s="3">
        <v>12000</v>
      </c>
      <c r="E21" s="3">
        <v>-1.5</v>
      </c>
      <c r="F21" s="3">
        <v>12000</v>
      </c>
      <c r="G21" s="3">
        <v>0</v>
      </c>
      <c r="H21" s="3">
        <v>600</v>
      </c>
    </row>
    <row r="22" spans="1:8" x14ac:dyDescent="0.2">
      <c r="B22" s="3" t="s">
        <v>143</v>
      </c>
      <c r="C22" s="3" t="s">
        <v>142</v>
      </c>
      <c r="D22" s="3">
        <v>60</v>
      </c>
      <c r="E22" s="3">
        <v>300</v>
      </c>
      <c r="F22" s="3">
        <v>60</v>
      </c>
      <c r="G22" s="3">
        <v>5</v>
      </c>
      <c r="H22" s="3">
        <v>0</v>
      </c>
    </row>
    <row r="23" spans="1:8" x14ac:dyDescent="0.2">
      <c r="B23" s="3" t="s">
        <v>141</v>
      </c>
      <c r="C23" s="3" t="s">
        <v>140</v>
      </c>
      <c r="D23" s="3">
        <v>100</v>
      </c>
      <c r="E23" s="3">
        <v>0</v>
      </c>
      <c r="F23" s="3">
        <v>200</v>
      </c>
      <c r="G23" s="3">
        <v>1E+30</v>
      </c>
      <c r="H23" s="3">
        <v>100</v>
      </c>
    </row>
    <row r="24" spans="1:8" x14ac:dyDescent="0.2">
      <c r="B24" s="3" t="s">
        <v>139</v>
      </c>
      <c r="C24" s="3" t="s">
        <v>138</v>
      </c>
      <c r="D24" s="3">
        <v>35</v>
      </c>
      <c r="E24" s="3">
        <v>0</v>
      </c>
      <c r="F24" s="3">
        <v>70</v>
      </c>
      <c r="G24" s="3">
        <v>1E+30</v>
      </c>
      <c r="H24" s="3">
        <v>35</v>
      </c>
    </row>
    <row r="25" spans="1:8" x14ac:dyDescent="0.2">
      <c r="B25" s="3" t="s">
        <v>137</v>
      </c>
      <c r="C25" s="3" t="s">
        <v>136</v>
      </c>
      <c r="D25" s="3">
        <v>15</v>
      </c>
      <c r="E25" s="3">
        <v>600</v>
      </c>
      <c r="F25" s="3">
        <v>15</v>
      </c>
      <c r="G25" s="3">
        <v>2.5</v>
      </c>
      <c r="H25" s="3">
        <v>0</v>
      </c>
    </row>
    <row r="26" spans="1:8" x14ac:dyDescent="0.2">
      <c r="B26" s="3" t="s">
        <v>135</v>
      </c>
      <c r="C26" s="3" t="s">
        <v>134</v>
      </c>
      <c r="D26" s="3">
        <v>20</v>
      </c>
      <c r="E26" s="3">
        <v>300</v>
      </c>
      <c r="F26" s="3">
        <v>20</v>
      </c>
      <c r="G26" s="3">
        <v>5</v>
      </c>
      <c r="H26" s="3">
        <v>0</v>
      </c>
    </row>
    <row r="27" spans="1:8" x14ac:dyDescent="0.2">
      <c r="B27" s="3" t="s">
        <v>133</v>
      </c>
      <c r="C27" s="3" t="s">
        <v>132</v>
      </c>
      <c r="D27" s="3">
        <v>15</v>
      </c>
      <c r="E27" s="3">
        <v>0</v>
      </c>
      <c r="F27" s="3">
        <v>20</v>
      </c>
      <c r="G27" s="3">
        <v>1E+30</v>
      </c>
      <c r="H27" s="3">
        <v>5</v>
      </c>
    </row>
    <row r="28" spans="1:8" x14ac:dyDescent="0.2">
      <c r="B28" s="3" t="s">
        <v>131</v>
      </c>
      <c r="C28" s="3" t="s">
        <v>130</v>
      </c>
      <c r="D28" s="3">
        <v>10</v>
      </c>
      <c r="E28" s="3">
        <v>150</v>
      </c>
      <c r="F28" s="3">
        <v>10</v>
      </c>
      <c r="G28" s="3">
        <v>0</v>
      </c>
      <c r="H28" s="3">
        <v>5</v>
      </c>
    </row>
    <row r="29" spans="1:8" ht="13.5" thickBot="1" x14ac:dyDescent="0.25">
      <c r="B29" s="2" t="s">
        <v>129</v>
      </c>
      <c r="C29" s="2" t="s">
        <v>128</v>
      </c>
      <c r="D29" s="2">
        <v>0</v>
      </c>
      <c r="E29" s="2">
        <v>0</v>
      </c>
      <c r="F29" s="2">
        <v>5</v>
      </c>
      <c r="G29" s="2">
        <v>1E+30</v>
      </c>
      <c r="H29" s="2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="120" zoomScaleNormal="120" workbookViewId="0">
      <selection activeCell="I17" sqref="I17"/>
    </sheetView>
  </sheetViews>
  <sheetFormatPr defaultRowHeight="12.75" x14ac:dyDescent="0.2"/>
  <cols>
    <col min="1" max="1" width="18.7109375" style="7" customWidth="1"/>
    <col min="2" max="2" width="23.42578125" style="7" customWidth="1"/>
    <col min="3" max="3" width="17.42578125" style="7" customWidth="1"/>
    <col min="4" max="4" width="11.42578125" style="7" customWidth="1"/>
    <col min="5" max="5" width="8.85546875" style="8" customWidth="1"/>
    <col min="6" max="6" width="19.7109375" style="7" customWidth="1"/>
    <col min="7" max="7" width="15.28515625" style="7" customWidth="1"/>
    <col min="8" max="8" width="8.85546875" style="7" customWidth="1"/>
    <col min="9" max="9" width="7.28515625" style="7" customWidth="1"/>
    <col min="10" max="10" width="5.5703125" style="7" customWidth="1"/>
    <col min="11" max="11" width="8.5703125" style="7" customWidth="1"/>
    <col min="12" max="12" width="6.42578125" style="7" customWidth="1"/>
    <col min="13" max="13" width="10.5703125" style="7" customWidth="1"/>
    <col min="14" max="20" width="9.140625" style="7"/>
    <col min="21" max="21" width="11.28515625" style="7" customWidth="1"/>
    <col min="22" max="16384" width="9.140625" style="7"/>
  </cols>
  <sheetData>
    <row r="1" spans="1:12" s="7" customFormat="1" x14ac:dyDescent="0.2">
      <c r="A1" s="70" t="s">
        <v>209</v>
      </c>
      <c r="B1" s="70"/>
      <c r="C1" s="70"/>
      <c r="D1" s="70"/>
      <c r="E1" s="8"/>
    </row>
    <row r="2" spans="1:12" s="7" customFormat="1" x14ac:dyDescent="0.2">
      <c r="A2" s="7" t="s">
        <v>85</v>
      </c>
      <c r="E2" s="8"/>
    </row>
    <row r="4" spans="1:12" s="7" customFormat="1" x14ac:dyDescent="0.2">
      <c r="A4" s="69" t="s">
        <v>84</v>
      </c>
      <c r="B4" s="147"/>
      <c r="C4" s="148"/>
      <c r="D4" s="147"/>
      <c r="E4" s="148"/>
    </row>
    <row r="5" spans="1:12" s="7" customFormat="1" x14ac:dyDescent="0.2">
      <c r="A5" s="62"/>
      <c r="B5" s="165" t="s">
        <v>208</v>
      </c>
      <c r="C5" s="164"/>
      <c r="D5" s="165" t="s">
        <v>207</v>
      </c>
      <c r="E5" s="164"/>
    </row>
    <row r="6" spans="1:12" s="7" customFormat="1" x14ac:dyDescent="0.2">
      <c r="A6" s="135"/>
      <c r="B6" s="163" t="s">
        <v>206</v>
      </c>
      <c r="C6" s="162" t="s">
        <v>205</v>
      </c>
      <c r="D6" s="163" t="s">
        <v>206</v>
      </c>
      <c r="E6" s="162" t="s">
        <v>205</v>
      </c>
    </row>
    <row r="7" spans="1:12" s="7" customFormat="1" x14ac:dyDescent="0.2">
      <c r="A7" s="135" t="s">
        <v>204</v>
      </c>
      <c r="B7" s="133">
        <v>15</v>
      </c>
      <c r="C7" s="134">
        <v>25</v>
      </c>
      <c r="D7" s="133">
        <v>2000</v>
      </c>
      <c r="E7" s="134">
        <v>1000</v>
      </c>
    </row>
    <row r="8" spans="1:12" s="7" customFormat="1" x14ac:dyDescent="0.2">
      <c r="A8" s="161" t="s">
        <v>203</v>
      </c>
      <c r="B8" s="129">
        <v>16</v>
      </c>
      <c r="C8" s="130">
        <v>24</v>
      </c>
      <c r="D8" s="129">
        <v>1000</v>
      </c>
      <c r="E8" s="130">
        <v>500</v>
      </c>
    </row>
    <row r="9" spans="1:12" s="7" customFormat="1" x14ac:dyDescent="0.2">
      <c r="A9" s="160"/>
      <c r="B9" s="122"/>
      <c r="C9" s="121"/>
      <c r="D9" s="122"/>
      <c r="E9" s="121"/>
    </row>
    <row r="10" spans="1:12" s="7" customFormat="1" x14ac:dyDescent="0.2">
      <c r="A10" s="145"/>
      <c r="B10" s="144"/>
      <c r="C10" s="143"/>
      <c r="D10" s="143"/>
      <c r="E10" s="143"/>
      <c r="F10" s="159" t="s">
        <v>82</v>
      </c>
      <c r="G10" s="141" t="s">
        <v>64</v>
      </c>
      <c r="L10" s="115"/>
    </row>
    <row r="11" spans="1:12" s="7" customFormat="1" x14ac:dyDescent="0.2">
      <c r="A11" s="127" t="s">
        <v>72</v>
      </c>
      <c r="B11" s="27" t="s">
        <v>124</v>
      </c>
      <c r="C11" s="27" t="s">
        <v>202</v>
      </c>
      <c r="D11" s="125" t="s">
        <v>52</v>
      </c>
      <c r="E11" s="27">
        <v>0</v>
      </c>
      <c r="F11" s="27" t="s">
        <v>197</v>
      </c>
      <c r="G11" s="137"/>
      <c r="L11" s="115"/>
    </row>
    <row r="12" spans="1:12" s="7" customFormat="1" x14ac:dyDescent="0.2">
      <c r="A12" s="127" t="s">
        <v>201</v>
      </c>
      <c r="B12" s="27" t="s">
        <v>189</v>
      </c>
      <c r="C12" s="27">
        <f>C20</f>
        <v>2000</v>
      </c>
      <c r="D12" s="125" t="s">
        <v>67</v>
      </c>
      <c r="E12" s="27">
        <v>2000</v>
      </c>
      <c r="F12" s="27" t="s">
        <v>197</v>
      </c>
      <c r="G12" s="124">
        <f>C12-E12</f>
        <v>0</v>
      </c>
      <c r="L12" s="115"/>
    </row>
    <row r="13" spans="1:12" s="7" customFormat="1" x14ac:dyDescent="0.2">
      <c r="A13" s="127" t="s">
        <v>200</v>
      </c>
      <c r="B13" s="27" t="s">
        <v>187</v>
      </c>
      <c r="C13" s="27">
        <f>D20</f>
        <v>80</v>
      </c>
      <c r="D13" s="125" t="s">
        <v>67</v>
      </c>
      <c r="E13" s="27">
        <v>1000</v>
      </c>
      <c r="F13" s="27" t="s">
        <v>197</v>
      </c>
      <c r="G13" s="124">
        <f>C13-E13</f>
        <v>-920</v>
      </c>
      <c r="L13" s="115"/>
    </row>
    <row r="14" spans="1:12" s="7" customFormat="1" x14ac:dyDescent="0.2">
      <c r="A14" s="127" t="s">
        <v>199</v>
      </c>
      <c r="B14" s="126" t="s">
        <v>185</v>
      </c>
      <c r="C14" s="27">
        <f>E20</f>
        <v>1000</v>
      </c>
      <c r="D14" s="125" t="s">
        <v>67</v>
      </c>
      <c r="E14" s="27">
        <v>1000</v>
      </c>
      <c r="F14" s="27" t="s">
        <v>197</v>
      </c>
      <c r="G14" s="124">
        <f>C14-E14</f>
        <v>0</v>
      </c>
      <c r="L14" s="115"/>
    </row>
    <row r="15" spans="1:12" s="7" customFormat="1" x14ac:dyDescent="0.2">
      <c r="A15" s="127" t="s">
        <v>198</v>
      </c>
      <c r="B15" s="126" t="s">
        <v>183</v>
      </c>
      <c r="C15" s="27">
        <f>F20</f>
        <v>500</v>
      </c>
      <c r="D15" s="125" t="s">
        <v>67</v>
      </c>
      <c r="E15" s="27">
        <v>500</v>
      </c>
      <c r="F15" s="27" t="s">
        <v>197</v>
      </c>
      <c r="G15" s="124">
        <f>C15-E15</f>
        <v>0</v>
      </c>
      <c r="L15" s="115"/>
    </row>
    <row r="16" spans="1:12" s="7" customFormat="1" ht="25.5" x14ac:dyDescent="0.2">
      <c r="A16" s="158" t="s">
        <v>196</v>
      </c>
      <c r="B16" s="157" t="s">
        <v>195</v>
      </c>
      <c r="C16" s="11">
        <f>(B7*C20)+(C7*D20)+(B8*E20)+(C8*F20)</f>
        <v>60000</v>
      </c>
      <c r="D16" s="156" t="s">
        <v>67</v>
      </c>
      <c r="E16" s="11">
        <v>60000</v>
      </c>
      <c r="F16" s="11" t="s">
        <v>104</v>
      </c>
      <c r="G16" s="155">
        <f>C16-E16</f>
        <v>0</v>
      </c>
      <c r="L16" s="115"/>
    </row>
    <row r="17" spans="1:12" s="43" customFormat="1" x14ac:dyDescent="0.2">
      <c r="A17" s="154"/>
      <c r="B17" s="153"/>
      <c r="C17" s="121"/>
      <c r="D17" s="152"/>
      <c r="E17" s="121"/>
      <c r="F17" s="121"/>
      <c r="G17" s="121"/>
      <c r="L17" s="108"/>
    </row>
    <row r="18" spans="1:12" s="7" customFormat="1" x14ac:dyDescent="0.2">
      <c r="A18" s="114" t="s">
        <v>92</v>
      </c>
      <c r="B18" s="113"/>
      <c r="C18" s="112"/>
      <c r="D18" s="111"/>
      <c r="F18" s="110"/>
      <c r="G18" s="108"/>
      <c r="H18" s="108"/>
      <c r="I18" s="109"/>
      <c r="J18" s="108"/>
      <c r="K18" s="108"/>
    </row>
    <row r="19" spans="1:12" s="7" customFormat="1" x14ac:dyDescent="0.2">
      <c r="A19" s="107" t="s">
        <v>78</v>
      </c>
      <c r="B19" s="106"/>
      <c r="C19" s="105" t="s">
        <v>189</v>
      </c>
      <c r="D19" s="105" t="s">
        <v>187</v>
      </c>
      <c r="E19" s="105" t="s">
        <v>185</v>
      </c>
      <c r="F19" s="105" t="s">
        <v>183</v>
      </c>
      <c r="G19" s="103"/>
    </row>
    <row r="20" spans="1:12" s="7" customFormat="1" x14ac:dyDescent="0.2">
      <c r="A20" s="102"/>
      <c r="B20" s="101"/>
      <c r="C20" s="100">
        <v>2000</v>
      </c>
      <c r="D20" s="100">
        <v>80</v>
      </c>
      <c r="E20" s="100">
        <v>1000</v>
      </c>
      <c r="F20" s="100">
        <v>500</v>
      </c>
      <c r="G20" s="98" t="s">
        <v>192</v>
      </c>
    </row>
    <row r="22" spans="1:12" s="7" customFormat="1" ht="13.5" thickBot="1" x14ac:dyDescent="0.25">
      <c r="A22" s="50" t="s">
        <v>76</v>
      </c>
      <c r="B22" s="46"/>
      <c r="C22" s="151" t="s">
        <v>194</v>
      </c>
      <c r="D22" s="48"/>
      <c r="E22" s="47"/>
      <c r="F22" s="46"/>
      <c r="G22" s="45"/>
      <c r="H22" s="43"/>
    </row>
    <row r="23" spans="1:12" s="7" customFormat="1" x14ac:dyDescent="0.2">
      <c r="A23" s="42" t="s">
        <v>193</v>
      </c>
      <c r="B23" s="39"/>
      <c r="C23" s="41"/>
      <c r="D23" s="41"/>
      <c r="E23" s="95"/>
      <c r="F23" s="150">
        <f>SUM(C20:F20)</f>
        <v>3580</v>
      </c>
      <c r="G23" s="149" t="s">
        <v>192</v>
      </c>
    </row>
    <row r="24" spans="1:12" s="7" customFormat="1" x14ac:dyDescent="0.2">
      <c r="B24" s="71"/>
      <c r="C24" s="71"/>
      <c r="D24" s="71"/>
      <c r="E24" s="36"/>
    </row>
    <row r="25" spans="1:12" s="7" customFormat="1" x14ac:dyDescent="0.2">
      <c r="E25" s="8"/>
      <c r="I25" s="8"/>
      <c r="J25" s="8"/>
      <c r="K25" s="8"/>
    </row>
  </sheetData>
  <mergeCells count="2">
    <mergeCell ref="B5:C5"/>
    <mergeCell ref="D5:E5"/>
  </mergeCells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>
      <selection activeCell="C24" sqref="C24"/>
    </sheetView>
  </sheetViews>
  <sheetFormatPr defaultRowHeight="12.75" x14ac:dyDescent="0.2"/>
  <cols>
    <col min="1" max="1" width="2.28515625" style="1" customWidth="1"/>
    <col min="2" max="2" width="6.28515625" style="1" bestFit="1" customWidth="1"/>
    <col min="3" max="3" width="53.28515625" style="1" bestFit="1" customWidth="1"/>
    <col min="4" max="4" width="6.28515625" style="1" customWidth="1"/>
    <col min="5" max="5" width="9" style="1" bestFit="1" customWidth="1"/>
    <col min="6" max="6" width="10.7109375" style="1" bestFit="1" customWidth="1"/>
    <col min="7" max="8" width="12" style="1" bestFit="1" customWidth="1"/>
    <col min="9" max="16384" width="9.140625" style="1"/>
  </cols>
  <sheetData>
    <row r="1" spans="1:8" x14ac:dyDescent="0.2">
      <c r="A1" s="6" t="s">
        <v>46</v>
      </c>
    </row>
    <row r="2" spans="1:8" x14ac:dyDescent="0.2">
      <c r="A2" s="6" t="s">
        <v>191</v>
      </c>
    </row>
    <row r="3" spans="1:8" x14ac:dyDescent="0.2">
      <c r="A3" s="6" t="s">
        <v>190</v>
      </c>
    </row>
    <row r="6" spans="1:8" ht="13.5" thickBot="1" x14ac:dyDescent="0.25">
      <c r="A6" s="1" t="s">
        <v>43</v>
      </c>
    </row>
    <row r="7" spans="1:8" x14ac:dyDescent="0.2">
      <c r="B7" s="5"/>
      <c r="C7" s="5"/>
      <c r="D7" s="5" t="s">
        <v>29</v>
      </c>
      <c r="E7" s="5" t="s">
        <v>42</v>
      </c>
      <c r="F7" s="5" t="s">
        <v>161</v>
      </c>
      <c r="G7" s="5" t="s">
        <v>148</v>
      </c>
      <c r="H7" s="5" t="s">
        <v>148</v>
      </c>
    </row>
    <row r="8" spans="1:8" ht="13.5" thickBot="1" x14ac:dyDescent="0.25">
      <c r="B8" s="4" t="s">
        <v>27</v>
      </c>
      <c r="C8" s="4" t="s">
        <v>26</v>
      </c>
      <c r="D8" s="4" t="s">
        <v>25</v>
      </c>
      <c r="E8" s="4" t="s">
        <v>160</v>
      </c>
      <c r="F8" s="4" t="s">
        <v>159</v>
      </c>
      <c r="G8" s="4" t="s">
        <v>145</v>
      </c>
      <c r="H8" s="4" t="s">
        <v>144</v>
      </c>
    </row>
    <row r="9" spans="1:8" x14ac:dyDescent="0.2">
      <c r="B9" s="3" t="s">
        <v>21</v>
      </c>
      <c r="C9" s="3" t="s">
        <v>189</v>
      </c>
      <c r="D9" s="3">
        <v>2000</v>
      </c>
      <c r="E9" s="3">
        <v>0</v>
      </c>
      <c r="F9" s="3">
        <v>1</v>
      </c>
      <c r="G9" s="3">
        <v>1E+30</v>
      </c>
      <c r="H9" s="3">
        <v>0.39999999999999997</v>
      </c>
    </row>
    <row r="10" spans="1:8" x14ac:dyDescent="0.2">
      <c r="B10" s="3" t="s">
        <v>188</v>
      </c>
      <c r="C10" s="3" t="s">
        <v>187</v>
      </c>
      <c r="D10" s="3">
        <v>80</v>
      </c>
      <c r="E10" s="3">
        <v>0</v>
      </c>
      <c r="F10" s="3">
        <v>1</v>
      </c>
      <c r="G10" s="3">
        <v>4.1666666666666706E-2</v>
      </c>
      <c r="H10" s="3">
        <v>1</v>
      </c>
    </row>
    <row r="11" spans="1:8" x14ac:dyDescent="0.2">
      <c r="B11" s="3" t="s">
        <v>186</v>
      </c>
      <c r="C11" s="3" t="s">
        <v>185</v>
      </c>
      <c r="D11" s="3">
        <v>1000</v>
      </c>
      <c r="E11" s="3">
        <v>0</v>
      </c>
      <c r="F11" s="3">
        <v>1</v>
      </c>
      <c r="G11" s="3">
        <v>1E+30</v>
      </c>
      <c r="H11" s="3">
        <v>0.36</v>
      </c>
    </row>
    <row r="12" spans="1:8" ht="13.5" thickBot="1" x14ac:dyDescent="0.25">
      <c r="B12" s="2" t="s">
        <v>184</v>
      </c>
      <c r="C12" s="2" t="s">
        <v>183</v>
      </c>
      <c r="D12" s="2">
        <v>500</v>
      </c>
      <c r="E12" s="2">
        <v>0</v>
      </c>
      <c r="F12" s="2">
        <v>1</v>
      </c>
      <c r="G12" s="2">
        <v>1E+30</v>
      </c>
      <c r="H12" s="2">
        <v>4.0000000000000036E-2</v>
      </c>
    </row>
    <row r="14" spans="1:8" ht="13.5" thickBot="1" x14ac:dyDescent="0.25">
      <c r="A14" s="1" t="s">
        <v>30</v>
      </c>
    </row>
    <row r="15" spans="1:8" x14ac:dyDescent="0.2">
      <c r="B15" s="5"/>
      <c r="C15" s="5"/>
      <c r="D15" s="5" t="s">
        <v>29</v>
      </c>
      <c r="E15" s="5" t="s">
        <v>150</v>
      </c>
      <c r="F15" s="5" t="s">
        <v>149</v>
      </c>
      <c r="G15" s="5" t="s">
        <v>148</v>
      </c>
      <c r="H15" s="5" t="s">
        <v>148</v>
      </c>
    </row>
    <row r="16" spans="1:8" ht="13.5" thickBot="1" x14ac:dyDescent="0.25">
      <c r="B16" s="4" t="s">
        <v>27</v>
      </c>
      <c r="C16" s="4" t="s">
        <v>26</v>
      </c>
      <c r="D16" s="4" t="s">
        <v>25</v>
      </c>
      <c r="E16" s="4" t="s">
        <v>147</v>
      </c>
      <c r="F16" s="4" t="s">
        <v>146</v>
      </c>
      <c r="G16" s="4" t="s">
        <v>145</v>
      </c>
      <c r="H16" s="4" t="s">
        <v>144</v>
      </c>
    </row>
    <row r="17" spans="2:8" x14ac:dyDescent="0.2">
      <c r="B17" s="3" t="s">
        <v>89</v>
      </c>
      <c r="C17" s="3" t="s">
        <v>182</v>
      </c>
      <c r="D17" s="3">
        <v>2000</v>
      </c>
      <c r="E17" s="3">
        <v>0.39999999999999997</v>
      </c>
      <c r="F17" s="3">
        <v>2000</v>
      </c>
      <c r="G17" s="3">
        <v>133.33333333333334</v>
      </c>
      <c r="H17" s="3">
        <v>1533.3333333333335</v>
      </c>
    </row>
    <row r="18" spans="2:8" x14ac:dyDescent="0.2">
      <c r="B18" s="3" t="s">
        <v>181</v>
      </c>
      <c r="C18" s="3" t="s">
        <v>180</v>
      </c>
      <c r="D18" s="3">
        <v>80</v>
      </c>
      <c r="E18" s="3">
        <v>0</v>
      </c>
      <c r="F18" s="3">
        <v>1000</v>
      </c>
      <c r="G18" s="3">
        <v>1E+30</v>
      </c>
      <c r="H18" s="3">
        <v>920</v>
      </c>
    </row>
    <row r="19" spans="2:8" x14ac:dyDescent="0.2">
      <c r="B19" s="3" t="s">
        <v>179</v>
      </c>
      <c r="C19" s="3" t="s">
        <v>178</v>
      </c>
      <c r="D19" s="3">
        <v>1000</v>
      </c>
      <c r="E19" s="3">
        <v>0.36</v>
      </c>
      <c r="F19" s="3">
        <v>1000</v>
      </c>
      <c r="G19" s="3">
        <v>125</v>
      </c>
      <c r="H19" s="3">
        <v>1000</v>
      </c>
    </row>
    <row r="20" spans="2:8" x14ac:dyDescent="0.2">
      <c r="B20" s="3" t="s">
        <v>177</v>
      </c>
      <c r="C20" s="3" t="s">
        <v>176</v>
      </c>
      <c r="D20" s="3">
        <v>500</v>
      </c>
      <c r="E20" s="3">
        <v>4.0000000000000036E-2</v>
      </c>
      <c r="F20" s="3">
        <v>500</v>
      </c>
      <c r="G20" s="3">
        <v>83.333333333333343</v>
      </c>
      <c r="H20" s="3">
        <v>500</v>
      </c>
    </row>
    <row r="21" spans="2:8" ht="13.5" thickBot="1" x14ac:dyDescent="0.25">
      <c r="B21" s="2" t="s">
        <v>175</v>
      </c>
      <c r="C21" s="2" t="s">
        <v>174</v>
      </c>
      <c r="D21" s="2">
        <v>60000</v>
      </c>
      <c r="E21" s="2">
        <v>0.04</v>
      </c>
      <c r="F21" s="2">
        <v>60000</v>
      </c>
      <c r="G21" s="2">
        <v>23000</v>
      </c>
      <c r="H21" s="2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14</vt:i4>
      </vt:variant>
    </vt:vector>
  </HeadingPairs>
  <TitlesOfParts>
    <vt:vector size="23" baseType="lpstr">
      <vt:lpstr>Question 4</vt:lpstr>
      <vt:lpstr>Q4 - Sensitivity Report</vt:lpstr>
      <vt:lpstr>Q4 - KKT</vt:lpstr>
      <vt:lpstr>Q4 - KKT Sensitivity Report</vt:lpstr>
      <vt:lpstr>Question 5</vt:lpstr>
      <vt:lpstr>Q5 - Sensitivity Report 1</vt:lpstr>
      <vt:lpstr>Q5 - Sensitivity Report 2</vt:lpstr>
      <vt:lpstr>Question 6</vt:lpstr>
      <vt:lpstr>Q6 - Sensitivity Report</vt:lpstr>
      <vt:lpstr>'Q4 - KKT'!Production</vt:lpstr>
      <vt:lpstr>'Question 4'!Production</vt:lpstr>
      <vt:lpstr>'Question 5'!Production</vt:lpstr>
      <vt:lpstr>'Question 6'!Production</vt:lpstr>
      <vt:lpstr>'Q4 - KKT'!Profit</vt:lpstr>
      <vt:lpstr>'Q5 - Sensitivity Report 1'!Profit</vt:lpstr>
      <vt:lpstr>'Q5 - Sensitivity Report 2'!Profit</vt:lpstr>
      <vt:lpstr>'Question 5'!Profit</vt:lpstr>
      <vt:lpstr>'Question 6'!Profit</vt:lpstr>
      <vt:lpstr>Profit</vt:lpstr>
      <vt:lpstr>'Q4 - KKT'!Total_profit</vt:lpstr>
      <vt:lpstr>'Question 4'!Total_profit</vt:lpstr>
      <vt:lpstr>'Question 5'!Total_profit</vt:lpstr>
      <vt:lpstr>'Question 6'!Total_profit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2016-12-27T23:46:18Z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ae8115ff-9e16-4ea2-9238-b6d806669a41</vt:lpwstr>
  </property>
</Properties>
</file>