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cassioli\Downloads\SolverStudio_00_09_01_00 20150813b\SolverStudio\"/>
    </mc:Choice>
  </mc:AlternateContent>
  <bookViews>
    <workbookView xWindow="0" yWindow="240" windowWidth="5400" windowHeight="9825" tabRatio="719" firstSheet="6" activeTab="10"/>
  </bookViews>
  <sheets>
    <sheet name="ReadMe" sheetId="4" r:id="rId1"/>
    <sheet name="Transportation-Opt API" sheetId="5" r:id="rId2"/>
    <sheet name="Transportation-Fusion API" sheetId="17" r:id="rId3"/>
    <sheet name="Diet-Opt API" sheetId="12" r:id="rId4"/>
    <sheet name="Diet-Fusion API" sheetId="15" r:id="rId5"/>
    <sheet name="Knapsack-Opt API" sheetId="9" r:id="rId6"/>
    <sheet name="Knapsack-Fusion API " sheetId="19" r:id="rId7"/>
    <sheet name="Portfolio-Opt API" sheetId="24" r:id="rId8"/>
    <sheet name="Portfolio-Fusion API" sheetId="23" r:id="rId9"/>
    <sheet name="NearestCorr-Opt API " sheetId="26" r:id="rId10"/>
    <sheet name="NearestCorr-Fusion API" sheetId="25" r:id="rId11"/>
  </sheets>
  <definedNames>
    <definedName name="Arcs" localSheetId="10">OFFSET(#REF!,0,0,,2)</definedName>
    <definedName name="Arcs" localSheetId="9">OFFSET(#REF!,0,0,,2)</definedName>
    <definedName name="Arcs" localSheetId="7">OFFSET(#REF!,0,0,,2)</definedName>
    <definedName name="Arcs">OFFSET(#REF!,0,0,,2)</definedName>
    <definedName name="Assets" localSheetId="8">'Portfolio-Fusion API'!$D$5:$F$5</definedName>
    <definedName name="Assets" localSheetId="7">'Portfolio-Opt API'!$D$5:$F$5</definedName>
    <definedName name="Assets.dirn" localSheetId="8" hidden="1">"column"</definedName>
    <definedName name="Assets.dirn" localSheetId="7" hidden="1">"column"</definedName>
    <definedName name="Bars" localSheetId="2">OFFSET(TblTrptnCosts16[],-1,1,1,COLUMNS(TblTrptnCosts16[])-1)</definedName>
    <definedName name="Bars" localSheetId="1">OFFSET(TblTrptnCosts[],-1,1,1,COLUMNS(TblTrptnCosts[])-1)</definedName>
    <definedName name="Bars.dirn" localSheetId="2" hidden="1">"column"</definedName>
    <definedName name="Bars.dirn" localSheetId="1" hidden="1">"column"</definedName>
    <definedName name="Budget" localSheetId="8">'Portfolio-Fusion API'!$H$12</definedName>
    <definedName name="Budget" localSheetId="7">'Portfolio-Opt API'!$H$12</definedName>
    <definedName name="Constraints" localSheetId="10">OFFSET(#REF!,5,1,ROWS(#REF!)-5,1)</definedName>
    <definedName name="Constraints" localSheetId="9">OFFSET(#REF!,5,1,ROWS(#REF!)-5,1)</definedName>
    <definedName name="Constraints" localSheetId="7">OFFSET(#REF!,5,1,ROWS(#REF!)-5,1)</definedName>
    <definedName name="Constraints">OFFSET(#REF!,5,1,ROWS(#REF!)-5,1)</definedName>
    <definedName name="costs" localSheetId="2">OFFSET(TblTrptnCosts16[],0,1,,COLUMNS(TblTrptnCosts16[])-1)</definedName>
    <definedName name="costs" localSheetId="1">OFFSET(TblTrptnCosts[],0,1,,COLUMNS(TblTrptnCosts[])-1)</definedName>
    <definedName name="costs.badindex" localSheetId="2" hidden="1">1</definedName>
    <definedName name="costs.badindex" localSheetId="1" hidden="1">1</definedName>
    <definedName name="costs.columnindex" localSheetId="2" hidden="1">'Transportation-Fusion API'!Bars</definedName>
    <definedName name="costs.columnindex" localSheetId="1" hidden="1">'Transportation-Opt API'!Bars</definedName>
    <definedName name="costs.columnindex.dirn" localSheetId="2" hidden="1">"column"</definedName>
    <definedName name="costs.columnindex.dirn" localSheetId="1" hidden="1">"column"</definedName>
    <definedName name="costs.firstindex" localSheetId="2" hidden="1">"row"</definedName>
    <definedName name="costs.firstindex" localSheetId="1" hidden="1">"row"</definedName>
    <definedName name="costs.rowindex" localSheetId="2" hidden="1">'Transportation-Fusion API'!Warehouses</definedName>
    <definedName name="costs.rowindex" localSheetId="1" hidden="1">'Transportation-Opt API'!Warehouses</definedName>
    <definedName name="costs.rowindex.dirn" localSheetId="2" hidden="1">"row"</definedName>
    <definedName name="costs.rowindex.dirn" localSheetId="1" hidden="1">"row"</definedName>
    <definedName name="DailyAllowance" localSheetId="4">'Diet-Fusion API'!$C$27:$K$27</definedName>
    <definedName name="DailyAllowance" localSheetId="3">'Diet-Opt API'!$C$27:$K$27</definedName>
    <definedName name="DailyAllowance.badindex" localSheetId="4" hidden="1">1</definedName>
    <definedName name="DailyAllowance.badindex" localSheetId="3" hidden="1">1</definedName>
    <definedName name="DailyAllowance.columnindex" localSheetId="4" hidden="1">'Diet-Fusion API'!Nutrient</definedName>
    <definedName name="DailyAllowance.columnindex" localSheetId="3" hidden="1">'Diet-Opt API'!Nutrient</definedName>
    <definedName name="DailyAllowance.columnindex.dirn" localSheetId="4" hidden="1">"column"</definedName>
    <definedName name="DailyAllowance.columnindex.dirn" localSheetId="3" hidden="1">"column"</definedName>
    <definedName name="demand" localSheetId="2">OFFSET(TblTrptnSoln17[],ROWS(TblTrptnSoln17[])-1,1,1,COLUMNS(TblTrptnSoln17[])-2)</definedName>
    <definedName name="demand" localSheetId="1">OFFSET(TblTrptnSoln[],ROWS(TblTrptnSoln[])-1,1,1,COLUMNS(TblTrptnSoln[])-2)</definedName>
    <definedName name="demand.badindex" localSheetId="2" hidden="1">1</definedName>
    <definedName name="demand.badindex" localSheetId="1" hidden="1">1</definedName>
    <definedName name="demand.badindexvalue" localSheetId="2" hidden="1">0</definedName>
    <definedName name="demand.badindexvalue" localSheetId="1" hidden="1">0</definedName>
    <definedName name="demand.columnindex" localSheetId="2" hidden="1">'Transportation-Fusion API'!Bars</definedName>
    <definedName name="demand.columnindex" localSheetId="1" hidden="1">'Transportation-Opt API'!Bars</definedName>
    <definedName name="demand.columnindex.dirn" localSheetId="2" hidden="1">"column"</definedName>
    <definedName name="demand.columnindex.dirn" localSheetId="1" hidden="1">"column"</definedName>
    <definedName name="ExpReturn" localSheetId="8">'Portfolio-Fusion API'!$K$6:$K$8</definedName>
    <definedName name="ExpReturn" localSheetId="7">'Portfolio-Opt API'!$K$6:$K$8</definedName>
    <definedName name="ExpReturn.badindex" localSheetId="8" hidden="1">1</definedName>
    <definedName name="ExpReturn.badindex" localSheetId="7" hidden="1">1</definedName>
    <definedName name="ExpReturn.rowindex" localSheetId="8" hidden="1">'Portfolio-Fusion API'!$D$5:$F$5</definedName>
    <definedName name="ExpReturn.rowindex" localSheetId="7" hidden="1">'Portfolio-Opt API'!$D$5:$F$5</definedName>
    <definedName name="ExpReturn.rowindex.dirn" localSheetId="8" hidden="1">"column"</definedName>
    <definedName name="ExpReturn.rowindex.dirn" localSheetId="7" hidden="1">"column"</definedName>
    <definedName name="flow" localSheetId="2">OFFSET(TblTrptnSoln17[],0,1,ROWS(TblTrptnSoln17[])-1,COLUMNS(TblTrptnSoln17[])-2)</definedName>
    <definedName name="flow" localSheetId="1">OFFSET(TblTrptnSoln[],0,1,ROWS(TblTrptnSoln[])-1,COLUMNS(TblTrptnSoln[])-2)</definedName>
    <definedName name="flow.badindex" localSheetId="2" hidden="1">1</definedName>
    <definedName name="flow.badindex" localSheetId="1" hidden="1">1</definedName>
    <definedName name="flow.columnindex" localSheetId="2" hidden="1">'Transportation-Fusion API'!Bars</definedName>
    <definedName name="flow.columnindex" localSheetId="1" hidden="1">'Transportation-Opt API'!Bars</definedName>
    <definedName name="flow.columnindex.dirn" localSheetId="2" hidden="1">"column"</definedName>
    <definedName name="flow.columnindex.dirn" localSheetId="1" hidden="1">"column"</definedName>
    <definedName name="flow.firstindex" localSheetId="2" hidden="1">"row"</definedName>
    <definedName name="flow.firstindex" localSheetId="1" hidden="1">"row"</definedName>
    <definedName name="flow.rowindex" localSheetId="2" hidden="1">'Transportation-Fusion API'!Warehouses</definedName>
    <definedName name="flow.rowindex" localSheetId="1" hidden="1">'Transportation-Opt API'!Warehouses</definedName>
    <definedName name="flow.rowindex.dirn" localSheetId="2" hidden="1">"row"</definedName>
    <definedName name="flow.rowindex.dirn" localSheetId="1" hidden="1">"row"</definedName>
    <definedName name="FoodItem" localSheetId="4">'Diet-Fusion API'!$B$5:$B$24</definedName>
    <definedName name="FoodItem" localSheetId="3">'Diet-Opt API'!$B$5:$B$24</definedName>
    <definedName name="FoodItem" localSheetId="6">#REF!</definedName>
    <definedName name="FoodItem.dirn" localSheetId="4" hidden="1">"row"</definedName>
    <definedName name="FoodItem.dirn" localSheetId="3" hidden="1">"row"</definedName>
    <definedName name="Gamma" localSheetId="8">'Portfolio-Fusion API'!$E$17:$E$23</definedName>
    <definedName name="Gamma" localSheetId="7">'Portfolio-Opt API'!$E$17:$E$23</definedName>
    <definedName name="Gamma.dirn" localSheetId="8" hidden="1">"row"</definedName>
    <definedName name="Gamma.dirn" localSheetId="7" hidden="1">"row"</definedName>
    <definedName name="InitialPortfolio" localSheetId="8">'Portfolio-Fusion API'!$H$6:$H$8</definedName>
    <definedName name="InitialPortfolio" localSheetId="7">'Portfolio-Opt API'!$H$6:$H$8</definedName>
    <definedName name="InitialPortfolio.badindex" localSheetId="8" hidden="1">1</definedName>
    <definedName name="InitialPortfolio.badindex" localSheetId="7" hidden="1">1</definedName>
    <definedName name="InitialPortfolio.rowindex" localSheetId="8" hidden="1">'Portfolio-Fusion API'!$D$5:$F$5</definedName>
    <definedName name="InitialPortfolio.rowindex" localSheetId="7" hidden="1">'Portfolio-Opt API'!$D$5:$F$5</definedName>
    <definedName name="InitialPortfolio.rowindex.dirn" localSheetId="8" hidden="1">"column"</definedName>
    <definedName name="InitialPortfolio.rowindex.dirn" localSheetId="7" hidden="1">"column"</definedName>
    <definedName name="InputMatrix" localSheetId="10">'NearestCorr-Fusion API'!$F$7:$J$11</definedName>
    <definedName name="InputMatrix" localSheetId="9">'NearestCorr-Opt API '!$F$7:$J$11</definedName>
    <definedName name="InputMatrix.badindex" localSheetId="10" hidden="1">1</definedName>
    <definedName name="InputMatrix.badindex" localSheetId="9" hidden="1">1</definedName>
    <definedName name="InputMatrix.columnindex" localSheetId="10" hidden="1">'NearestCorr-Fusion API'!$E$7:$E$11</definedName>
    <definedName name="InputMatrix.columnindex" localSheetId="9" hidden="1">'NearestCorr-Opt API '!$E$7:$E$11</definedName>
    <definedName name="InputMatrix.columnindex.dirn" localSheetId="10" hidden="1">"row"</definedName>
    <definedName name="InputMatrix.columnindex.dirn" localSheetId="9" hidden="1">"row"</definedName>
    <definedName name="InputMatrix.firstindex" localSheetId="10" hidden="1">"row"</definedName>
    <definedName name="InputMatrix.firstindex" localSheetId="9" hidden="1">"row"</definedName>
    <definedName name="InputMatrix.rowindex" localSheetId="10" hidden="1">'NearestCorr-Fusion API'!$E$7:$E$11</definedName>
    <definedName name="InputMatrix.rowindex" localSheetId="9" hidden="1">'NearestCorr-Opt API '!$E$7:$E$11</definedName>
    <definedName name="InputMatrix.rowindex.dirn" localSheetId="10" hidden="1">"row"</definedName>
    <definedName name="InputMatrix.rowindex.dirn" localSheetId="9" hidden="1">"row"</definedName>
    <definedName name="Items" localSheetId="6">OFFSET(TblKnapsack4[],0,0,,1)</definedName>
    <definedName name="Items" localSheetId="5">OFFSET(TblKnapsack[],0,0,,1)</definedName>
    <definedName name="Items" localSheetId="10">'NearestCorr-Fusion API'!$E$7:$E$11</definedName>
    <definedName name="Items" localSheetId="9">'NearestCorr-Opt API '!$E$7:$E$11</definedName>
    <definedName name="Items.dirn" localSheetId="6" hidden="1">"row"</definedName>
    <definedName name="Items.dirn" localSheetId="5" hidden="1">"row"</definedName>
    <definedName name="Items.dirn" localSheetId="10" hidden="1">"row"</definedName>
    <definedName name="Items.dirn" localSheetId="9" hidden="1">"row"</definedName>
    <definedName name="MaxWeight" localSheetId="6">'Knapsack-Fusion API '!$D$16</definedName>
    <definedName name="MaxWeight" localSheetId="5">'Knapsack-Opt API'!$D$16</definedName>
    <definedName name="Men" localSheetId="6">OFFSET(#REF!,-1,1,1,COLUMNS(#REF!)-1)</definedName>
    <definedName name="Men" localSheetId="10">OFFSET(#REF!,-1,1,1,COLUMNS(#REF!)-1)</definedName>
    <definedName name="Men" localSheetId="9">OFFSET(#REF!,-1,1,1,COLUMNS(#REF!)-1)</definedName>
    <definedName name="Men" localSheetId="7">OFFSET(#REF!,-1,1,1,COLUMNS(#REF!)-1)</definedName>
    <definedName name="Men">OFFSET(#REF!,-1,1,1,COLUMNS(#REF!)-1)</definedName>
    <definedName name="Nodes" localSheetId="10">OFFSET(#REF!,0,0,ROWS(#REF!),1)</definedName>
    <definedName name="Nodes" localSheetId="9">OFFSET(#REF!,0,0,ROWS(#REF!),1)</definedName>
    <definedName name="Nodes" localSheetId="7">OFFSET(#REF!,0,0,ROWS(#REF!),1)</definedName>
    <definedName name="Nodes">OFFSET(#REF!,0,0,ROWS(#REF!),1)</definedName>
    <definedName name="Nutrient" localSheetId="4">'Diet-Fusion API'!$C$4:$K$4</definedName>
    <definedName name="Nutrient" localSheetId="3">'Diet-Opt API'!$C$4:$K$4</definedName>
    <definedName name="Nutrient" localSheetId="6">#REF!</definedName>
    <definedName name="Nutrient.dirn" localSheetId="4" hidden="1">"column"</definedName>
    <definedName name="Nutrient.dirn" localSheetId="3" hidden="1">"column"</definedName>
    <definedName name="NutrientData" localSheetId="4">'Diet-Fusion API'!$C$5:$K$24</definedName>
    <definedName name="NutrientData" localSheetId="3">'Diet-Opt API'!$C$5:$K$24</definedName>
    <definedName name="NutrientData.badindex" localSheetId="4" hidden="1">1</definedName>
    <definedName name="NutrientData.badindex" localSheetId="3" hidden="1">1</definedName>
    <definedName name="NutrientData.columnindex" localSheetId="4" hidden="1">'Diet-Fusion API'!Nutrient</definedName>
    <definedName name="NutrientData.columnindex" localSheetId="3" hidden="1">'Diet-Opt API'!Nutrient</definedName>
    <definedName name="NutrientData.columnindex.dirn" localSheetId="4" hidden="1">"column"</definedName>
    <definedName name="NutrientData.columnindex.dirn" localSheetId="3" hidden="1">"column"</definedName>
    <definedName name="NutrientData.firstindex" localSheetId="4" hidden="1">"row"</definedName>
    <definedName name="NutrientData.firstindex" localSheetId="3" hidden="1">"row"</definedName>
    <definedName name="NutrientData.rowindex" localSheetId="4" hidden="1">'Diet-Fusion API'!FoodItem</definedName>
    <definedName name="NutrientData.rowindex" localSheetId="3" hidden="1">'Diet-Opt API'!FoodItem</definedName>
    <definedName name="NutrientData.rowindex.dirn" localSheetId="4" hidden="1">"row"</definedName>
    <definedName name="NutrientData.rowindex.dirn" localSheetId="3" hidden="1">"row"</definedName>
    <definedName name="OutputMatrix" localSheetId="10">'NearestCorr-Fusion API'!$F$20:$J$24</definedName>
    <definedName name="OutputMatrix" localSheetId="9">'NearestCorr-Opt API '!$F$20:$J$24</definedName>
    <definedName name="OutputMatrix.badindex" localSheetId="10" hidden="1">1</definedName>
    <definedName name="OutputMatrix.badindex" localSheetId="9" hidden="1">1</definedName>
    <definedName name="OutputMatrix.columnindex" localSheetId="10" hidden="1">'NearestCorr-Fusion API'!$E$20:$E$24</definedName>
    <definedName name="OutputMatrix.columnindex" localSheetId="9" hidden="1">'NearestCorr-Opt API '!$E$20:$E$24</definedName>
    <definedName name="OutputMatrix.columnindex.dirn" localSheetId="10" hidden="1">"row"</definedName>
    <definedName name="OutputMatrix.columnindex.dirn" localSheetId="9" hidden="1">"row"</definedName>
    <definedName name="OutputMatrix.firstindex" localSheetId="10" hidden="1">"row"</definedName>
    <definedName name="OutputMatrix.firstindex" localSheetId="9" hidden="1">"row"</definedName>
    <definedName name="OutputMatrix.rowindex" localSheetId="10" hidden="1">'NearestCorr-Fusion API'!$E$20:$E$24</definedName>
    <definedName name="OutputMatrix.rowindex" localSheetId="9" hidden="1">'NearestCorr-Opt API '!$E$20:$E$24</definedName>
    <definedName name="OutputMatrix.rowindex.dirn" localSheetId="10" hidden="1">"row"</definedName>
    <definedName name="OutputMatrix.rowindex.dirn" localSheetId="9" hidden="1">"row"</definedName>
    <definedName name="profit" localSheetId="6">OFFSET(TblKnapsack4[],0,1,,1)</definedName>
    <definedName name="profit" localSheetId="5">OFFSET(TblKnapsack[],0,1,,1)</definedName>
    <definedName name="profit.badindex" localSheetId="6" hidden="1">1</definedName>
    <definedName name="profit.badindex" localSheetId="5" hidden="1">1</definedName>
    <definedName name="profit.rowindex" localSheetId="6" hidden="1">'Knapsack-Fusion API '!Items</definedName>
    <definedName name="profit.rowindex" localSheetId="5" hidden="1">'Knapsack-Opt API'!Items</definedName>
    <definedName name="profit.rowindex.dirn" localSheetId="6" hidden="1">"row"</definedName>
    <definedName name="profit.rowindex.dirn" localSheetId="5" hidden="1">"row"</definedName>
    <definedName name="quantity" localSheetId="6">OFFSET(TblKnapsack4[],0,3,ROWS(TblKnapsack4[]),1)</definedName>
    <definedName name="quantity" localSheetId="5">OFFSET(TblKnapsack[],0,3,ROWS(TblKnapsack[]),1)</definedName>
    <definedName name="quantity.badindex" localSheetId="6" hidden="1">1</definedName>
    <definedName name="quantity.badindex" localSheetId="5" hidden="1">1</definedName>
    <definedName name="quantity.rowindex" localSheetId="6" hidden="1">'Knapsack-Fusion API '!Items</definedName>
    <definedName name="quantity.rowindex" localSheetId="5" hidden="1">'Knapsack-Opt API'!Items</definedName>
    <definedName name="quantity.rowindex.dirn" localSheetId="6" hidden="1">"row"</definedName>
    <definedName name="quantity.rowindex.dirn" localSheetId="5" hidden="1">"row"</definedName>
    <definedName name="Return" localSheetId="8">'Portfolio-Fusion API'!$I$17:$I$23</definedName>
    <definedName name="Return" localSheetId="7">'Portfolio-Opt API'!$I$17:$I$23</definedName>
    <definedName name="Return.badindex" localSheetId="8" hidden="1">1</definedName>
    <definedName name="Return.badindex" localSheetId="7" hidden="1">1</definedName>
    <definedName name="Return.rowindex" localSheetId="8" hidden="1">'Portfolio-Fusion API'!$E$17:$E$23</definedName>
    <definedName name="Return.rowindex" localSheetId="7" hidden="1">'Portfolio-Opt API'!$E$17:$E$23</definedName>
    <definedName name="Return.rowindex.dirn" localSheetId="8" hidden="1">"row"</definedName>
    <definedName name="Return.rowindex.dirn" localSheetId="7" hidden="1">"row"</definedName>
    <definedName name="Risk" localSheetId="8">'Portfolio-Fusion API'!$G$17:$G$23</definedName>
    <definedName name="Risk" localSheetId="7">'Portfolio-Opt API'!$G$17:$G$23</definedName>
    <definedName name="Risk.badindex" localSheetId="8" hidden="1">1</definedName>
    <definedName name="Risk.badindex" localSheetId="7" hidden="1">1</definedName>
    <definedName name="Risk.rowindex" localSheetId="8" hidden="1">'Portfolio-Fusion API'!$E$17:$E$23</definedName>
    <definedName name="Risk.rowindex" localSheetId="7" hidden="1">'Portfolio-Opt API'!$E$17:$E$23</definedName>
    <definedName name="Risk.rowindex.dirn" localSheetId="8" hidden="1">"row"</definedName>
    <definedName name="Risk.rowindex.dirn" localSheetId="7" hidden="1">"row"</definedName>
    <definedName name="selection" localSheetId="6">TblKnapsack4[Solution]</definedName>
    <definedName name="selection" localSheetId="5">TblKnapsack[Solution]</definedName>
    <definedName name="selection.badindex" localSheetId="6" hidden="1">1</definedName>
    <definedName name="selection.badindex" localSheetId="5" hidden="1">1</definedName>
    <definedName name="selection.rowindex" localSheetId="6" hidden="1">'Knapsack-Fusion API '!Items</definedName>
    <definedName name="selection.rowindex" localSheetId="5" hidden="1">'Knapsack-Opt API'!Items</definedName>
    <definedName name="selection.rowindex.dirn" localSheetId="6" hidden="1">"row"</definedName>
    <definedName name="selection.rowindex.dirn" localSheetId="5" hidden="1">"row"</definedName>
    <definedName name="Sigma" localSheetId="8">'Portfolio-Fusion API'!$D$6:$F$8</definedName>
    <definedName name="Sigma" localSheetId="7">'Portfolio-Opt API'!$D$6:$F$8</definedName>
    <definedName name="Sigma.badindex" localSheetId="8" hidden="1">1</definedName>
    <definedName name="Sigma.badindex" localSheetId="7" hidden="1">1</definedName>
    <definedName name="Sigma.columnindex" localSheetId="8" hidden="1">'Portfolio-Fusion API'!$D$5:$F$5</definedName>
    <definedName name="Sigma.columnindex" localSheetId="7" hidden="1">'Portfolio-Opt API'!$D$5:$F$5</definedName>
    <definedName name="Sigma.columnindex.dirn" localSheetId="8" hidden="1">"column"</definedName>
    <definedName name="Sigma.columnindex.dirn" localSheetId="7" hidden="1">"column"</definedName>
    <definedName name="Sigma.firstindex" localSheetId="8" hidden="1">"row"</definedName>
    <definedName name="Sigma.firstindex" localSheetId="7" hidden="1">"row"</definedName>
    <definedName name="Sigma.rowindex" localSheetId="8" hidden="1">'Portfolio-Fusion API'!$D$5:$F$5</definedName>
    <definedName name="Sigma.rowindex" localSheetId="7" hidden="1">'Portfolio-Opt API'!$D$5:$F$5</definedName>
    <definedName name="Sigma.rowindex.dirn" localSheetId="8" hidden="1">"column"</definedName>
    <definedName name="Sigma.rowindex.dirn" localSheetId="7" hidden="1">"column"</definedName>
    <definedName name="Solution" localSheetId="4">'Diet-Fusion API'!$M$5:$M$24</definedName>
    <definedName name="Solution" localSheetId="3">'Diet-Opt API'!$M$5:$M$24</definedName>
    <definedName name="Solution.badindex" localSheetId="4" hidden="1">1</definedName>
    <definedName name="Solution.badindex" localSheetId="3" hidden="1">1</definedName>
    <definedName name="Solution.rowindex" localSheetId="4" hidden="1">'Diet-Fusion API'!FoodItem</definedName>
    <definedName name="Solution.rowindex" localSheetId="3" hidden="1">'Diet-Opt API'!FoodItem</definedName>
    <definedName name="Solution.rowindex.dirn" localSheetId="4" hidden="1">"row"</definedName>
    <definedName name="Solution.rowindex.dirn" localSheetId="3" hidden="1">"row"</definedName>
    <definedName name="Solutions" localSheetId="8">'Portfolio-Fusion API'!$K$17:$M$23</definedName>
    <definedName name="Solutions" localSheetId="7">'Portfolio-Opt API'!$K$17:$M$23</definedName>
    <definedName name="Solutions.badindex" localSheetId="8" hidden="1">1</definedName>
    <definedName name="Solutions.badindex" localSheetId="7" hidden="1">1</definedName>
    <definedName name="Solutions.columnindex" localSheetId="8" hidden="1">'Portfolio-Fusion API'!$D$5:$F$5</definedName>
    <definedName name="Solutions.columnindex" localSheetId="7" hidden="1">'Portfolio-Opt API'!$D$5:$F$5</definedName>
    <definedName name="Solutions.columnindex.dirn" localSheetId="8" hidden="1">"column"</definedName>
    <definedName name="Solutions.columnindex.dirn" localSheetId="7" hidden="1">"column"</definedName>
    <definedName name="Solutions.firstindex" localSheetId="8" hidden="1">"row"</definedName>
    <definedName name="Solutions.firstindex" localSheetId="7" hidden="1">"row"</definedName>
    <definedName name="Solutions.rowindex" localSheetId="8" hidden="1">'Portfolio-Fusion API'!$E$17:$E$23</definedName>
    <definedName name="Solutions.rowindex" localSheetId="7" hidden="1">'Portfolio-Opt API'!$E$17:$E$23</definedName>
    <definedName name="Solutions.rowindex.dirn" localSheetId="8" hidden="1">"row"</definedName>
    <definedName name="Solutions.rowindex.dirn" localSheetId="7" hidden="1">"row"</definedName>
    <definedName name="SolutionStatus" localSheetId="4">'Diet-Fusion API'!$D$34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1</definedName>
    <definedName name="solver_lin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9999999999</definedName>
    <definedName name="solver_tim" localSheetId="1" hidden="1">9999999999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Result" localSheetId="6">'Knapsack-Fusion API '!$G$4</definedName>
    <definedName name="SolverResult" localSheetId="5">'Knapsack-Opt API'!$G$4</definedName>
    <definedName name="SolverResult" localSheetId="1">'Transportation-Opt API'!$B$16</definedName>
    <definedName name="SolverStatus" localSheetId="10">'NearestCorr-Fusion API'!$E$30</definedName>
    <definedName name="SolverStatus" localSheetId="9">'NearestCorr-Opt API '!$E$30</definedName>
    <definedName name="SolverStatus" localSheetId="7">'Portfolio-Opt API'!$N$6</definedName>
    <definedName name="SolverStatus" localSheetId="2">'Transportation-Fusion API'!$B$16</definedName>
    <definedName name="supply" localSheetId="2">OFFSET(TblTrptnSoln17[],0,COLUMNS(TblTrptnSoln17[])-1,ROWS(TblTrptnSoln17[])-1,1)</definedName>
    <definedName name="supply" localSheetId="1">OFFSET(TblTrptnSoln[],0,COLUMNS(TblTrptnSoln[])-1,ROWS(TblTrptnSoln[])-1,1)</definedName>
    <definedName name="supply.badindex" localSheetId="2" hidden="1">1</definedName>
    <definedName name="supply.badindex" localSheetId="1" hidden="1">1</definedName>
    <definedName name="supply.rowindex" localSheetId="2" hidden="1">'Transportation-Fusion API'!Warehouses</definedName>
    <definedName name="supply.rowindex" localSheetId="1" hidden="1">'Transportation-Opt API'!Warehouses</definedName>
    <definedName name="supply.rowindex.dirn" localSheetId="2" hidden="1">"row"</definedName>
    <definedName name="supply.rowindex.dirn" localSheetId="1" hidden="1">"row"</definedName>
    <definedName name="TotalCost" localSheetId="4">'Diet-Fusion API'!$J$34</definedName>
    <definedName name="TotalCost" localSheetId="3">'Diet-Opt API'!$J$34</definedName>
    <definedName name="TotalCost" localSheetId="2">'Transportation-Fusion API'!$H$16</definedName>
    <definedName name="TotalCost" localSheetId="1">'Transportation-Opt API'!$H$16</definedName>
    <definedName name="TotalProfit" localSheetId="6">'Knapsack-Fusion API '!$G$8</definedName>
    <definedName name="TotalProfit" localSheetId="5">'Knapsack-Opt API'!$G$8</definedName>
    <definedName name="Units" localSheetId="4">'Diet-Fusion API'!$C$2:$K$2</definedName>
    <definedName name="Units" localSheetId="3">'Diet-Opt API'!$C$2:$K$2</definedName>
    <definedName name="Units.badindex" localSheetId="4" hidden="1">1</definedName>
    <definedName name="Units.badindex" localSheetId="3" hidden="1">1</definedName>
    <definedName name="Units.columnindex" localSheetId="4" hidden="1">'Diet-Fusion API'!Nutrient</definedName>
    <definedName name="Units.columnindex" localSheetId="3" hidden="1">'Diet-Opt API'!Nutrient</definedName>
    <definedName name="Units.columnindex.dirn" localSheetId="4" hidden="1">"column"</definedName>
    <definedName name="Units.columnindex.dirn" localSheetId="3" hidden="1">"column"</definedName>
    <definedName name="Warehouses" localSheetId="2">OFFSET(TblTrptnCosts16[],0,0,ROWS(TblTrptnCosts16[]),1)</definedName>
    <definedName name="Warehouses" localSheetId="1">OFFSET(TblTrptnCosts[],0,0,ROWS(TblTrptnCosts[]),1)</definedName>
    <definedName name="Warehouses.dirn" localSheetId="2" hidden="1">"row"</definedName>
    <definedName name="Warehouses.dirn" localSheetId="1" hidden="1">"row"</definedName>
    <definedName name="weight" localSheetId="6">OFFSET(TblKnapsack4[],0,2,,1)</definedName>
    <definedName name="weight" localSheetId="5">OFFSET(TblKnapsack[],0,2,,1)</definedName>
    <definedName name="weight.badindex" localSheetId="6" hidden="1">1</definedName>
    <definedName name="weight.badindex" localSheetId="5" hidden="1">1</definedName>
    <definedName name="weight.rowindex" localSheetId="6" hidden="1">'Knapsack-Fusion API '!Items</definedName>
    <definedName name="weight.rowindex" localSheetId="5" hidden="1">'Knapsack-Opt API'!Items</definedName>
    <definedName name="weight.rowindex.dirn" localSheetId="6" hidden="1">"row"</definedName>
    <definedName name="weight.rowindex.dirn" localSheetId="5" hidden="1">"row"</definedName>
  </definedNames>
  <calcPr calcId="152511"/>
</workbook>
</file>

<file path=xl/calcChain.xml><?xml version="1.0" encoding="utf-8"?>
<calcChain xmlns="http://schemas.openxmlformats.org/spreadsheetml/2006/main">
  <c r="J42" i="26" l="1"/>
  <c r="I42" i="26"/>
  <c r="H42" i="26"/>
  <c r="G42" i="26"/>
  <c r="F42" i="26"/>
  <c r="J41" i="26"/>
  <c r="I41" i="26"/>
  <c r="H41" i="26"/>
  <c r="G41" i="26"/>
  <c r="F41" i="26"/>
  <c r="J40" i="26"/>
  <c r="I40" i="26"/>
  <c r="H40" i="26"/>
  <c r="G40" i="26"/>
  <c r="F40" i="26"/>
  <c r="J39" i="26"/>
  <c r="I39" i="26"/>
  <c r="H39" i="26"/>
  <c r="G39" i="26"/>
  <c r="F39" i="26"/>
  <c r="J38" i="26"/>
  <c r="I38" i="26"/>
  <c r="H38" i="26"/>
  <c r="G38" i="26"/>
  <c r="F38" i="26"/>
  <c r="J42" i="25"/>
  <c r="I42" i="25"/>
  <c r="H42" i="25"/>
  <c r="G42" i="25"/>
  <c r="F42" i="25"/>
  <c r="J41" i="25"/>
  <c r="I41" i="25"/>
  <c r="H41" i="25"/>
  <c r="G41" i="25"/>
  <c r="F41" i="25"/>
  <c r="J40" i="25"/>
  <c r="I40" i="25"/>
  <c r="H40" i="25"/>
  <c r="G40" i="25"/>
  <c r="F40" i="25"/>
  <c r="J39" i="25"/>
  <c r="I39" i="25"/>
  <c r="H39" i="25"/>
  <c r="G39" i="25"/>
  <c r="F39" i="25"/>
  <c r="J38" i="25"/>
  <c r="I38" i="25"/>
  <c r="H38" i="25"/>
  <c r="G38" i="25"/>
  <c r="F38" i="25"/>
  <c r="H8" i="9" l="1"/>
  <c r="H8" i="19" l="1"/>
  <c r="G12" i="19"/>
  <c r="I16" i="17" l="1"/>
  <c r="I16" i="5"/>
  <c r="G12" i="9" l="1"/>
</calcChain>
</file>

<file path=xl/comments1.xml><?xml version="1.0" encoding="utf-8"?>
<comments xmlns="http://schemas.openxmlformats.org/spreadsheetml/2006/main">
  <authors>
    <author>Andrew Mason</author>
  </authors>
  <commentList>
    <comment ref="D16" authorId="0" shapeId="0">
      <text>
        <r>
          <rPr>
            <sz val="9"/>
            <color indexed="81"/>
            <rFont val="Tahoma"/>
            <family val="2"/>
          </rPr>
          <t>Enter the maximum total weight allowed in the solution.</t>
        </r>
      </text>
    </comment>
  </commentList>
</comments>
</file>

<file path=xl/comments2.xml><?xml version="1.0" encoding="utf-8"?>
<comments xmlns="http://schemas.openxmlformats.org/spreadsheetml/2006/main">
  <authors>
    <author>Andrew Mason</author>
  </authors>
  <commentList>
    <comment ref="D16" authorId="0" shapeId="0">
      <text>
        <r>
          <rPr>
            <sz val="9"/>
            <color indexed="81"/>
            <rFont val="Tahoma"/>
            <family val="2"/>
          </rPr>
          <t>Enter the maximum total weight allowed in the solution.</t>
        </r>
      </text>
    </comment>
  </commentList>
</comments>
</file>

<file path=xl/sharedStrings.xml><?xml version="1.0" encoding="utf-8"?>
<sst xmlns="http://schemas.openxmlformats.org/spreadsheetml/2006/main" count="327" uniqueCount="124">
  <si>
    <t>Costs:</t>
  </si>
  <si>
    <t>Warehouses\Bars</t>
  </si>
  <si>
    <t>A</t>
  </si>
  <si>
    <t>B</t>
  </si>
  <si>
    <t>Solution:</t>
  </si>
  <si>
    <t>Supplies</t>
  </si>
  <si>
    <t>Demands</t>
  </si>
  <si>
    <t>Result:</t>
  </si>
  <si>
    <t>Total Cost</t>
  </si>
  <si>
    <t>1</t>
  </si>
  <si>
    <t>2</t>
  </si>
  <si>
    <t>3</t>
  </si>
  <si>
    <t>4</t>
  </si>
  <si>
    <t>5</t>
  </si>
  <si>
    <t>C</t>
  </si>
  <si>
    <t>Optimal</t>
  </si>
  <si>
    <t>Items</t>
  </si>
  <si>
    <t>Profit</t>
  </si>
  <si>
    <t>Weight</t>
  </si>
  <si>
    <t>The transportation problem seeks a least cost set of flows from Warehouses A, B, C to bars 1, 2, …, 5</t>
  </si>
  <si>
    <t>while satisfying the available supplies and required demands.</t>
  </si>
  <si>
    <t xml:space="preserve">The knapsack problems chooses how many of each item to take to maximise the </t>
  </si>
  <si>
    <t>total profit while staying within a total weight limit.</t>
  </si>
  <si>
    <t>Profit:</t>
  </si>
  <si>
    <t>Weight:</t>
  </si>
  <si>
    <t xml:space="preserve">Total </t>
  </si>
  <si>
    <t>Total Weight Limit:</t>
  </si>
  <si>
    <t>Available</t>
  </si>
  <si>
    <t>Number</t>
  </si>
  <si>
    <t>Solution</t>
  </si>
  <si>
    <t>Result</t>
  </si>
  <si>
    <t>Unit:</t>
  </si>
  <si>
    <t>thousands</t>
  </si>
  <si>
    <t xml:space="preserve">  grams</t>
  </si>
  <si>
    <t xml:space="preserve">        grams</t>
  </si>
  <si>
    <t xml:space="preserve"> milligrams</t>
  </si>
  <si>
    <t xml:space="preserve"> thousand ius</t>
  </si>
  <si>
    <t xml:space="preserve">   milligrams</t>
  </si>
  <si>
    <t>Item\Nutrient</t>
  </si>
  <si>
    <t xml:space="preserve"> calorie</t>
  </si>
  <si>
    <t xml:space="preserve"> protein</t>
  </si>
  <si>
    <t>calcium</t>
  </si>
  <si>
    <t xml:space="preserve"> iron</t>
  </si>
  <si>
    <t xml:space="preserve">    vitamin a</t>
  </si>
  <si>
    <t xml:space="preserve"> vitamin b1</t>
  </si>
  <si>
    <t xml:space="preserve">      vitamin b2</t>
  </si>
  <si>
    <t xml:space="preserve"> niacin</t>
  </si>
  <si>
    <t xml:space="preserve">    vitamin c</t>
  </si>
  <si>
    <t>Daily purchase</t>
  </si>
  <si>
    <t xml:space="preserve">wheat                </t>
  </si>
  <si>
    <t xml:space="preserve">cornmeal             </t>
  </si>
  <si>
    <t xml:space="preserve">cannedmilk           </t>
  </si>
  <si>
    <t xml:space="preserve">margarine            </t>
  </si>
  <si>
    <t xml:space="preserve">cheese               </t>
  </si>
  <si>
    <t xml:space="preserve">peanut butter        </t>
  </si>
  <si>
    <t xml:space="preserve">lard                 </t>
  </si>
  <si>
    <t xml:space="preserve">liver                </t>
  </si>
  <si>
    <t xml:space="preserve">porkroast            </t>
  </si>
  <si>
    <t xml:space="preserve">salmon               </t>
  </si>
  <si>
    <t xml:space="preserve">greenbeans           </t>
  </si>
  <si>
    <t xml:space="preserve">cabbage              </t>
  </si>
  <si>
    <t xml:space="preserve">onions               </t>
  </si>
  <si>
    <t xml:space="preserve">potatoes             </t>
  </si>
  <si>
    <t xml:space="preserve">spinach              </t>
  </si>
  <si>
    <t xml:space="preserve">sweet potatos        </t>
  </si>
  <si>
    <t xml:space="preserve">peaches              </t>
  </si>
  <si>
    <t xml:space="preserve">prunes               </t>
  </si>
  <si>
    <t xml:space="preserve">limabeans            </t>
  </si>
  <si>
    <t xml:space="preserve">navybeans            </t>
  </si>
  <si>
    <t>Daily allowance</t>
  </si>
  <si>
    <t>Check</t>
  </si>
  <si>
    <t>SolutionStatus.Optimal</t>
  </si>
  <si>
    <t>Fusion API</t>
  </si>
  <si>
    <t>Optimizer API</t>
  </si>
  <si>
    <t>© MOSEK ApS 2015</t>
  </si>
  <si>
    <t>Welcome to the SolverStudio  Spreadsheet  MOSEK Examples.</t>
  </si>
  <si>
    <t xml:space="preserve">More information and support are available at </t>
  </si>
  <si>
    <t>http://www.mosek.com</t>
  </si>
  <si>
    <t>There are several ways to use MOSKE from SolverStudio:</t>
  </si>
  <si>
    <t>1- selecting MOSEK as solver  from the AMPL interface</t>
  </si>
  <si>
    <t>2- selecting MOSEK as solver from the Julia/JuMP interface</t>
  </si>
  <si>
    <t>3- using MOSEK from its Python APIS.</t>
  </si>
  <si>
    <t xml:space="preserve">In all cases, MOSEK must be download and installed separately from </t>
  </si>
  <si>
    <t>http://mosek.com/download</t>
  </si>
  <si>
    <t xml:space="preserve">and a valid license (trial, academic or commercial) must be available. Visit </t>
  </si>
  <si>
    <t>http://mosek.com</t>
  </si>
  <si>
    <t>form more information.</t>
  </si>
  <si>
    <t>Assets</t>
  </si>
  <si>
    <t>gamma</t>
  </si>
  <si>
    <t>risk</t>
  </si>
  <si>
    <t>Expected Return</t>
  </si>
  <si>
    <t>Return</t>
  </si>
  <si>
    <t>Initial Portfolio</t>
  </si>
  <si>
    <t>Budget</t>
  </si>
  <si>
    <t>Column1</t>
  </si>
  <si>
    <t>Column2</t>
  </si>
  <si>
    <t>Solver Status</t>
  </si>
  <si>
    <t>solsta.optimal</t>
  </si>
  <si>
    <t>D</t>
  </si>
  <si>
    <t>E</t>
  </si>
  <si>
    <t>Items/Items</t>
  </si>
  <si>
    <t>Given Correlation Matrix</t>
  </si>
  <si>
    <t>Adjusted Correlation Matrix</t>
  </si>
  <si>
    <t>Modification</t>
  </si>
  <si>
    <t>Transportation Problem</t>
  </si>
  <si>
    <t>Diet Problem</t>
  </si>
  <si>
    <t>Knapsack</t>
  </si>
  <si>
    <t>Portfolio Efficient Frontier</t>
  </si>
  <si>
    <t>Nearest Correlation Matrix</t>
  </si>
  <si>
    <t>The spreadsheet contains "ready-to-use"  models for the following problems:</t>
  </si>
  <si>
    <t>LP</t>
  </si>
  <si>
    <t>Type</t>
  </si>
  <si>
    <t>Name</t>
  </si>
  <si>
    <t>ILP</t>
  </si>
  <si>
    <t>SOCP</t>
  </si>
  <si>
    <t>SDP</t>
  </si>
  <si>
    <t>These models are mainly based on the common problem instances provided along the SolverStudio distribution.</t>
  </si>
  <si>
    <t>http://docs/docs/manuals/7.1/pythonapi/index.html</t>
  </si>
  <si>
    <t xml:space="preserve">All models are implementing in Python using the  </t>
  </si>
  <si>
    <t>http://docs/docs/manuals/7.1/pythonfusion/index.html</t>
  </si>
  <si>
    <t xml:space="preserve">The Fusion API is an object oriented API that allwo the user to input problem in matrix form. This leads to compact but readable code. </t>
  </si>
  <si>
    <t>A low-level API in which all variables and constraints are organized in a single set. Special care is needed to map cells into API linear indexes.</t>
  </si>
  <si>
    <t>The nearest correlation problem seesks the most similar correlation matrix  w.r.t. the Frobenius norm to a given input matrix.</t>
  </si>
  <si>
    <t>To use MOSEK from AMPL or JuMP, please refer to the corresponding examples and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</si>
</sst>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66666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 applyProtection="1">
      <alignment horizontal="left" wrapText="1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2" xfId="0" applyFill="1" applyBorder="1" applyAlignment="1">
      <alignment horizontal="left"/>
    </xf>
    <xf numFmtId="0" fontId="0" fillId="0" borderId="15" xfId="0" applyBorder="1"/>
    <xf numFmtId="0" fontId="0" fillId="0" borderId="0" xfId="0" applyBorder="1" applyAlignment="1">
      <alignment horizontal="center"/>
    </xf>
    <xf numFmtId="0" fontId="5" fillId="3" borderId="8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5" fillId="3" borderId="12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 applyAlignment="1">
      <alignment horizontal="right"/>
    </xf>
    <xf numFmtId="0" fontId="5" fillId="4" borderId="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5" borderId="0" xfId="0" applyFill="1" applyBorder="1"/>
    <xf numFmtId="0" fontId="0" fillId="0" borderId="1" xfId="0" applyBorder="1"/>
    <xf numFmtId="0" fontId="0" fillId="0" borderId="9" xfId="0" applyBorder="1" applyAlignment="1">
      <alignment horizontal="left"/>
    </xf>
    <xf numFmtId="0" fontId="2" fillId="0" borderId="0" xfId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8" fillId="6" borderId="0" xfId="0" applyFont="1" applyFill="1" applyAlignment="1">
      <alignment horizontal="left"/>
    </xf>
    <xf numFmtId="0" fontId="0" fillId="6" borderId="0" xfId="0" applyFill="1"/>
    <xf numFmtId="2" fontId="9" fillId="0" borderId="0" xfId="0" applyNumberFormat="1" applyFont="1" applyAlignment="1">
      <alignment vertical="center"/>
    </xf>
    <xf numFmtId="2" fontId="0" fillId="0" borderId="0" xfId="0" applyNumberFormat="1" applyFont="1"/>
    <xf numFmtId="2" fontId="10" fillId="0" borderId="0" xfId="0" applyNumberFormat="1" applyFont="1" applyAlignment="1">
      <alignment vertical="center"/>
    </xf>
    <xf numFmtId="168" fontId="9" fillId="0" borderId="0" xfId="0" applyNumberFormat="1" applyFont="1" applyAlignment="1">
      <alignment vertical="center"/>
    </xf>
    <xf numFmtId="168" fontId="0" fillId="0" borderId="0" xfId="0" applyNumberFormat="1" applyFont="1"/>
    <xf numFmtId="168" fontId="1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2" fontId="10" fillId="6" borderId="1" xfId="0" applyNumberFormat="1" applyFont="1" applyFill="1" applyBorder="1" applyAlignment="1">
      <alignment vertical="center"/>
    </xf>
    <xf numFmtId="0" fontId="0" fillId="6" borderId="1" xfId="0" applyFill="1" applyBorder="1"/>
    <xf numFmtId="0" fontId="1" fillId="8" borderId="0" xfId="0" applyFont="1" applyFill="1"/>
    <xf numFmtId="0" fontId="1" fillId="0" borderId="0" xfId="0" applyFont="1"/>
    <xf numFmtId="11" fontId="10" fillId="6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0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2" fillId="0" borderId="0" xfId="1" applyAlignment="1" applyProtection="1"/>
    <xf numFmtId="0" fontId="2" fillId="6" borderId="0" xfId="1" applyFill="1" applyAlignment="1" applyProtection="1"/>
  </cellXfs>
  <cellStyles count="2">
    <cellStyle name="Hyperlink" xfId="1" builtinId="8"/>
    <cellStyle name="Normal" xfId="0" builtinId="0"/>
  </cellStyles>
  <dxfs count="96"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textRotation="0" wrapText="0" indent="0" justifyLastLine="0" shrinkToFit="0" readingOrder="0"/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8" formatCode="0.000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8" formatCode="0.000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8" formatCode="0.000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left style="thin">
          <color rgb="FF000000"/>
        </left>
        <right style="thin">
          <color auto="1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D9D9D9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rgb="FF000000"/>
        </left>
        <right style="thin">
          <color auto="1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border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>
          <fgColor indexed="64"/>
          <bgColor theme="3" tint="0.39997558519241921"/>
        </patternFill>
      </fill>
    </dxf>
    <dxf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>
          <fgColor indexed="64"/>
          <bgColor theme="3" tint="0.39997558519241921"/>
        </patternFill>
      </fill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>
          <fgColor indexed="64"/>
          <bgColor theme="3" tint="0.39997558519241921"/>
        </patternFill>
      </fill>
    </dxf>
    <dxf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04995544645428E-2"/>
          <c:y val="3.6146037057923318E-2"/>
          <c:w val="0.89596303198078353"/>
          <c:h val="0.79885654262032046"/>
        </c:manualLayout>
      </c:layout>
      <c:barChart>
        <c:barDir val="col"/>
        <c:grouping val="clustered"/>
        <c:varyColors val="0"/>
        <c:ser>
          <c:idx val="0"/>
          <c:order val="0"/>
          <c:tx>
            <c:v>risk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'Portfolio-Opt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'Portfolio-Opt API'!$G$17:$G$23</c:f>
              <c:numCache>
                <c:formatCode>General</c:formatCode>
                <c:ptCount val="7"/>
                <c:pt idx="0">
                  <c:v>0.72017873835354473</c:v>
                </c:pt>
                <c:pt idx="1">
                  <c:v>0.16667331557104728</c:v>
                </c:pt>
                <c:pt idx="2">
                  <c:v>0.12430057731885209</c:v>
                </c:pt>
                <c:pt idx="3">
                  <c:v>3.773829357525843E-2</c:v>
                </c:pt>
                <c:pt idx="4">
                  <c:v>3.2843100169276704E-2</c:v>
                </c:pt>
                <c:pt idx="5">
                  <c:v>3.1640835259250467E-2</c:v>
                </c:pt>
                <c:pt idx="6">
                  <c:v>3.1605331606994636E-2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433248"/>
        <c:axId val="3724336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'Portfolio-Opt API'!$E$17:$E$23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0.25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'Portfolio-Opt API'!$G$17:$G$23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0.72017873835354473</c:v>
                      </c:pt>
                      <c:pt idx="1">
                        <c:v>0.16667331557104728</c:v>
                      </c:pt>
                      <c:pt idx="2">
                        <c:v>0.12430057731885209</c:v>
                      </c:pt>
                      <c:pt idx="3">
                        <c:v>3.773829357525843E-2</c:v>
                      </c:pt>
                      <c:pt idx="4">
                        <c:v>3.2843100169276704E-2</c:v>
                      </c:pt>
                      <c:pt idx="5">
                        <c:v>3.1640835259250467E-2</c:v>
                      </c:pt>
                      <c:pt idx="6">
                        <c:v>3.1605331606994636E-2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'Portfolio-Opt API'!$E$17:$E$23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0.25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'Portfolio-Opt API'!$H$17:$H$23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'Portfolio-Opt API'!$E$17:$E$23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0.25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'Portfolio-Opt API'!$I$17:$I$23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0.10729999696992946</c:v>
                      </c:pt>
                      <c:pt idx="1">
                        <c:v>0.10729999651299432</c:v>
                      </c:pt>
                      <c:pt idx="2">
                        <c:v>9.7850506195574449E-2</c:v>
                      </c:pt>
                      <c:pt idx="3">
                        <c:v>7.0832955805126413E-2</c:v>
                      </c:pt>
                      <c:pt idx="4">
                        <c:v>6.7642207471515586E-2</c:v>
                      </c:pt>
                      <c:pt idx="5">
                        <c:v>6.5660371084066499E-2</c:v>
                      </c:pt>
                      <c:pt idx="6">
                        <c:v>6.5422385994065996E-2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v>Return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'Portfolio-Opt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'Portfolio-Opt API'!$I$17:$I$23</c:f>
              <c:numCache>
                <c:formatCode>General</c:formatCode>
                <c:ptCount val="7"/>
                <c:pt idx="0">
                  <c:v>0.10729999696992946</c:v>
                </c:pt>
                <c:pt idx="1">
                  <c:v>0.10729999651299432</c:v>
                </c:pt>
                <c:pt idx="2">
                  <c:v>9.7850506195574449E-2</c:v>
                </c:pt>
                <c:pt idx="3">
                  <c:v>7.0832955805126413E-2</c:v>
                </c:pt>
                <c:pt idx="4">
                  <c:v>6.7642207471515586E-2</c:v>
                </c:pt>
                <c:pt idx="5">
                  <c:v>6.5660371084066499E-2</c:v>
                </c:pt>
                <c:pt idx="6">
                  <c:v>6.5422385994065996E-2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25728"/>
        <c:axId val="397022984"/>
      </c:lineChart>
      <c:catAx>
        <c:axId val="372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3640"/>
        <c:crosses val="autoZero"/>
        <c:auto val="1"/>
        <c:lblAlgn val="ctr"/>
        <c:lblOffset val="100"/>
        <c:noMultiLvlLbl val="0"/>
      </c:catAx>
      <c:valAx>
        <c:axId val="3724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3248"/>
        <c:crosses val="autoZero"/>
        <c:crossBetween val="between"/>
      </c:valAx>
      <c:valAx>
        <c:axId val="397022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5728"/>
        <c:crosses val="max"/>
        <c:crossBetween val="between"/>
      </c:valAx>
      <c:catAx>
        <c:axId val="3970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02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'Portfolio-Opt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'Portfolio-Opt API'!$K$17:$K$23</c:f>
              <c:numCache>
                <c:formatCode>General</c:formatCode>
                <c:ptCount val="7"/>
                <c:pt idx="0">
                  <c:v>0.99999990323358778</c:v>
                </c:pt>
                <c:pt idx="1">
                  <c:v>0.99999989371086284</c:v>
                </c:pt>
                <c:pt idx="2">
                  <c:v>0.71876580820480374</c:v>
                </c:pt>
                <c:pt idx="3">
                  <c:v>0.14605640159980485</c:v>
                </c:pt>
                <c:pt idx="4">
                  <c:v>8.1952623658512636E-2</c:v>
                </c:pt>
                <c:pt idx="5">
                  <c:v>4.2131002581951439E-2</c:v>
                </c:pt>
                <c:pt idx="6">
                  <c:v>3.7344749592949721E-2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'Portfolio-Opt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'Portfolio-Opt API'!$L$17:$L$23</c:f>
              <c:numCache>
                <c:formatCode>General</c:formatCode>
                <c:ptCount val="7"/>
                <c:pt idx="0">
                  <c:v>1.1148943871390778E-7</c:v>
                </c:pt>
                <c:pt idx="1">
                  <c:v>1.0335000484465174E-7</c:v>
                </c:pt>
                <c:pt idx="2">
                  <c:v>0.28123186780232667</c:v>
                </c:pt>
                <c:pt idx="3">
                  <c:v>0.14716729094892247</c:v>
                </c:pt>
                <c:pt idx="4">
                  <c:v>0.11701092589057667</c:v>
                </c:pt>
                <c:pt idx="5">
                  <c:v>9.8302569719964372E-2</c:v>
                </c:pt>
                <c:pt idx="6">
                  <c:v>9.6073609592268266E-2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'Portfolio-Opt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'Portfolio-Opt API'!$M$17:$M$23</c:f>
              <c:numCache>
                <c:formatCode>General</c:formatCode>
                <c:ptCount val="7"/>
                <c:pt idx="0">
                  <c:v>-1.3776812626261699E-8</c:v>
                </c:pt>
                <c:pt idx="1">
                  <c:v>4.7994159866416873E-9</c:v>
                </c:pt>
                <c:pt idx="2">
                  <c:v>2.3336230864953085E-6</c:v>
                </c:pt>
                <c:pt idx="3">
                  <c:v>0.7067763089399004</c:v>
                </c:pt>
                <c:pt idx="4">
                  <c:v>0.80103645478184482</c:v>
                </c:pt>
                <c:pt idx="5">
                  <c:v>0.85956642932474858</c:v>
                </c:pt>
                <c:pt idx="6">
                  <c:v>0.86658164809876093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24552"/>
        <c:axId val="397028080"/>
      </c:barChart>
      <c:catAx>
        <c:axId val="3970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8080"/>
        <c:crosses val="autoZero"/>
        <c:auto val="1"/>
        <c:lblAlgn val="ctr"/>
        <c:lblOffset val="100"/>
        <c:noMultiLvlLbl val="0"/>
      </c:catAx>
      <c:valAx>
        <c:axId val="39702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04995544645428E-2"/>
          <c:y val="3.6146037057923318E-2"/>
          <c:w val="0.89596303198078353"/>
          <c:h val="0.79885654262032046"/>
        </c:manualLayout>
      </c:layout>
      <c:barChart>
        <c:barDir val="col"/>
        <c:grouping val="clustered"/>
        <c:varyColors val="0"/>
        <c:ser>
          <c:idx val="0"/>
          <c:order val="0"/>
          <c:tx>
            <c:v>risk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'Portfolio-Fusion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'Portfolio-Fusion API'!$G$17:$G$23</c:f>
              <c:numCache>
                <c:formatCode>General</c:formatCode>
                <c:ptCount val="7"/>
                <c:pt idx="0">
                  <c:v>0.75156256413498534</c:v>
                </c:pt>
                <c:pt idx="1">
                  <c:v>0.18334064729093749</c:v>
                </c:pt>
                <c:pt idx="2">
                  <c:v>0.1367203088898559</c:v>
                </c:pt>
                <c:pt idx="3">
                  <c:v>4.1503455063665526E-2</c:v>
                </c:pt>
                <c:pt idx="4">
                  <c:v>3.6128030712710674E-2</c:v>
                </c:pt>
                <c:pt idx="5">
                  <c:v>3.4804965434068649E-2</c:v>
                </c:pt>
                <c:pt idx="6">
                  <c:v>3.4765963260458083E-2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83568"/>
        <c:axId val="496883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'Portfolio-Fusion API'!$E$17:$E$23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0.25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'Portfolio-Fusion API'!$G$17:$G$23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0.75156256413498534</c:v>
                      </c:pt>
                      <c:pt idx="1">
                        <c:v>0.18334064729093749</c:v>
                      </c:pt>
                      <c:pt idx="2">
                        <c:v>0.1367203088898559</c:v>
                      </c:pt>
                      <c:pt idx="3">
                        <c:v>4.1503455063665526E-2</c:v>
                      </c:pt>
                      <c:pt idx="4">
                        <c:v>3.6128030712710674E-2</c:v>
                      </c:pt>
                      <c:pt idx="5">
                        <c:v>3.4804965434068649E-2</c:v>
                      </c:pt>
                      <c:pt idx="6">
                        <c:v>3.4765963260458083E-2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'Portfolio-Fusion API'!$E$17:$E$23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0.25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'Portfolio-Fusion API'!$H$17:$H$23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'Portfolio-Fusion API'!$E$17:$E$23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0.25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'Portfolio-Fusion API'!$I$17:$I$23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0.11802999826942528</c:v>
                      </c:pt>
                      <c:pt idx="1">
                        <c:v>0.1180299960868503</c:v>
                      </c:pt>
                      <c:pt idx="2">
                        <c:v>0.10763297512646791</c:v>
                      </c:pt>
                      <c:pt idx="3">
                        <c:v>7.7911911788522456E-2</c:v>
                      </c:pt>
                      <c:pt idx="4">
                        <c:v>7.4407050644499859E-2</c:v>
                      </c:pt>
                      <c:pt idx="5">
                        <c:v>7.222664317641804E-2</c:v>
                      </c:pt>
                      <c:pt idx="6">
                        <c:v>7.1965634001126322E-2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v>Return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'Portfolio-Fusion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'Portfolio-Fusion API'!$I$17:$I$23</c:f>
              <c:numCache>
                <c:formatCode>General</c:formatCode>
                <c:ptCount val="7"/>
                <c:pt idx="0">
                  <c:v>0.11802999826942528</c:v>
                </c:pt>
                <c:pt idx="1">
                  <c:v>0.1180299960868503</c:v>
                </c:pt>
                <c:pt idx="2">
                  <c:v>0.10763297512646791</c:v>
                </c:pt>
                <c:pt idx="3">
                  <c:v>7.7911911788522456E-2</c:v>
                </c:pt>
                <c:pt idx="4">
                  <c:v>7.4407050644499859E-2</c:v>
                </c:pt>
                <c:pt idx="5">
                  <c:v>7.222664317641804E-2</c:v>
                </c:pt>
                <c:pt idx="6">
                  <c:v>7.1965634001126322E-2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28544"/>
        <c:axId val="372428152"/>
      </c:lineChart>
      <c:catAx>
        <c:axId val="4968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3960"/>
        <c:crosses val="autoZero"/>
        <c:auto val="1"/>
        <c:lblAlgn val="ctr"/>
        <c:lblOffset val="100"/>
        <c:noMultiLvlLbl val="0"/>
      </c:catAx>
      <c:valAx>
        <c:axId val="4968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3568"/>
        <c:crosses val="autoZero"/>
        <c:crossBetween val="between"/>
      </c:valAx>
      <c:valAx>
        <c:axId val="372428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28544"/>
        <c:crosses val="max"/>
        <c:crossBetween val="between"/>
      </c:valAx>
      <c:catAx>
        <c:axId val="3724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28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'Portfolio-Fusion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'Portfolio-Fusion API'!$K$17:$K$23</c:f>
              <c:numCache>
                <c:formatCode>General</c:formatCode>
                <c:ptCount val="7"/>
                <c:pt idx="0">
                  <c:v>1.0999999445372028</c:v>
                </c:pt>
                <c:pt idx="1">
                  <c:v>1.0999998843927234</c:v>
                </c:pt>
                <c:pt idx="2">
                  <c:v>0.79056553777058269</c:v>
                </c:pt>
                <c:pt idx="3">
                  <c:v>0.16058569811978785</c:v>
                </c:pt>
                <c:pt idx="4">
                  <c:v>9.0156664374981751E-2</c:v>
                </c:pt>
                <c:pt idx="5">
                  <c:v>4.6348339085621353E-2</c:v>
                </c:pt>
                <c:pt idx="6">
                  <c:v>4.1098984348465623E-2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'Portfolio-Fusion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'Portfolio-Fusion API'!$L$17:$L$23</c:f>
              <c:numCache>
                <c:formatCode>General</c:formatCode>
                <c:ptCount val="7"/>
                <c:pt idx="0">
                  <c:v>6.5002920112831926E-8</c:v>
                </c:pt>
                <c:pt idx="1">
                  <c:v>1.0264341029942975E-7</c:v>
                </c:pt>
                <c:pt idx="2">
                  <c:v>0.30943196303459697</c:v>
                </c:pt>
                <c:pt idx="3">
                  <c:v>0.16179902074925473</c:v>
                </c:pt>
                <c:pt idx="4">
                  <c:v>0.12873302055378288</c:v>
                </c:pt>
                <c:pt idx="5">
                  <c:v>0.10813701530321387</c:v>
                </c:pt>
                <c:pt idx="6">
                  <c:v>0.10569264433268319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'Portfolio-Fusion API'!$E$17:$E$23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'Portfolio-Fusion API'!$M$17:$M$23</c:f>
              <c:numCache>
                <c:formatCode>General</c:formatCode>
                <c:ptCount val="7"/>
                <c:pt idx="0">
                  <c:v>-9.0930111684096095E-9</c:v>
                </c:pt>
                <c:pt idx="1">
                  <c:v>1.4779772375806641E-8</c:v>
                </c:pt>
                <c:pt idx="2">
                  <c:v>2.5079431353804191E-6</c:v>
                </c:pt>
                <c:pt idx="3">
                  <c:v>0.77761528789552059</c:v>
                </c:pt>
                <c:pt idx="4">
                  <c:v>0.88111031805822193</c:v>
                </c:pt>
                <c:pt idx="5">
                  <c:v>0.94551464696465715</c:v>
                </c:pt>
                <c:pt idx="6">
                  <c:v>0.95320837469245923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32072"/>
        <c:axId val="372430112"/>
      </c:barChart>
      <c:catAx>
        <c:axId val="37243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0112"/>
        <c:crosses val="autoZero"/>
        <c:auto val="1"/>
        <c:lblAlgn val="ctr"/>
        <c:lblOffset val="100"/>
        <c:noMultiLvlLbl val="0"/>
      </c:catAx>
      <c:valAx>
        <c:axId val="37243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123825</xdr:rowOff>
    </xdr:from>
    <xdr:to>
      <xdr:col>9</xdr:col>
      <xdr:colOff>295276</xdr:colOff>
      <xdr:row>47</xdr:row>
      <xdr:rowOff>180975</xdr:rowOff>
    </xdr:to>
    <xdr:graphicFrame macro="">
      <xdr:nvGraphicFramePr>
        <xdr:cNvPr id="2" name="Chart 1" title="Risk/Return vs. Gamm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26</xdr:row>
      <xdr:rowOff>133350</xdr:rowOff>
    </xdr:from>
    <xdr:to>
      <xdr:col>18</xdr:col>
      <xdr:colOff>66674</xdr:colOff>
      <xdr:row>48</xdr:row>
      <xdr:rowOff>33337</xdr:rowOff>
    </xdr:to>
    <xdr:graphicFrame macro="">
      <xdr:nvGraphicFramePr>
        <xdr:cNvPr id="3" name="Chart 2" title="Portfolio vs. Risk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123825</xdr:rowOff>
    </xdr:from>
    <xdr:to>
      <xdr:col>9</xdr:col>
      <xdr:colOff>295276</xdr:colOff>
      <xdr:row>47</xdr:row>
      <xdr:rowOff>180975</xdr:rowOff>
    </xdr:to>
    <xdr:graphicFrame macro="">
      <xdr:nvGraphicFramePr>
        <xdr:cNvPr id="81" name="Chart 80" title="Risk/Return vs. Gam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26</xdr:row>
      <xdr:rowOff>133350</xdr:rowOff>
    </xdr:from>
    <xdr:to>
      <xdr:col>18</xdr:col>
      <xdr:colOff>66674</xdr:colOff>
      <xdr:row>48</xdr:row>
      <xdr:rowOff>33337</xdr:rowOff>
    </xdr:to>
    <xdr:graphicFrame macro="">
      <xdr:nvGraphicFramePr>
        <xdr:cNvPr id="82" name="Chart 81" title="Portfolio vs. Ris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TrptnCosts" displayName="TblTrptnCosts" ref="B3:G6" totalsRowShown="0" headerRowDxfId="95" headerRowBorderDxfId="94" tableBorderDxfId="93">
  <tableColumns count="6">
    <tableColumn id="1" name="Warehouses\Bars" dataDxfId="92"/>
    <tableColumn id="2" name="1" dataDxfId="91"/>
    <tableColumn id="3" name="2"/>
    <tableColumn id="4" name="3"/>
    <tableColumn id="5" name="4"/>
    <tableColumn id="6" name="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blKnapsack4" displayName="TblKnapsack4" ref="B3:F13" totalsRowShown="0" headerRowDxfId="49" headerRowBorderDxfId="48" tableBorderDxfId="47">
  <tableColumns count="5">
    <tableColumn id="1" name="Items" dataDxfId="46"/>
    <tableColumn id="2" name="Profit" dataDxfId="45"/>
    <tableColumn id="3" name="Weight" dataDxfId="44"/>
    <tableColumn id="4" name="Available" dataDxfId="43"/>
    <tableColumn id="5" name="Solution" dataDxfId="4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0" name="Table421" displayName="Table421" ref="C5:F8" totalsRowShown="0">
  <autoFilter ref="C5:F8">
    <filterColumn colId="0" hiddenButton="1"/>
    <filterColumn colId="1" hiddenButton="1"/>
    <filterColumn colId="2" hiddenButton="1"/>
    <filterColumn colId="3" hiddenButton="1"/>
  </autoFilter>
  <tableColumns count="4">
    <tableColumn id="1" name="Assets"/>
    <tableColumn id="2" name="A" dataDxfId="38"/>
    <tableColumn id="3" name="B" dataDxfId="37"/>
    <tableColumn id="4" name="C" dataDxfId="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1" name="Table622" displayName="Table622" ref="K5:K8" totalsRowShown="0">
  <autoFilter ref="K5:K8">
    <filterColumn colId="0" hiddenButton="1"/>
  </autoFilter>
  <tableColumns count="1">
    <tableColumn id="1" name="Expected Retur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2" name="Table723" displayName="Table723" ref="H5:H8" totalsRowShown="0">
  <autoFilter ref="H5:H8">
    <filterColumn colId="0" hiddenButton="1"/>
  </autoFilter>
  <tableColumns count="1">
    <tableColumn id="1" name="Initial Portfoli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824" displayName="Table824" ref="H11:H12" totalsRowShown="0">
  <autoFilter ref="H11:H12">
    <filterColumn colId="0" hiddenButton="1"/>
  </autoFilter>
  <tableColumns count="1">
    <tableColumn id="1" name="Budge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4" name="Table1225" displayName="Table1225" ref="K16:M23" totalsRowShown="0">
  <autoFilter ref="K16:M23">
    <filterColumn colId="0" hiddenButton="1"/>
    <filterColumn colId="1" hiddenButton="1"/>
    <filterColumn colId="2" hiddenButton="1"/>
  </autoFilter>
  <tableColumns count="3">
    <tableColumn id="1" name="Assets"/>
    <tableColumn id="2" name="Column1"/>
    <tableColumn id="3" name="Column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5" name="Table1726" displayName="Table1726" ref="E16:E23" totalsRowShown="0">
  <autoFilter ref="E16:E23">
    <filterColumn colId="0" hiddenButton="1"/>
  </autoFilter>
  <tableColumns count="1">
    <tableColumn id="1" name="gamm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6" name="Table1827" displayName="Table1827" ref="G16:G23" totalsRowShown="0">
  <autoFilter ref="G16:G23">
    <filterColumn colId="0" hiddenButton="1"/>
  </autoFilter>
  <tableColumns count="1">
    <tableColumn id="1" name="risk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7" name="Table1928" displayName="Table1928" ref="I16:I23" totalsRowShown="0">
  <autoFilter ref="I16:I23">
    <filterColumn colId="0" hiddenButton="1"/>
  </autoFilter>
  <tableColumns count="1">
    <tableColumn id="1" name="Retur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N5:N6" totalsRowShown="0">
  <autoFilter ref="N5:N6">
    <filterColumn colId="0" hiddenButton="1"/>
  </autoFilter>
  <tableColumns count="1">
    <tableColumn id="1" name="Solver 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TrptnSoln" displayName="TblTrptnSoln" ref="B9:H13" totalsRowShown="0" headerRowDxfId="90" headerRowBorderDxfId="89" tableBorderDxfId="88">
  <tableColumns count="7">
    <tableColumn id="1" name="Warehouses\Bars" dataDxfId="87"/>
    <tableColumn id="2" name="1" dataDxfId="86"/>
    <tableColumn id="3" name="2"/>
    <tableColumn id="4" name="3"/>
    <tableColumn id="5" name="4"/>
    <tableColumn id="6" name="5"/>
    <tableColumn id="7" name="Suppli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" name="Table4" displayName="Table4" ref="C5:F8" totalsRowShown="0">
  <autoFilter ref="C5:F8">
    <filterColumn colId="0" hiddenButton="1"/>
    <filterColumn colId="1" hiddenButton="1"/>
    <filterColumn colId="2" hiddenButton="1"/>
    <filterColumn colId="3" hiddenButton="1"/>
  </autoFilter>
  <tableColumns count="4">
    <tableColumn id="1" name="Assets"/>
    <tableColumn id="2" name="A" dataDxfId="41"/>
    <tableColumn id="3" name="B" dataDxfId="40"/>
    <tableColumn id="4" name="C" dataDxfId="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6" name="Table6" displayName="Table6" ref="K5:K8" totalsRowShown="0">
  <autoFilter ref="K5:K8">
    <filterColumn colId="0" hiddenButton="1"/>
  </autoFilter>
  <tableColumns count="1">
    <tableColumn id="1" name="Expected Retur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" name="Table7" displayName="Table7" ref="H5:H8" totalsRowShown="0">
  <autoFilter ref="H5:H8">
    <filterColumn colId="0" hiddenButton="1"/>
  </autoFilter>
  <tableColumns count="1">
    <tableColumn id="1" name="Initial Portfolio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8" name="Table8" displayName="Table8" ref="H11:H12" totalsRowShown="0">
  <autoFilter ref="H11:H12">
    <filterColumn colId="0" hiddenButton="1"/>
  </autoFilter>
  <tableColumns count="1">
    <tableColumn id="1" name="Budge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2" name="Table12" displayName="Table12" ref="K16:M23" totalsRowShown="0">
  <autoFilter ref="K16:M23">
    <filterColumn colId="0" hiddenButton="1"/>
    <filterColumn colId="1" hiddenButton="1"/>
    <filterColumn colId="2" hiddenButton="1"/>
  </autoFilter>
  <tableColumns count="3">
    <tableColumn id="1" name="Assets"/>
    <tableColumn id="2" name="Column1"/>
    <tableColumn id="3" name="Column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7" name="Table17" displayName="Table17" ref="E16:E23" totalsRowShown="0">
  <autoFilter ref="E16:E23">
    <filterColumn colId="0" hiddenButton="1"/>
  </autoFilter>
  <tableColumns count="1">
    <tableColumn id="1" name="gamm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8" name="Table18" displayName="Table18" ref="G16:G23" totalsRowShown="0">
  <autoFilter ref="G16:G23">
    <filterColumn colId="0" hiddenButton="1"/>
  </autoFilter>
  <tableColumns count="1">
    <tableColumn id="1" name="risk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9" name="Table19" displayName="Table19" ref="I16:I23" totalsRowShown="0">
  <autoFilter ref="I16:I23">
    <filterColumn colId="0" hiddenButton="1"/>
  </autoFilter>
  <tableColumns count="1">
    <tableColumn id="1" name="Return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1" name="Table3742" displayName="Table3742" ref="E6:J11">
  <autoFilter ref="E6:J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s/Items" totalsRowLabel="Total" dataDxfId="17"/>
    <tableColumn id="2" name="A" dataDxfId="16"/>
    <tableColumn id="3" name="B" dataDxfId="15"/>
    <tableColumn id="4" name="C" dataDxfId="14"/>
    <tableColumn id="5" name="D" dataDxfId="13"/>
    <tableColumn id="6" name="E" totalsRowFunction="sum" dataDxfId="12"/>
  </tableColumns>
  <tableStyleInfo name="TableStyleMedium2" showFirstColumn="1" showLastColumn="0" showRowStripes="0" showColumnStripes="0"/>
</table>
</file>

<file path=xl/tables/table29.xml><?xml version="1.0" encoding="utf-8"?>
<table xmlns="http://schemas.openxmlformats.org/spreadsheetml/2006/main" id="42" name="Table373943" displayName="Table373943" ref="E19:J24">
  <autoFilter ref="E19:J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s/Items" totalsRowLabel="Total" dataDxfId="11"/>
    <tableColumn id="2" name="A" dataDxfId="10"/>
    <tableColumn id="3" name="B" dataDxfId="9"/>
    <tableColumn id="4" name="C" dataDxfId="8"/>
    <tableColumn id="5" name="D" dataDxfId="7"/>
    <tableColumn id="6" name="E" totalsRowFunction="sum" dataDxfId="6"/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id="15" name="TblTrptnCosts16" displayName="TblTrptnCosts16" ref="B3:G6" totalsRowShown="0" headerRowDxfId="85" headerRowBorderDxfId="84" tableBorderDxfId="83">
  <tableColumns count="6">
    <tableColumn id="1" name="Warehouses\Bars" dataDxfId="82"/>
    <tableColumn id="2" name="1" dataDxfId="81"/>
    <tableColumn id="3" name="2"/>
    <tableColumn id="4" name="3"/>
    <tableColumn id="5" name="4"/>
    <tableColumn id="6" name="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43" name="Table3944" displayName="Table3944" ref="E29:E30" totalsRowShown="0">
  <autoFilter ref="E29:E30">
    <filterColumn colId="0" hiddenButton="1"/>
  </autoFilter>
  <tableColumns count="1">
    <tableColumn id="1" name="Solver Statu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4" name="Table37394145" displayName="Table37394145" ref="E37:J42">
  <autoFilter ref="E37:J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s/Items" totalsRowLabel="Total" dataDxfId="5"/>
    <tableColumn id="2" name="A" dataDxfId="4">
      <calculatedColumnFormula>F7-F20</calculatedColumnFormula>
    </tableColumn>
    <tableColumn id="3" name="B" dataDxfId="3">
      <calculatedColumnFormula>G7-G20</calculatedColumnFormula>
    </tableColumn>
    <tableColumn id="4" name="C" dataDxfId="2">
      <calculatedColumnFormula>H7-H20</calculatedColumnFormula>
    </tableColumn>
    <tableColumn id="5" name="D" dataDxfId="1">
      <calculatedColumnFormula>I7-I20</calculatedColumnFormula>
    </tableColumn>
    <tableColumn id="6" name="E" totalsRowFunction="sum" dataDxfId="0">
      <calculatedColumnFormula>J7-J20</calculatedColumnFormula>
    </tableColumn>
  </tableColumns>
  <tableStyleInfo name="TableStyleMedium2" showFirstColumn="1" showLastColumn="0" showRowStripes="0" showColumnStripes="0"/>
</table>
</file>

<file path=xl/tables/table32.xml><?xml version="1.0" encoding="utf-8"?>
<table xmlns="http://schemas.openxmlformats.org/spreadsheetml/2006/main" id="37" name="Table37" displayName="Table37" ref="E6:J11">
  <autoFilter ref="E6:J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s/Items" totalsRowLabel="Total" dataDxfId="35"/>
    <tableColumn id="2" name="A" dataDxfId="34"/>
    <tableColumn id="3" name="B" dataDxfId="33"/>
    <tableColumn id="4" name="C" dataDxfId="32"/>
    <tableColumn id="5" name="D" dataDxfId="31"/>
    <tableColumn id="6" name="E" totalsRowFunction="sum" dataDxfId="30"/>
  </tableColumns>
  <tableStyleInfo name="TableStyleMedium2" showFirstColumn="1" showLastColumn="0" showRowStripes="0" showColumnStripes="0"/>
</table>
</file>

<file path=xl/tables/table33.xml><?xml version="1.0" encoding="utf-8"?>
<table xmlns="http://schemas.openxmlformats.org/spreadsheetml/2006/main" id="38" name="Table3739" displayName="Table3739" ref="E19:J24">
  <autoFilter ref="E19:J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s/Items" totalsRowLabel="Total" dataDxfId="29"/>
    <tableColumn id="2" name="A" dataDxfId="28"/>
    <tableColumn id="3" name="B" dataDxfId="27"/>
    <tableColumn id="4" name="C" dataDxfId="26"/>
    <tableColumn id="5" name="D" dataDxfId="25"/>
    <tableColumn id="6" name="E" totalsRowFunction="sum" dataDxfId="24"/>
  </tableColumns>
  <tableStyleInfo name="TableStyleMedium2" showFirstColumn="1" showLastColumn="0" showRowStripes="0" showColumnStripes="0"/>
</table>
</file>

<file path=xl/tables/table34.xml><?xml version="1.0" encoding="utf-8"?>
<table xmlns="http://schemas.openxmlformats.org/spreadsheetml/2006/main" id="39" name="Table39" displayName="Table39" ref="E29:E30" totalsRowShown="0">
  <autoFilter ref="E29:E30">
    <filterColumn colId="0" hiddenButton="1"/>
  </autoFilter>
  <tableColumns count="1">
    <tableColumn id="1" name="Solver Statu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0" name="Table373941" displayName="Table373941" ref="E37:J42">
  <autoFilter ref="E37:J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s/Items" totalsRowLabel="Total" dataDxfId="23"/>
    <tableColumn id="2" name="A" dataDxfId="22"/>
    <tableColumn id="3" name="B" dataDxfId="21"/>
    <tableColumn id="4" name="C" dataDxfId="20"/>
    <tableColumn id="5" name="D" dataDxfId="19"/>
    <tableColumn id="6" name="E" totalsRowFunction="sum" dataDxfId="18"/>
  </tableColumns>
  <tableStyleInfo name="TableStyleMedium2" showFirstColumn="1" showLastColumn="0" showRowStripes="0" showColumnStripes="0"/>
</table>
</file>

<file path=xl/tables/table4.xml><?xml version="1.0" encoding="utf-8"?>
<table xmlns="http://schemas.openxmlformats.org/spreadsheetml/2006/main" id="16" name="TblTrptnSoln17" displayName="TblTrptnSoln17" ref="B9:H13" totalsRowShown="0" headerRowDxfId="80" headerRowBorderDxfId="79" tableBorderDxfId="78">
  <tableColumns count="7">
    <tableColumn id="1" name="Warehouses\Bars" dataDxfId="77"/>
    <tableColumn id="2" name="1" dataDxfId="76"/>
    <tableColumn id="3" name="2"/>
    <tableColumn id="4" name="3"/>
    <tableColumn id="5" name="4"/>
    <tableColumn id="6" name="5"/>
    <tableColumn id="7" name="Suppl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4:K24" totalsRowShown="0" headerRowDxfId="75" tableBorderDxfId="74">
  <autoFilter ref="B4:K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m\Nutrient" dataDxfId="73"/>
    <tableColumn id="2" name=" calorie" dataDxfId="72"/>
    <tableColumn id="3" name=" protein"/>
    <tableColumn id="4" name="calcium"/>
    <tableColumn id="5" name=" iron"/>
    <tableColumn id="6" name="    vitamin a"/>
    <tableColumn id="7" name=" vitamin b1"/>
    <tableColumn id="8" name="      vitamin b2"/>
    <tableColumn id="9" name=" niacin"/>
    <tableColumn id="10" name="    vitamin c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9" name="Table9" displayName="Table9" ref="M4:M24" totalsRowShown="0" headerRowDxfId="71" dataDxfId="69" headerRowBorderDxfId="70" tableBorderDxfId="68">
  <autoFilter ref="M4:M24">
    <filterColumn colId="0" hiddenButton="1"/>
  </autoFilter>
  <tableColumns count="1">
    <tableColumn id="1" name="Daily purchase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512" displayName="Table512" ref="B4:K24" totalsRowShown="0" headerRowDxfId="66" tableBorderDxfId="65">
  <autoFilter ref="B4:K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tem\Nutrient" dataDxfId="64"/>
    <tableColumn id="2" name=" calorie" dataDxfId="63"/>
    <tableColumn id="3" name=" protein"/>
    <tableColumn id="4" name="calcium"/>
    <tableColumn id="5" name=" iron"/>
    <tableColumn id="6" name="    vitamin a"/>
    <tableColumn id="7" name=" vitamin b1"/>
    <tableColumn id="8" name="      vitamin b2"/>
    <tableColumn id="9" name=" niacin"/>
    <tableColumn id="10" name="    vitamin c"/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id="14" name="Table915" displayName="Table915" ref="M4:M24" totalsRowShown="0" headerRowDxfId="62" dataDxfId="60" headerRowBorderDxfId="61" tableBorderDxfId="59">
  <autoFilter ref="M4:M24">
    <filterColumn colId="0" hiddenButton="1"/>
  </autoFilter>
  <tableColumns count="1">
    <tableColumn id="1" name="Daily purchase" dataDxfId="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TblKnapsack" displayName="TblKnapsack" ref="B3:F13" totalsRowShown="0" headerRowDxfId="57" headerRowBorderDxfId="56" tableBorderDxfId="55">
  <tableColumns count="5">
    <tableColumn id="1" name="Items" dataDxfId="54"/>
    <tableColumn id="2" name="Profit" dataDxfId="53"/>
    <tableColumn id="3" name="Weight" dataDxfId="52"/>
    <tableColumn id="4" name="Available" dataDxfId="51"/>
    <tableColumn id="5" name="Solution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cs/docs/manuals/7.1/pythonapi/index.html" TargetMode="External"/><Relationship Id="rId2" Type="http://schemas.openxmlformats.org/officeDocument/2006/relationships/hyperlink" Target="http://mosek.com/" TargetMode="External"/><Relationship Id="rId1" Type="http://schemas.openxmlformats.org/officeDocument/2006/relationships/hyperlink" Target="http://mosek.com/download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7"/>
  <sheetViews>
    <sheetView workbookViewId="0">
      <selection activeCell="D28" sqref="D28"/>
    </sheetView>
  </sheetViews>
  <sheetFormatPr defaultRowHeight="15" x14ac:dyDescent="0.25"/>
  <cols>
    <col min="1" max="1" width="2.42578125" customWidth="1"/>
    <col min="2" max="2" width="132.28515625" style="62" customWidth="1"/>
    <col min="3" max="3" width="36" customWidth="1"/>
  </cols>
  <sheetData>
    <row r="2" spans="2:2" s="87" customFormat="1" x14ac:dyDescent="0.25">
      <c r="B2" s="86" t="s">
        <v>75</v>
      </c>
    </row>
    <row r="3" spans="2:2" x14ac:dyDescent="0.25">
      <c r="B3" s="60"/>
    </row>
    <row r="5" spans="2:2" x14ac:dyDescent="0.25">
      <c r="B5" s="62" t="s">
        <v>78</v>
      </c>
    </row>
    <row r="7" spans="2:2" x14ac:dyDescent="0.25">
      <c r="B7" s="62" t="s">
        <v>79</v>
      </c>
    </row>
    <row r="8" spans="2:2" x14ac:dyDescent="0.25">
      <c r="B8" s="62" t="s">
        <v>80</v>
      </c>
    </row>
    <row r="9" spans="2:2" x14ac:dyDescent="0.25">
      <c r="B9" s="62" t="s">
        <v>81</v>
      </c>
    </row>
    <row r="11" spans="2:2" x14ac:dyDescent="0.25">
      <c r="B11" s="62" t="s">
        <v>82</v>
      </c>
    </row>
    <row r="12" spans="2:2" x14ac:dyDescent="0.25">
      <c r="B12" s="60" t="s">
        <v>83</v>
      </c>
    </row>
    <row r="14" spans="2:2" x14ac:dyDescent="0.25">
      <c r="B14" s="62" t="s">
        <v>84</v>
      </c>
    </row>
    <row r="15" spans="2:2" x14ac:dyDescent="0.25">
      <c r="B15" s="60" t="s">
        <v>85</v>
      </c>
    </row>
    <row r="17" spans="2:3" x14ac:dyDescent="0.25">
      <c r="B17" s="62" t="s">
        <v>86</v>
      </c>
    </row>
    <row r="19" spans="2:3" x14ac:dyDescent="0.25">
      <c r="B19" s="61" t="s">
        <v>109</v>
      </c>
    </row>
    <row r="21" spans="2:3" s="67" customFormat="1" x14ac:dyDescent="0.25">
      <c r="B21" s="84" t="s">
        <v>112</v>
      </c>
      <c r="C21" s="85" t="s">
        <v>111</v>
      </c>
    </row>
    <row r="22" spans="2:3" x14ac:dyDescent="0.25">
      <c r="B22" s="83" t="s">
        <v>104</v>
      </c>
      <c r="C22" s="74" t="s">
        <v>110</v>
      </c>
    </row>
    <row r="23" spans="2:3" x14ac:dyDescent="0.25">
      <c r="B23" s="83"/>
      <c r="C23" s="74"/>
    </row>
    <row r="24" spans="2:3" x14ac:dyDescent="0.25">
      <c r="B24" s="83" t="s">
        <v>105</v>
      </c>
      <c r="C24" s="74" t="s">
        <v>110</v>
      </c>
    </row>
    <row r="25" spans="2:3" x14ac:dyDescent="0.25">
      <c r="B25" s="83"/>
    </row>
    <row r="26" spans="2:3" x14ac:dyDescent="0.25">
      <c r="B26" s="83" t="s">
        <v>106</v>
      </c>
      <c r="C26" s="74" t="s">
        <v>113</v>
      </c>
    </row>
    <row r="27" spans="2:3" x14ac:dyDescent="0.25">
      <c r="B27" s="83"/>
      <c r="C27" s="74"/>
    </row>
    <row r="28" spans="2:3" x14ac:dyDescent="0.25">
      <c r="B28" s="83" t="s">
        <v>107</v>
      </c>
      <c r="C28" s="74" t="s">
        <v>114</v>
      </c>
    </row>
    <row r="29" spans="2:3" x14ac:dyDescent="0.25">
      <c r="B29" s="83"/>
      <c r="C29" s="74"/>
    </row>
    <row r="30" spans="2:3" x14ac:dyDescent="0.25">
      <c r="B30" s="83" t="s">
        <v>108</v>
      </c>
      <c r="C30" s="74" t="s">
        <v>115</v>
      </c>
    </row>
    <row r="31" spans="2:3" x14ac:dyDescent="0.25">
      <c r="C31" s="74"/>
    </row>
    <row r="32" spans="2:3" x14ac:dyDescent="0.25">
      <c r="C32" s="74"/>
    </row>
    <row r="33" spans="2:3" x14ac:dyDescent="0.25">
      <c r="B33" s="62" t="s">
        <v>118</v>
      </c>
      <c r="C33" s="74"/>
    </row>
    <row r="34" spans="2:3" s="67" customFormat="1" x14ac:dyDescent="0.25">
      <c r="B34" s="66" t="s">
        <v>73</v>
      </c>
      <c r="C34" s="89" t="s">
        <v>117</v>
      </c>
    </row>
    <row r="35" spans="2:3" x14ac:dyDescent="0.25">
      <c r="B35" s="61" t="s">
        <v>121</v>
      </c>
      <c r="C35" s="88"/>
    </row>
    <row r="36" spans="2:3" s="67" customFormat="1" x14ac:dyDescent="0.25">
      <c r="B36" s="66" t="s">
        <v>72</v>
      </c>
      <c r="C36" s="89" t="s">
        <v>119</v>
      </c>
    </row>
    <row r="37" spans="2:3" x14ac:dyDescent="0.25">
      <c r="B37" t="s">
        <v>120</v>
      </c>
    </row>
    <row r="38" spans="2:3" x14ac:dyDescent="0.25">
      <c r="B38" s="61"/>
    </row>
    <row r="40" spans="2:3" x14ac:dyDescent="0.25">
      <c r="B40" s="62" t="s">
        <v>116</v>
      </c>
    </row>
    <row r="41" spans="2:3" x14ac:dyDescent="0.25">
      <c r="B41" s="1"/>
    </row>
    <row r="42" spans="2:3" x14ac:dyDescent="0.25">
      <c r="B42" t="s">
        <v>123</v>
      </c>
    </row>
    <row r="43" spans="2:3" x14ac:dyDescent="0.25">
      <c r="B43" s="2"/>
    </row>
    <row r="44" spans="2:3" x14ac:dyDescent="0.25">
      <c r="B44" s="1" t="s">
        <v>76</v>
      </c>
    </row>
    <row r="45" spans="2:3" x14ac:dyDescent="0.25">
      <c r="B45" s="3" t="s">
        <v>77</v>
      </c>
    </row>
    <row r="46" spans="2:3" x14ac:dyDescent="0.25">
      <c r="B46" s="2"/>
    </row>
    <row r="47" spans="2:3" x14ac:dyDescent="0.25">
      <c r="B47" s="62" t="s">
        <v>74</v>
      </c>
    </row>
  </sheetData>
  <dataConsolidate/>
  <hyperlinks>
    <hyperlink ref="B12" r:id="rId1"/>
    <hyperlink ref="B15" r:id="rId2"/>
    <hyperlink ref="C3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46"/>
  <sheetViews>
    <sheetView workbookViewId="0">
      <selection activeCell="E46" sqref="E46"/>
    </sheetView>
  </sheetViews>
  <sheetFormatPr defaultRowHeight="15" x14ac:dyDescent="0.25"/>
  <cols>
    <col min="5" max="5" width="14.5703125" customWidth="1"/>
    <col min="6" max="7" width="11" customWidth="1"/>
    <col min="8" max="8" width="16.5703125" customWidth="1"/>
    <col min="9" max="10" width="11" customWidth="1"/>
    <col min="11" max="11" width="17.7109375" customWidth="1"/>
    <col min="12" max="13" width="11" customWidth="1"/>
  </cols>
  <sheetData>
    <row r="4" spans="4:10" x14ac:dyDescent="0.25">
      <c r="E4" s="80" t="s">
        <v>101</v>
      </c>
    </row>
    <row r="6" spans="4:10" x14ac:dyDescent="0.25">
      <c r="D6" s="68"/>
      <c r="E6" s="69" t="s">
        <v>100</v>
      </c>
      <c r="F6" s="75" t="s">
        <v>2</v>
      </c>
      <c r="G6" s="74" t="s">
        <v>3</v>
      </c>
      <c r="H6" s="74" t="s">
        <v>14</v>
      </c>
      <c r="I6" s="74" t="s">
        <v>98</v>
      </c>
      <c r="J6" s="74" t="s">
        <v>99</v>
      </c>
    </row>
    <row r="7" spans="4:10" x14ac:dyDescent="0.25">
      <c r="D7" s="69"/>
      <c r="E7" s="76" t="s">
        <v>2</v>
      </c>
      <c r="F7" s="78">
        <v>0</v>
      </c>
      <c r="G7" s="79">
        <v>0.5</v>
      </c>
      <c r="H7" s="79">
        <v>-0.1</v>
      </c>
      <c r="I7" s="79">
        <v>-0.2</v>
      </c>
      <c r="J7" s="79">
        <v>0.5</v>
      </c>
    </row>
    <row r="8" spans="4:10" x14ac:dyDescent="0.25">
      <c r="D8" s="69"/>
      <c r="E8" s="76" t="s">
        <v>3</v>
      </c>
      <c r="F8" s="79">
        <v>0.5</v>
      </c>
      <c r="G8" s="79">
        <v>1.25</v>
      </c>
      <c r="H8" s="79">
        <v>-0.05</v>
      </c>
      <c r="I8" s="79">
        <v>-0.1</v>
      </c>
      <c r="J8" s="79">
        <v>0.25</v>
      </c>
    </row>
    <row r="9" spans="4:10" x14ac:dyDescent="0.25">
      <c r="E9" s="77" t="s">
        <v>14</v>
      </c>
      <c r="F9" s="79">
        <v>-0.1</v>
      </c>
      <c r="G9" s="79">
        <v>-0.05</v>
      </c>
      <c r="H9" s="79">
        <v>0.51</v>
      </c>
      <c r="I9" s="79">
        <v>0.02</v>
      </c>
      <c r="J9" s="79">
        <v>-0.05</v>
      </c>
    </row>
    <row r="10" spans="4:10" x14ac:dyDescent="0.25">
      <c r="E10" s="77" t="s">
        <v>98</v>
      </c>
      <c r="F10" s="79">
        <v>-0.2</v>
      </c>
      <c r="G10" s="79">
        <v>-0.1</v>
      </c>
      <c r="H10" s="79">
        <v>0.02</v>
      </c>
      <c r="I10" s="79">
        <v>0.54</v>
      </c>
      <c r="J10" s="79">
        <v>-0.1</v>
      </c>
    </row>
    <row r="11" spans="4:10" x14ac:dyDescent="0.25">
      <c r="E11" s="77" t="s">
        <v>99</v>
      </c>
      <c r="F11" s="79">
        <v>0.5</v>
      </c>
      <c r="G11" s="79">
        <v>0.25</v>
      </c>
      <c r="H11" s="79">
        <v>-0.05</v>
      </c>
      <c r="I11" s="79">
        <v>-0.1</v>
      </c>
      <c r="J11" s="79">
        <v>1.25</v>
      </c>
    </row>
    <row r="17" spans="5:10" x14ac:dyDescent="0.25">
      <c r="E17" s="81" t="s">
        <v>102</v>
      </c>
    </row>
    <row r="19" spans="5:10" x14ac:dyDescent="0.25">
      <c r="E19" s="69" t="s">
        <v>100</v>
      </c>
      <c r="F19" s="75" t="s">
        <v>2</v>
      </c>
      <c r="G19" s="74" t="s">
        <v>3</v>
      </c>
      <c r="H19" s="74" t="s">
        <v>14</v>
      </c>
      <c r="I19" s="74" t="s">
        <v>98</v>
      </c>
      <c r="J19" s="74" t="s">
        <v>99</v>
      </c>
    </row>
    <row r="20" spans="5:10" x14ac:dyDescent="0.25">
      <c r="E20" s="76" t="s">
        <v>2</v>
      </c>
      <c r="F20" s="78">
        <v>1</v>
      </c>
      <c r="G20" s="79">
        <v>0.50005008524581995</v>
      </c>
      <c r="H20" s="79">
        <v>-0.10000555939048689</v>
      </c>
      <c r="I20" s="79">
        <v>-0.20001210403593456</v>
      </c>
      <c r="J20" s="79">
        <v>0.50005008524581995</v>
      </c>
    </row>
    <row r="21" spans="5:10" x14ac:dyDescent="0.25">
      <c r="E21" s="76" t="s">
        <v>3</v>
      </c>
      <c r="F21" s="79">
        <v>0.50005008524581995</v>
      </c>
      <c r="G21" s="79">
        <v>1.0000000000000002</v>
      </c>
      <c r="H21" s="79">
        <v>-4.9997535270767467E-2</v>
      </c>
      <c r="I21" s="79">
        <v>-9.9995533750080856E-2</v>
      </c>
      <c r="J21" s="79">
        <v>0.2500019208398917</v>
      </c>
    </row>
    <row r="22" spans="5:10" x14ac:dyDescent="0.25">
      <c r="E22" s="77" t="s">
        <v>14</v>
      </c>
      <c r="F22" s="79">
        <v>-0.10000555939048689</v>
      </c>
      <c r="G22" s="79">
        <v>-4.9997535270767467E-2</v>
      </c>
      <c r="H22" s="79">
        <v>1</v>
      </c>
      <c r="I22" s="79">
        <v>1.9998306285709387E-2</v>
      </c>
      <c r="J22" s="79">
        <v>-4.9997535270767453E-2</v>
      </c>
    </row>
    <row r="23" spans="5:10" x14ac:dyDescent="0.25">
      <c r="E23" s="77" t="s">
        <v>98</v>
      </c>
      <c r="F23" s="79">
        <v>-0.20001210403593456</v>
      </c>
      <c r="G23" s="79">
        <v>-9.9995533750080856E-2</v>
      </c>
      <c r="H23" s="79">
        <v>1.9998306285709387E-2</v>
      </c>
      <c r="I23" s="79">
        <v>1</v>
      </c>
      <c r="J23" s="79">
        <v>-9.9995533750080801E-2</v>
      </c>
    </row>
    <row r="24" spans="5:10" x14ac:dyDescent="0.25">
      <c r="E24" s="77" t="s">
        <v>99</v>
      </c>
      <c r="F24" s="79">
        <v>0.50005008524581995</v>
      </c>
      <c r="G24" s="79">
        <v>0.2500019208398917</v>
      </c>
      <c r="H24" s="79">
        <v>-4.9997535270767453E-2</v>
      </c>
      <c r="I24" s="79">
        <v>-9.9995533750080801E-2</v>
      </c>
      <c r="J24" s="79">
        <v>0.99999999999999989</v>
      </c>
    </row>
    <row r="29" spans="5:10" x14ac:dyDescent="0.25">
      <c r="E29" t="s">
        <v>96</v>
      </c>
    </row>
    <row r="30" spans="5:10" x14ac:dyDescent="0.25">
      <c r="E30" t="s">
        <v>97</v>
      </c>
    </row>
    <row r="35" spans="5:10" x14ac:dyDescent="0.25">
      <c r="E35" s="81" t="s">
        <v>103</v>
      </c>
    </row>
    <row r="37" spans="5:10" x14ac:dyDescent="0.25">
      <c r="E37" s="69" t="s">
        <v>100</v>
      </c>
      <c r="F37" s="75" t="s">
        <v>2</v>
      </c>
      <c r="G37" s="74" t="s">
        <v>3</v>
      </c>
      <c r="H37" s="74" t="s">
        <v>14</v>
      </c>
      <c r="I37" s="74" t="s">
        <v>98</v>
      </c>
      <c r="J37" s="74" t="s">
        <v>99</v>
      </c>
    </row>
    <row r="38" spans="5:10" x14ac:dyDescent="0.25">
      <c r="E38" s="76" t="s">
        <v>2</v>
      </c>
      <c r="F38" s="82">
        <f>F7-F20</f>
        <v>-1</v>
      </c>
      <c r="G38" s="82">
        <f t="shared" ref="G38:J38" si="0">G7-G20</f>
        <v>-5.0085245819952995E-5</v>
      </c>
      <c r="H38" s="82">
        <f t="shared" si="0"/>
        <v>5.5593904868811439E-6</v>
      </c>
      <c r="I38" s="82">
        <f t="shared" si="0"/>
        <v>1.2104035934545898E-5</v>
      </c>
      <c r="J38" s="82">
        <f t="shared" si="0"/>
        <v>-5.0085245819952995E-5</v>
      </c>
    </row>
    <row r="39" spans="5:10" x14ac:dyDescent="0.25">
      <c r="E39" s="76" t="s">
        <v>3</v>
      </c>
      <c r="F39" s="82">
        <f t="shared" ref="F39:J42" si="1">F8-F21</f>
        <v>-5.0085245819952995E-5</v>
      </c>
      <c r="G39" s="82">
        <f t="shared" si="1"/>
        <v>0.24999999999999978</v>
      </c>
      <c r="H39" s="82">
        <f t="shared" si="1"/>
        <v>-2.4647292325361003E-6</v>
      </c>
      <c r="I39" s="82">
        <f t="shared" si="1"/>
        <v>-4.4662499191494565E-6</v>
      </c>
      <c r="J39" s="82">
        <f t="shared" si="1"/>
        <v>-1.9208398917003322E-6</v>
      </c>
    </row>
    <row r="40" spans="5:10" x14ac:dyDescent="0.25">
      <c r="E40" s="77" t="s">
        <v>14</v>
      </c>
      <c r="F40" s="82">
        <f t="shared" si="1"/>
        <v>5.5593904868811439E-6</v>
      </c>
      <c r="G40" s="82">
        <f t="shared" si="1"/>
        <v>-2.4647292325361003E-6</v>
      </c>
      <c r="H40" s="82">
        <f t="shared" si="1"/>
        <v>-0.49</v>
      </c>
      <c r="I40" s="82">
        <f t="shared" si="1"/>
        <v>1.6937142906132963E-6</v>
      </c>
      <c r="J40" s="82">
        <f t="shared" si="1"/>
        <v>-2.4647292325499781E-6</v>
      </c>
    </row>
    <row r="41" spans="5:10" x14ac:dyDescent="0.25">
      <c r="E41" s="77" t="s">
        <v>98</v>
      </c>
      <c r="F41" s="82">
        <f t="shared" si="1"/>
        <v>1.2104035934545898E-5</v>
      </c>
      <c r="G41" s="82">
        <f t="shared" si="1"/>
        <v>-4.4662499191494565E-6</v>
      </c>
      <c r="H41" s="82">
        <f t="shared" si="1"/>
        <v>1.6937142906132963E-6</v>
      </c>
      <c r="I41" s="82">
        <f t="shared" si="1"/>
        <v>-0.45999999999999996</v>
      </c>
      <c r="J41" s="82">
        <f t="shared" si="1"/>
        <v>-4.4662499192049676E-6</v>
      </c>
    </row>
    <row r="42" spans="5:10" x14ac:dyDescent="0.25">
      <c r="E42" s="77" t="s">
        <v>99</v>
      </c>
      <c r="F42" s="82">
        <f t="shared" si="1"/>
        <v>-5.0085245819952995E-5</v>
      </c>
      <c r="G42" s="82">
        <f t="shared" si="1"/>
        <v>-1.9208398917003322E-6</v>
      </c>
      <c r="H42" s="82">
        <f t="shared" si="1"/>
        <v>-2.4647292325499781E-6</v>
      </c>
      <c r="I42" s="82">
        <f t="shared" si="1"/>
        <v>-4.4662499192049676E-6</v>
      </c>
      <c r="J42" s="82">
        <f t="shared" si="1"/>
        <v>0.25000000000000011</v>
      </c>
    </row>
    <row r="46" spans="5:10" x14ac:dyDescent="0.25">
      <c r="E46" t="s">
        <v>122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46"/>
  <sheetViews>
    <sheetView tabSelected="1" workbookViewId="0">
      <selection activeCell="E46" sqref="E46"/>
    </sheetView>
  </sheetViews>
  <sheetFormatPr defaultRowHeight="15" x14ac:dyDescent="0.25"/>
  <cols>
    <col min="5" max="5" width="14.5703125" customWidth="1"/>
    <col min="6" max="7" width="11" customWidth="1"/>
    <col min="8" max="8" width="16.5703125" customWidth="1"/>
    <col min="9" max="10" width="11" customWidth="1"/>
    <col min="11" max="11" width="17.7109375" customWidth="1"/>
    <col min="12" max="13" width="11" customWidth="1"/>
  </cols>
  <sheetData>
    <row r="4" spans="4:10" x14ac:dyDescent="0.25">
      <c r="E4" s="80" t="s">
        <v>101</v>
      </c>
    </row>
    <row r="6" spans="4:10" x14ac:dyDescent="0.25">
      <c r="D6" s="68"/>
      <c r="E6" s="69" t="s">
        <v>100</v>
      </c>
      <c r="F6" s="75" t="s">
        <v>2</v>
      </c>
      <c r="G6" s="74" t="s">
        <v>3</v>
      </c>
      <c r="H6" s="74" t="s">
        <v>14</v>
      </c>
      <c r="I6" s="74" t="s">
        <v>98</v>
      </c>
      <c r="J6" s="74" t="s">
        <v>99</v>
      </c>
    </row>
    <row r="7" spans="4:10" x14ac:dyDescent="0.25">
      <c r="D7" s="69"/>
      <c r="E7" s="76" t="s">
        <v>2</v>
      </c>
      <c r="F7" s="78">
        <v>0</v>
      </c>
      <c r="G7" s="79">
        <v>0.5</v>
      </c>
      <c r="H7" s="79">
        <v>-0.1</v>
      </c>
      <c r="I7" s="79">
        <v>-0.2</v>
      </c>
      <c r="J7" s="79">
        <v>0.5</v>
      </c>
    </row>
    <row r="8" spans="4:10" x14ac:dyDescent="0.25">
      <c r="D8" s="69"/>
      <c r="E8" s="76" t="s">
        <v>3</v>
      </c>
      <c r="F8" s="79">
        <v>0.5</v>
      </c>
      <c r="G8" s="79">
        <v>1.25</v>
      </c>
      <c r="H8" s="79">
        <v>-0.05</v>
      </c>
      <c r="I8" s="79">
        <v>-0.1</v>
      </c>
      <c r="J8" s="79">
        <v>0.25</v>
      </c>
    </row>
    <row r="9" spans="4:10" x14ac:dyDescent="0.25">
      <c r="E9" s="77" t="s">
        <v>14</v>
      </c>
      <c r="F9" s="79">
        <v>-0.1</v>
      </c>
      <c r="G9" s="79">
        <v>-0.05</v>
      </c>
      <c r="H9" s="79">
        <v>0.51</v>
      </c>
      <c r="I9" s="79">
        <v>0.02</v>
      </c>
      <c r="J9" s="79">
        <v>-0.05</v>
      </c>
    </row>
    <row r="10" spans="4:10" x14ac:dyDescent="0.25">
      <c r="E10" s="77" t="s">
        <v>98</v>
      </c>
      <c r="F10" s="79">
        <v>-0.2</v>
      </c>
      <c r="G10" s="79">
        <v>-0.1</v>
      </c>
      <c r="H10" s="79">
        <v>0.02</v>
      </c>
      <c r="I10" s="79">
        <v>0.54</v>
      </c>
      <c r="J10" s="79">
        <v>-0.1</v>
      </c>
    </row>
    <row r="11" spans="4:10" x14ac:dyDescent="0.25">
      <c r="E11" s="77" t="s">
        <v>99</v>
      </c>
      <c r="F11" s="79">
        <v>0.5</v>
      </c>
      <c r="G11" s="79">
        <v>0.25</v>
      </c>
      <c r="H11" s="79">
        <v>-0.05</v>
      </c>
      <c r="I11" s="79">
        <v>-0.1</v>
      </c>
      <c r="J11" s="79">
        <v>1.25</v>
      </c>
    </row>
    <row r="17" spans="5:10" x14ac:dyDescent="0.25">
      <c r="E17" s="81" t="s">
        <v>102</v>
      </c>
    </row>
    <row r="19" spans="5:10" x14ac:dyDescent="0.25">
      <c r="E19" s="69" t="s">
        <v>100</v>
      </c>
      <c r="F19" s="75" t="s">
        <v>2</v>
      </c>
      <c r="G19" s="74" t="s">
        <v>3</v>
      </c>
      <c r="H19" s="74" t="s">
        <v>14</v>
      </c>
      <c r="I19" s="74" t="s">
        <v>98</v>
      </c>
      <c r="J19" s="74" t="s">
        <v>99</v>
      </c>
    </row>
    <row r="20" spans="5:10" x14ac:dyDescent="0.25">
      <c r="E20" s="76" t="s">
        <v>2</v>
      </c>
      <c r="F20" s="78">
        <v>1</v>
      </c>
      <c r="G20" s="79">
        <v>0.50004897463371134</v>
      </c>
      <c r="H20" s="79">
        <v>-0.10000637550071056</v>
      </c>
      <c r="I20" s="79">
        <v>-0.20001357263334346</v>
      </c>
      <c r="J20" s="79">
        <v>0.50004897463371134</v>
      </c>
    </row>
    <row r="21" spans="5:10" x14ac:dyDescent="0.25">
      <c r="E21" s="76" t="s">
        <v>3</v>
      </c>
      <c r="F21" s="79">
        <v>0.50004897463371134</v>
      </c>
      <c r="G21" s="79">
        <v>1</v>
      </c>
      <c r="H21" s="79">
        <v>-4.9999474109517238E-2</v>
      </c>
      <c r="I21" s="79">
        <v>-9.9999457752700291E-2</v>
      </c>
      <c r="J21" s="79">
        <v>0.25001168655696226</v>
      </c>
    </row>
    <row r="22" spans="5:10" x14ac:dyDescent="0.25">
      <c r="E22" s="77" t="s">
        <v>14</v>
      </c>
      <c r="F22" s="79">
        <v>-0.10000637550071056</v>
      </c>
      <c r="G22" s="79">
        <v>-4.9999474109517238E-2</v>
      </c>
      <c r="H22" s="79">
        <v>1</v>
      </c>
      <c r="I22" s="79">
        <v>1.999901157247716E-2</v>
      </c>
      <c r="J22" s="79">
        <v>-4.9999474109517203E-2</v>
      </c>
    </row>
    <row r="23" spans="5:10" x14ac:dyDescent="0.25">
      <c r="E23" s="77" t="s">
        <v>98</v>
      </c>
      <c r="F23" s="79">
        <v>-0.20001357263334346</v>
      </c>
      <c r="G23" s="79">
        <v>-9.9999457752700291E-2</v>
      </c>
      <c r="H23" s="79">
        <v>1.999901157247716E-2</v>
      </c>
      <c r="I23" s="79">
        <v>1</v>
      </c>
      <c r="J23" s="79">
        <v>-9.9999457752700263E-2</v>
      </c>
    </row>
    <row r="24" spans="5:10" x14ac:dyDescent="0.25">
      <c r="E24" s="77" t="s">
        <v>99</v>
      </c>
      <c r="F24" s="79">
        <v>0.50004897463371134</v>
      </c>
      <c r="G24" s="79">
        <v>0.25001168655696226</v>
      </c>
      <c r="H24" s="79">
        <v>-4.9999474109517203E-2</v>
      </c>
      <c r="I24" s="79">
        <v>-9.9999457752700263E-2</v>
      </c>
      <c r="J24" s="79">
        <v>1.0000000000000002</v>
      </c>
    </row>
    <row r="29" spans="5:10" x14ac:dyDescent="0.25">
      <c r="E29" t="s">
        <v>96</v>
      </c>
    </row>
    <row r="30" spans="5:10" x14ac:dyDescent="0.25">
      <c r="E30" t="s">
        <v>71</v>
      </c>
    </row>
    <row r="35" spans="5:10" x14ac:dyDescent="0.25">
      <c r="E35" s="81" t="s">
        <v>103</v>
      </c>
    </row>
    <row r="37" spans="5:10" x14ac:dyDescent="0.25">
      <c r="E37" s="69" t="s">
        <v>100</v>
      </c>
      <c r="F37" s="75" t="s">
        <v>2</v>
      </c>
      <c r="G37" s="74" t="s">
        <v>3</v>
      </c>
      <c r="H37" s="74" t="s">
        <v>14</v>
      </c>
      <c r="I37" s="74" t="s">
        <v>98</v>
      </c>
      <c r="J37" s="74" t="s">
        <v>99</v>
      </c>
    </row>
    <row r="38" spans="5:10" x14ac:dyDescent="0.25">
      <c r="E38" s="76" t="s">
        <v>2</v>
      </c>
      <c r="F38" s="82">
        <f>F7-F20</f>
        <v>-1</v>
      </c>
      <c r="G38" s="82">
        <f t="shared" ref="G38:J38" si="0">G7-G20</f>
        <v>-4.8974633711340587E-5</v>
      </c>
      <c r="H38" s="82">
        <f t="shared" si="0"/>
        <v>6.3755007105592565E-6</v>
      </c>
      <c r="I38" s="82">
        <f t="shared" si="0"/>
        <v>1.3572633343450491E-5</v>
      </c>
      <c r="J38" s="82">
        <f t="shared" si="0"/>
        <v>-4.8974633711340587E-5</v>
      </c>
    </row>
    <row r="39" spans="5:10" x14ac:dyDescent="0.25">
      <c r="E39" s="76" t="s">
        <v>3</v>
      </c>
      <c r="F39" s="82">
        <f t="shared" ref="F39:J39" si="1">F8-F21</f>
        <v>-4.8974633711340587E-5</v>
      </c>
      <c r="G39" s="82">
        <f t="shared" si="1"/>
        <v>0.25</v>
      </c>
      <c r="H39" s="82">
        <f t="shared" si="1"/>
        <v>-5.258904827651345E-7</v>
      </c>
      <c r="I39" s="82">
        <f t="shared" si="1"/>
        <v>-5.422472997146377E-7</v>
      </c>
      <c r="J39" s="82">
        <f t="shared" si="1"/>
        <v>-1.1686556962264838E-5</v>
      </c>
    </row>
    <row r="40" spans="5:10" x14ac:dyDescent="0.25">
      <c r="E40" s="77" t="s">
        <v>14</v>
      </c>
      <c r="F40" s="82">
        <f t="shared" ref="F40:J40" si="2">F9-F22</f>
        <v>6.3755007105592565E-6</v>
      </c>
      <c r="G40" s="82">
        <f t="shared" si="2"/>
        <v>-5.258904827651345E-7</v>
      </c>
      <c r="H40" s="82">
        <f t="shared" si="2"/>
        <v>-0.49</v>
      </c>
      <c r="I40" s="82">
        <f t="shared" si="2"/>
        <v>9.8842752284042379E-7</v>
      </c>
      <c r="J40" s="82">
        <f t="shared" si="2"/>
        <v>-5.2589048279982897E-7</v>
      </c>
    </row>
    <row r="41" spans="5:10" x14ac:dyDescent="0.25">
      <c r="E41" s="77" t="s">
        <v>98</v>
      </c>
      <c r="F41" s="82">
        <f t="shared" ref="F41:J41" si="3">F10-F23</f>
        <v>1.3572633343450491E-5</v>
      </c>
      <c r="G41" s="82">
        <f t="shared" si="3"/>
        <v>-5.422472997146377E-7</v>
      </c>
      <c r="H41" s="82">
        <f t="shared" si="3"/>
        <v>9.8842752284042379E-7</v>
      </c>
      <c r="I41" s="82">
        <f t="shared" si="3"/>
        <v>-0.45999999999999996</v>
      </c>
      <c r="J41" s="82">
        <f t="shared" si="3"/>
        <v>-5.4224729974239327E-7</v>
      </c>
    </row>
    <row r="42" spans="5:10" x14ac:dyDescent="0.25">
      <c r="E42" s="77" t="s">
        <v>99</v>
      </c>
      <c r="F42" s="82">
        <f t="shared" ref="F42:J42" si="4">F11-F24</f>
        <v>-4.8974633711340587E-5</v>
      </c>
      <c r="G42" s="82">
        <f t="shared" si="4"/>
        <v>-1.1686556962264838E-5</v>
      </c>
      <c r="H42" s="82">
        <f t="shared" si="4"/>
        <v>-5.2589048279982897E-7</v>
      </c>
      <c r="I42" s="82">
        <f t="shared" si="4"/>
        <v>-5.4224729974239327E-7</v>
      </c>
      <c r="J42" s="82">
        <f t="shared" si="4"/>
        <v>0.24999999999999978</v>
      </c>
    </row>
    <row r="46" spans="5:10" x14ac:dyDescent="0.25">
      <c r="E46" t="s">
        <v>122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zoomScaleNormal="100" workbookViewId="0">
      <selection activeCell="B6" sqref="B6"/>
    </sheetView>
  </sheetViews>
  <sheetFormatPr defaultRowHeight="15" x14ac:dyDescent="0.25"/>
  <cols>
    <col min="1" max="1" width="4.140625" customWidth="1"/>
    <col min="2" max="2" width="19.42578125" customWidth="1"/>
    <col min="3" max="7" width="5.42578125" customWidth="1"/>
    <col min="8" max="8" width="10.7109375" customWidth="1"/>
    <col min="9" max="9" width="11" customWidth="1"/>
    <col min="14" max="14" width="9.140625" customWidth="1"/>
  </cols>
  <sheetData>
    <row r="2" spans="2:9" x14ac:dyDescent="0.25">
      <c r="B2" s="4" t="s">
        <v>0</v>
      </c>
    </row>
    <row r="3" spans="2:9" x14ac:dyDescent="0.25">
      <c r="B3" s="34" t="s">
        <v>1</v>
      </c>
      <c r="C3" s="24" t="s">
        <v>9</v>
      </c>
      <c r="D3" s="25" t="s">
        <v>10</v>
      </c>
      <c r="E3" s="25" t="s">
        <v>11</v>
      </c>
      <c r="F3" s="25" t="s">
        <v>12</v>
      </c>
      <c r="G3" s="25" t="s">
        <v>13</v>
      </c>
    </row>
    <row r="4" spans="2:9" x14ac:dyDescent="0.25">
      <c r="B4" s="31" t="s">
        <v>2</v>
      </c>
      <c r="C4" s="8">
        <v>2</v>
      </c>
      <c r="D4" s="9">
        <v>4</v>
      </c>
      <c r="E4" s="9">
        <v>5</v>
      </c>
      <c r="F4" s="9">
        <v>2</v>
      </c>
      <c r="G4" s="9">
        <v>1</v>
      </c>
    </row>
    <row r="5" spans="2:9" x14ac:dyDescent="0.25">
      <c r="B5" s="31" t="s">
        <v>3</v>
      </c>
      <c r="C5" s="8">
        <v>1</v>
      </c>
      <c r="D5" s="14">
        <v>5</v>
      </c>
      <c r="E5" s="14">
        <v>6</v>
      </c>
      <c r="F5" s="14">
        <v>2</v>
      </c>
      <c r="G5" s="14">
        <v>5</v>
      </c>
    </row>
    <row r="6" spans="2:9" x14ac:dyDescent="0.25">
      <c r="B6" s="32" t="s">
        <v>14</v>
      </c>
      <c r="C6" s="20">
        <v>3</v>
      </c>
      <c r="D6" s="14">
        <v>1</v>
      </c>
      <c r="E6" s="14">
        <v>3</v>
      </c>
      <c r="F6" s="14">
        <v>2</v>
      </c>
      <c r="G6" s="14">
        <v>3</v>
      </c>
    </row>
    <row r="7" spans="2:9" x14ac:dyDescent="0.25">
      <c r="B7" s="4"/>
    </row>
    <row r="8" spans="2:9" x14ac:dyDescent="0.25">
      <c r="B8" s="4" t="s">
        <v>4</v>
      </c>
    </row>
    <row r="9" spans="2:9" x14ac:dyDescent="0.25">
      <c r="B9" s="28" t="s">
        <v>1</v>
      </c>
      <c r="C9" s="24" t="s">
        <v>9</v>
      </c>
      <c r="D9" s="25" t="s">
        <v>10</v>
      </c>
      <c r="E9" s="25" t="s">
        <v>11</v>
      </c>
      <c r="F9" s="25" t="s">
        <v>12</v>
      </c>
      <c r="G9" s="26" t="s">
        <v>13</v>
      </c>
      <c r="H9" s="27" t="s">
        <v>5</v>
      </c>
      <c r="I9" s="14"/>
    </row>
    <row r="10" spans="2:9" x14ac:dyDescent="0.25">
      <c r="B10" s="31" t="s">
        <v>2</v>
      </c>
      <c r="C10" s="8">
        <v>0</v>
      </c>
      <c r="D10" s="9">
        <v>0</v>
      </c>
      <c r="E10" s="9">
        <v>0</v>
      </c>
      <c r="F10" s="9">
        <v>200</v>
      </c>
      <c r="G10" s="10">
        <v>700</v>
      </c>
      <c r="H10" s="15">
        <v>3100</v>
      </c>
      <c r="I10" s="14"/>
    </row>
    <row r="11" spans="2:9" x14ac:dyDescent="0.25">
      <c r="B11" s="32" t="s">
        <v>3</v>
      </c>
      <c r="C11" s="20">
        <v>500</v>
      </c>
      <c r="D11" s="14">
        <v>0</v>
      </c>
      <c r="E11" s="14">
        <v>0</v>
      </c>
      <c r="F11" s="14">
        <v>0</v>
      </c>
      <c r="G11" s="23">
        <v>0</v>
      </c>
      <c r="H11" s="29">
        <v>1200</v>
      </c>
      <c r="I11" s="14"/>
    </row>
    <row r="12" spans="2:9" x14ac:dyDescent="0.25">
      <c r="B12" s="33" t="s">
        <v>14</v>
      </c>
      <c r="C12" s="11">
        <v>0</v>
      </c>
      <c r="D12" s="12">
        <v>900</v>
      </c>
      <c r="E12" s="12">
        <v>1800</v>
      </c>
      <c r="F12" s="12">
        <v>0</v>
      </c>
      <c r="G12" s="13">
        <v>0</v>
      </c>
      <c r="H12" s="16">
        <v>4000</v>
      </c>
      <c r="I12" s="14"/>
    </row>
    <row r="13" spans="2:9" x14ac:dyDescent="0.25">
      <c r="B13" s="35" t="s">
        <v>6</v>
      </c>
      <c r="C13" s="5">
        <v>500</v>
      </c>
      <c r="D13" s="6">
        <v>900</v>
      </c>
      <c r="E13" s="6">
        <v>1800</v>
      </c>
      <c r="F13" s="6">
        <v>200</v>
      </c>
      <c r="G13" s="7">
        <v>700</v>
      </c>
    </row>
    <row r="15" spans="2:9" x14ac:dyDescent="0.25">
      <c r="B15" s="37" t="s">
        <v>30</v>
      </c>
      <c r="H15" s="37" t="s">
        <v>8</v>
      </c>
      <c r="I15" s="37" t="s">
        <v>70</v>
      </c>
    </row>
    <row r="16" spans="2:9" x14ac:dyDescent="0.25">
      <c r="B16" s="17" t="s">
        <v>15</v>
      </c>
      <c r="H16" s="58">
        <v>7900</v>
      </c>
      <c r="I16" s="58">
        <f>SUMPRODUCT(TblTrptnCosts[[1]:[5]],C10:G12)</f>
        <v>7900</v>
      </c>
    </row>
    <row r="18" spans="2:2" x14ac:dyDescent="0.25">
      <c r="B18" t="s">
        <v>19</v>
      </c>
    </row>
    <row r="19" spans="2:2" x14ac:dyDescent="0.25">
      <c r="B19" t="s">
        <v>20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zoomScaleNormal="100" workbookViewId="0">
      <selection activeCell="V25" sqref="V25"/>
    </sheetView>
  </sheetViews>
  <sheetFormatPr defaultRowHeight="15" x14ac:dyDescent="0.25"/>
  <cols>
    <col min="1" max="1" width="4.140625" customWidth="1"/>
    <col min="2" max="2" width="19.42578125" customWidth="1"/>
    <col min="3" max="7" width="5.42578125" customWidth="1"/>
    <col min="8" max="8" width="10.7109375" customWidth="1"/>
    <col min="9" max="9" width="11" customWidth="1"/>
    <col min="14" max="14" width="9.140625" customWidth="1"/>
  </cols>
  <sheetData>
    <row r="2" spans="2:9" x14ac:dyDescent="0.25">
      <c r="B2" s="4" t="s">
        <v>0</v>
      </c>
    </row>
    <row r="3" spans="2:9" x14ac:dyDescent="0.25">
      <c r="B3" s="34" t="s">
        <v>1</v>
      </c>
      <c r="C3" s="24" t="s">
        <v>9</v>
      </c>
      <c r="D3" s="25" t="s">
        <v>10</v>
      </c>
      <c r="E3" s="25" t="s">
        <v>11</v>
      </c>
      <c r="F3" s="25" t="s">
        <v>12</v>
      </c>
      <c r="G3" s="25" t="s">
        <v>13</v>
      </c>
    </row>
    <row r="4" spans="2:9" x14ac:dyDescent="0.25">
      <c r="B4" s="31" t="s">
        <v>2</v>
      </c>
      <c r="C4" s="8">
        <v>2</v>
      </c>
      <c r="D4" s="9">
        <v>4</v>
      </c>
      <c r="E4" s="9">
        <v>5</v>
      </c>
      <c r="F4" s="9">
        <v>2</v>
      </c>
      <c r="G4" s="9">
        <v>1</v>
      </c>
    </row>
    <row r="5" spans="2:9" x14ac:dyDescent="0.25">
      <c r="B5" s="31" t="s">
        <v>3</v>
      </c>
      <c r="C5" s="8">
        <v>1</v>
      </c>
      <c r="D5" s="14">
        <v>5</v>
      </c>
      <c r="E5" s="14">
        <v>6</v>
      </c>
      <c r="F5" s="14">
        <v>2</v>
      </c>
      <c r="G5" s="14">
        <v>5</v>
      </c>
    </row>
    <row r="6" spans="2:9" x14ac:dyDescent="0.25">
      <c r="B6" s="32" t="s">
        <v>14</v>
      </c>
      <c r="C6" s="20">
        <v>3</v>
      </c>
      <c r="D6" s="14">
        <v>1</v>
      </c>
      <c r="E6" s="14">
        <v>3</v>
      </c>
      <c r="F6" s="14">
        <v>2</v>
      </c>
      <c r="G6" s="14">
        <v>3</v>
      </c>
    </row>
    <row r="7" spans="2:9" x14ac:dyDescent="0.25">
      <c r="B7" s="4"/>
    </row>
    <row r="8" spans="2:9" x14ac:dyDescent="0.25">
      <c r="B8" s="4" t="s">
        <v>4</v>
      </c>
    </row>
    <row r="9" spans="2:9" x14ac:dyDescent="0.25">
      <c r="B9" s="28" t="s">
        <v>1</v>
      </c>
      <c r="C9" s="24" t="s">
        <v>9</v>
      </c>
      <c r="D9" s="25" t="s">
        <v>10</v>
      </c>
      <c r="E9" s="25" t="s">
        <v>11</v>
      </c>
      <c r="F9" s="25" t="s">
        <v>12</v>
      </c>
      <c r="G9" s="26" t="s">
        <v>13</v>
      </c>
      <c r="H9" s="27" t="s">
        <v>5</v>
      </c>
      <c r="I9" s="14"/>
    </row>
    <row r="10" spans="2:9" x14ac:dyDescent="0.25">
      <c r="B10" s="31" t="s">
        <v>2</v>
      </c>
      <c r="C10" s="8">
        <v>0</v>
      </c>
      <c r="D10" s="9">
        <v>0</v>
      </c>
      <c r="E10" s="9">
        <v>0</v>
      </c>
      <c r="F10" s="9">
        <v>200</v>
      </c>
      <c r="G10" s="10">
        <v>700</v>
      </c>
      <c r="H10" s="15">
        <v>3100</v>
      </c>
      <c r="I10" s="14"/>
    </row>
    <row r="11" spans="2:9" x14ac:dyDescent="0.25">
      <c r="B11" s="32" t="s">
        <v>3</v>
      </c>
      <c r="C11" s="20">
        <v>500</v>
      </c>
      <c r="D11" s="14">
        <v>0</v>
      </c>
      <c r="E11" s="14">
        <v>0</v>
      </c>
      <c r="F11" s="14">
        <v>0</v>
      </c>
      <c r="G11" s="23">
        <v>0</v>
      </c>
      <c r="H11" s="29">
        <v>1200</v>
      </c>
      <c r="I11" s="14"/>
    </row>
    <row r="12" spans="2:9" x14ac:dyDescent="0.25">
      <c r="B12" s="33" t="s">
        <v>14</v>
      </c>
      <c r="C12" s="11">
        <v>0</v>
      </c>
      <c r="D12" s="12">
        <v>900</v>
      </c>
      <c r="E12" s="12">
        <v>1800</v>
      </c>
      <c r="F12" s="12">
        <v>0</v>
      </c>
      <c r="G12" s="13">
        <v>0</v>
      </c>
      <c r="H12" s="16">
        <v>4000</v>
      </c>
      <c r="I12" s="14"/>
    </row>
    <row r="13" spans="2:9" x14ac:dyDescent="0.25">
      <c r="B13" s="35" t="s">
        <v>6</v>
      </c>
      <c r="C13" s="5">
        <v>500</v>
      </c>
      <c r="D13" s="6">
        <v>900</v>
      </c>
      <c r="E13" s="6">
        <v>1800</v>
      </c>
      <c r="F13" s="6">
        <v>200</v>
      </c>
      <c r="G13" s="7">
        <v>700</v>
      </c>
    </row>
    <row r="15" spans="2:9" x14ac:dyDescent="0.25">
      <c r="B15" s="37" t="s">
        <v>30</v>
      </c>
      <c r="H15" s="37" t="s">
        <v>8</v>
      </c>
      <c r="I15" s="37" t="s">
        <v>70</v>
      </c>
    </row>
    <row r="16" spans="2:9" x14ac:dyDescent="0.25">
      <c r="B16" s="17" t="s">
        <v>15</v>
      </c>
      <c r="H16" s="58">
        <v>7900</v>
      </c>
      <c r="I16" s="58">
        <f>SUMPRODUCT(TblTrptnCosts16[[1]:[5]],C10:G12)</f>
        <v>7900</v>
      </c>
    </row>
    <row r="18" spans="2:2" x14ac:dyDescent="0.25">
      <c r="B18" t="s">
        <v>19</v>
      </c>
    </row>
    <row r="19" spans="2:2" x14ac:dyDescent="0.25">
      <c r="B19" t="s">
        <v>20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M8" sqref="M8"/>
    </sheetView>
  </sheetViews>
  <sheetFormatPr defaultRowHeight="15" x14ac:dyDescent="0.25"/>
  <cols>
    <col min="2" max="2" width="15.7109375" customWidth="1"/>
    <col min="3" max="3" width="11.140625" customWidth="1"/>
    <col min="4" max="4" width="10.140625" customWidth="1"/>
    <col min="5" max="5" width="9.85546875" customWidth="1"/>
    <col min="6" max="6" width="11.140625" customWidth="1"/>
    <col min="7" max="7" width="13" customWidth="1"/>
    <col min="8" max="8" width="12.85546875" customWidth="1"/>
    <col min="9" max="9" width="15" customWidth="1"/>
    <col min="10" max="10" width="13.140625" customWidth="1"/>
    <col min="11" max="11" width="13.28515625" customWidth="1"/>
    <col min="13" max="13" width="16" customWidth="1"/>
  </cols>
  <sheetData>
    <row r="2" spans="2:13" x14ac:dyDescent="0.25">
      <c r="B2" s="63" t="s">
        <v>31</v>
      </c>
      <c r="C2" s="63" t="s">
        <v>32</v>
      </c>
      <c r="D2" s="64" t="s">
        <v>33</v>
      </c>
      <c r="E2" s="64" t="s">
        <v>34</v>
      </c>
      <c r="F2" s="64" t="s">
        <v>35</v>
      </c>
      <c r="G2" s="64" t="s">
        <v>36</v>
      </c>
      <c r="H2" s="64" t="s">
        <v>35</v>
      </c>
      <c r="I2" s="64" t="s">
        <v>35</v>
      </c>
      <c r="J2" s="64" t="s">
        <v>35</v>
      </c>
      <c r="K2" s="65" t="s">
        <v>37</v>
      </c>
    </row>
    <row r="3" spans="2:13" x14ac:dyDescent="0.25">
      <c r="M3" t="s">
        <v>29</v>
      </c>
    </row>
    <row r="4" spans="2:13" x14ac:dyDescent="0.25">
      <c r="B4" s="53" t="s">
        <v>38</v>
      </c>
      <c r="C4" s="55" t="s">
        <v>39</v>
      </c>
      <c r="D4" s="56" t="s">
        <v>40</v>
      </c>
      <c r="E4" s="56" t="s">
        <v>41</v>
      </c>
      <c r="F4" s="56" t="s">
        <v>42</v>
      </c>
      <c r="G4" s="56" t="s">
        <v>43</v>
      </c>
      <c r="H4" s="56" t="s">
        <v>44</v>
      </c>
      <c r="I4" s="56" t="s">
        <v>45</v>
      </c>
      <c r="J4" s="56" t="s">
        <v>46</v>
      </c>
      <c r="K4" s="56" t="s">
        <v>47</v>
      </c>
      <c r="M4" s="54" t="s">
        <v>48</v>
      </c>
    </row>
    <row r="5" spans="2:13" x14ac:dyDescent="0.25">
      <c r="B5" s="52" t="s">
        <v>49</v>
      </c>
      <c r="C5" s="8">
        <v>44.7</v>
      </c>
      <c r="D5" s="9">
        <v>1411</v>
      </c>
      <c r="E5" s="9">
        <v>2</v>
      </c>
      <c r="F5" s="9">
        <v>365</v>
      </c>
      <c r="G5" s="9">
        <v>0</v>
      </c>
      <c r="H5" s="9">
        <v>55.4</v>
      </c>
      <c r="I5" s="9">
        <v>33.299999999999997</v>
      </c>
      <c r="J5" s="9">
        <v>441</v>
      </c>
      <c r="K5" s="9">
        <v>0</v>
      </c>
      <c r="M5" s="57">
        <v>2.9519061676488264E-2</v>
      </c>
    </row>
    <row r="6" spans="2:13" x14ac:dyDescent="0.25">
      <c r="B6" s="53" t="s">
        <v>50</v>
      </c>
      <c r="C6" s="20">
        <v>36</v>
      </c>
      <c r="D6" s="14">
        <v>897</v>
      </c>
      <c r="E6" s="14">
        <v>1.7</v>
      </c>
      <c r="F6" s="14">
        <v>99</v>
      </c>
      <c r="G6" s="14">
        <v>30.9</v>
      </c>
      <c r="H6" s="14">
        <v>17.399999999999999</v>
      </c>
      <c r="I6" s="14">
        <v>7.9</v>
      </c>
      <c r="J6" s="14">
        <v>106</v>
      </c>
      <c r="K6" s="14">
        <v>0</v>
      </c>
      <c r="M6" s="57">
        <v>0</v>
      </c>
    </row>
    <row r="7" spans="2:13" x14ac:dyDescent="0.25">
      <c r="B7" s="53" t="s">
        <v>51</v>
      </c>
      <c r="C7" s="20">
        <v>8.4</v>
      </c>
      <c r="D7" s="14">
        <v>422</v>
      </c>
      <c r="E7" s="14">
        <v>15.1</v>
      </c>
      <c r="F7" s="14">
        <v>9</v>
      </c>
      <c r="G7" s="14">
        <v>26</v>
      </c>
      <c r="H7" s="14">
        <v>3</v>
      </c>
      <c r="I7" s="14">
        <v>23.5</v>
      </c>
      <c r="J7" s="14">
        <v>11</v>
      </c>
      <c r="K7" s="14">
        <v>60</v>
      </c>
      <c r="M7" s="57">
        <v>0</v>
      </c>
    </row>
    <row r="8" spans="2:13" x14ac:dyDescent="0.25">
      <c r="B8" s="53" t="s">
        <v>52</v>
      </c>
      <c r="C8" s="20">
        <v>20.6</v>
      </c>
      <c r="D8" s="14">
        <v>17</v>
      </c>
      <c r="E8" s="14">
        <v>0.6</v>
      </c>
      <c r="F8" s="14">
        <v>6</v>
      </c>
      <c r="G8" s="14">
        <v>55.8</v>
      </c>
      <c r="H8" s="14">
        <v>0.2</v>
      </c>
      <c r="I8" s="14">
        <v>0</v>
      </c>
      <c r="J8" s="14">
        <v>0</v>
      </c>
      <c r="K8" s="14">
        <v>0</v>
      </c>
      <c r="M8" s="57">
        <v>0</v>
      </c>
    </row>
    <row r="9" spans="2:13" x14ac:dyDescent="0.25">
      <c r="B9" s="53" t="s">
        <v>53</v>
      </c>
      <c r="C9" s="20">
        <v>7.4</v>
      </c>
      <c r="D9" s="14">
        <v>448</v>
      </c>
      <c r="E9" s="14">
        <v>16.399999999999999</v>
      </c>
      <c r="F9" s="14">
        <v>19</v>
      </c>
      <c r="G9" s="14">
        <v>28.1</v>
      </c>
      <c r="H9" s="14">
        <v>0.8</v>
      </c>
      <c r="I9" s="14">
        <v>10.3</v>
      </c>
      <c r="J9" s="14">
        <v>4</v>
      </c>
      <c r="K9" s="14">
        <v>0</v>
      </c>
      <c r="M9" s="57">
        <v>0</v>
      </c>
    </row>
    <row r="10" spans="2:13" x14ac:dyDescent="0.25">
      <c r="B10" s="53" t="s">
        <v>54</v>
      </c>
      <c r="C10" s="20">
        <v>15.7</v>
      </c>
      <c r="D10" s="14">
        <v>661</v>
      </c>
      <c r="E10" s="14">
        <v>1</v>
      </c>
      <c r="F10" s="14">
        <v>48</v>
      </c>
      <c r="G10" s="14">
        <v>0</v>
      </c>
      <c r="H10" s="14">
        <v>9.6</v>
      </c>
      <c r="I10" s="14">
        <v>8.1</v>
      </c>
      <c r="J10" s="14">
        <v>471</v>
      </c>
      <c r="K10" s="14">
        <v>0</v>
      </c>
      <c r="M10" s="57">
        <v>0</v>
      </c>
    </row>
    <row r="11" spans="2:13" x14ac:dyDescent="0.25">
      <c r="B11" s="53" t="s">
        <v>55</v>
      </c>
      <c r="C11" s="20">
        <v>41.7</v>
      </c>
      <c r="D11" s="14">
        <v>0</v>
      </c>
      <c r="E11" s="14">
        <v>0</v>
      </c>
      <c r="F11" s="14">
        <v>0</v>
      </c>
      <c r="G11" s="14">
        <v>0.2</v>
      </c>
      <c r="H11" s="14">
        <v>0</v>
      </c>
      <c r="I11" s="14">
        <v>0.5</v>
      </c>
      <c r="J11" s="14">
        <v>5</v>
      </c>
      <c r="K11" s="14">
        <v>0</v>
      </c>
      <c r="M11" s="57">
        <v>0</v>
      </c>
    </row>
    <row r="12" spans="2:13" x14ac:dyDescent="0.25">
      <c r="B12" s="53" t="s">
        <v>56</v>
      </c>
      <c r="C12" s="20">
        <v>2.2000000000000002</v>
      </c>
      <c r="D12" s="14">
        <v>333</v>
      </c>
      <c r="E12" s="14">
        <v>0.2</v>
      </c>
      <c r="F12" s="14">
        <v>139</v>
      </c>
      <c r="G12" s="14">
        <v>169.2</v>
      </c>
      <c r="H12" s="14">
        <v>6.4</v>
      </c>
      <c r="I12" s="14">
        <v>50.8</v>
      </c>
      <c r="J12" s="14">
        <v>316</v>
      </c>
      <c r="K12" s="14">
        <v>525</v>
      </c>
      <c r="M12" s="57">
        <v>1.8925572907052648E-3</v>
      </c>
    </row>
    <row r="13" spans="2:13" x14ac:dyDescent="0.25">
      <c r="B13" s="53" t="s">
        <v>57</v>
      </c>
      <c r="C13" s="20">
        <v>4.4000000000000004</v>
      </c>
      <c r="D13" s="14">
        <v>249</v>
      </c>
      <c r="E13" s="14">
        <v>0.3</v>
      </c>
      <c r="F13" s="14">
        <v>37</v>
      </c>
      <c r="G13" s="14">
        <v>0</v>
      </c>
      <c r="H13" s="14">
        <v>18.2</v>
      </c>
      <c r="I13" s="14">
        <v>3.6</v>
      </c>
      <c r="J13" s="14">
        <v>79</v>
      </c>
      <c r="K13" s="14">
        <v>0</v>
      </c>
      <c r="M13" s="57">
        <v>0</v>
      </c>
    </row>
    <row r="14" spans="2:13" x14ac:dyDescent="0.25">
      <c r="B14" s="53" t="s">
        <v>58</v>
      </c>
      <c r="C14" s="20">
        <v>5.8</v>
      </c>
      <c r="D14" s="14">
        <v>705</v>
      </c>
      <c r="E14" s="14">
        <v>6.8</v>
      </c>
      <c r="F14" s="14">
        <v>45</v>
      </c>
      <c r="G14" s="14">
        <v>3.5</v>
      </c>
      <c r="H14" s="14">
        <v>1</v>
      </c>
      <c r="I14" s="14">
        <v>4.9000000000000004</v>
      </c>
      <c r="J14" s="14">
        <v>209</v>
      </c>
      <c r="K14" s="14">
        <v>0</v>
      </c>
      <c r="M14" s="57">
        <v>0</v>
      </c>
    </row>
    <row r="15" spans="2:13" x14ac:dyDescent="0.25">
      <c r="B15" s="53" t="s">
        <v>59</v>
      </c>
      <c r="C15" s="20">
        <v>2.4</v>
      </c>
      <c r="D15" s="14">
        <v>138</v>
      </c>
      <c r="E15" s="14">
        <v>3.7</v>
      </c>
      <c r="F15" s="14">
        <v>80</v>
      </c>
      <c r="G15" s="14">
        <v>69</v>
      </c>
      <c r="H15" s="14">
        <v>4.3</v>
      </c>
      <c r="I15" s="14">
        <v>5.8</v>
      </c>
      <c r="J15" s="14">
        <v>37</v>
      </c>
      <c r="K15" s="14">
        <v>862</v>
      </c>
      <c r="M15" s="57">
        <v>0</v>
      </c>
    </row>
    <row r="16" spans="2:13" x14ac:dyDescent="0.25">
      <c r="B16" s="53" t="s">
        <v>60</v>
      </c>
      <c r="C16" s="20">
        <v>2.6</v>
      </c>
      <c r="D16" s="14">
        <v>125</v>
      </c>
      <c r="E16" s="14">
        <v>4</v>
      </c>
      <c r="F16" s="14">
        <v>36</v>
      </c>
      <c r="G16" s="14">
        <v>7.2</v>
      </c>
      <c r="H16" s="14">
        <v>9</v>
      </c>
      <c r="I16" s="14">
        <v>4.5</v>
      </c>
      <c r="J16" s="14">
        <v>26</v>
      </c>
      <c r="K16" s="14">
        <v>5369</v>
      </c>
      <c r="M16" s="57">
        <v>1.1214435246144868E-2</v>
      </c>
    </row>
    <row r="17" spans="2:13" x14ac:dyDescent="0.25">
      <c r="B17" s="53" t="s">
        <v>61</v>
      </c>
      <c r="C17" s="20">
        <v>5.8</v>
      </c>
      <c r="D17" s="14">
        <v>166</v>
      </c>
      <c r="E17" s="14">
        <v>3.8</v>
      </c>
      <c r="F17" s="14">
        <v>59</v>
      </c>
      <c r="G17" s="14">
        <v>16.600000000000001</v>
      </c>
      <c r="H17" s="14">
        <v>4.7</v>
      </c>
      <c r="I17" s="14">
        <v>5.9</v>
      </c>
      <c r="J17" s="14">
        <v>21</v>
      </c>
      <c r="K17" s="14">
        <v>1184</v>
      </c>
      <c r="M17" s="57">
        <v>0</v>
      </c>
    </row>
    <row r="18" spans="2:13" x14ac:dyDescent="0.25">
      <c r="B18" s="53" t="s">
        <v>62</v>
      </c>
      <c r="C18" s="20">
        <v>14.3</v>
      </c>
      <c r="D18" s="14">
        <v>336</v>
      </c>
      <c r="E18" s="14">
        <v>1.8</v>
      </c>
      <c r="F18" s="14">
        <v>118</v>
      </c>
      <c r="G18" s="14">
        <v>6.7</v>
      </c>
      <c r="H18" s="14">
        <v>29.4</v>
      </c>
      <c r="I18" s="14">
        <v>7.1</v>
      </c>
      <c r="J18" s="14">
        <v>198</v>
      </c>
      <c r="K18" s="14">
        <v>2522</v>
      </c>
      <c r="M18" s="57">
        <v>0</v>
      </c>
    </row>
    <row r="19" spans="2:13" x14ac:dyDescent="0.25">
      <c r="B19" s="53" t="s">
        <v>63</v>
      </c>
      <c r="C19" s="20">
        <v>1.1000000000000001</v>
      </c>
      <c r="D19" s="14">
        <v>106</v>
      </c>
      <c r="E19" s="14">
        <v>0</v>
      </c>
      <c r="F19" s="14">
        <v>138</v>
      </c>
      <c r="G19" s="14">
        <v>918.4</v>
      </c>
      <c r="H19" s="14">
        <v>5.7</v>
      </c>
      <c r="I19" s="14">
        <v>13.8</v>
      </c>
      <c r="J19" s="14">
        <v>33</v>
      </c>
      <c r="K19" s="14">
        <v>2755</v>
      </c>
      <c r="M19" s="57">
        <v>5.0076604667252025E-3</v>
      </c>
    </row>
    <row r="20" spans="2:13" x14ac:dyDescent="0.25">
      <c r="B20" s="53" t="s">
        <v>64</v>
      </c>
      <c r="C20" s="20">
        <v>9.6</v>
      </c>
      <c r="D20" s="14">
        <v>138</v>
      </c>
      <c r="E20" s="14">
        <v>2.7</v>
      </c>
      <c r="F20" s="14">
        <v>54</v>
      </c>
      <c r="G20" s="14">
        <v>290.7</v>
      </c>
      <c r="H20" s="14">
        <v>8.4</v>
      </c>
      <c r="I20" s="14">
        <v>5.4</v>
      </c>
      <c r="J20" s="14">
        <v>83</v>
      </c>
      <c r="K20" s="14">
        <v>1912</v>
      </c>
      <c r="M20" s="57">
        <v>0</v>
      </c>
    </row>
    <row r="21" spans="2:13" x14ac:dyDescent="0.25">
      <c r="B21" s="53" t="s">
        <v>65</v>
      </c>
      <c r="C21" s="20">
        <v>8.5</v>
      </c>
      <c r="D21" s="14">
        <v>87</v>
      </c>
      <c r="E21" s="14">
        <v>1.7</v>
      </c>
      <c r="F21" s="14">
        <v>173</v>
      </c>
      <c r="G21" s="14">
        <v>86.8</v>
      </c>
      <c r="H21" s="14">
        <v>1.2</v>
      </c>
      <c r="I21" s="14">
        <v>4.3</v>
      </c>
      <c r="J21" s="14">
        <v>55</v>
      </c>
      <c r="K21" s="14">
        <v>57</v>
      </c>
      <c r="M21" s="57">
        <v>0</v>
      </c>
    </row>
    <row r="22" spans="2:13" x14ac:dyDescent="0.25">
      <c r="B22" s="53" t="s">
        <v>66</v>
      </c>
      <c r="C22" s="20">
        <v>12.8</v>
      </c>
      <c r="D22" s="14">
        <v>99</v>
      </c>
      <c r="E22" s="14">
        <v>2.5</v>
      </c>
      <c r="F22" s="14">
        <v>154</v>
      </c>
      <c r="G22" s="14">
        <v>85.7</v>
      </c>
      <c r="H22" s="14">
        <v>3.9</v>
      </c>
      <c r="I22" s="14">
        <v>4.3</v>
      </c>
      <c r="J22" s="14">
        <v>65</v>
      </c>
      <c r="K22" s="14">
        <v>257</v>
      </c>
      <c r="M22" s="57">
        <v>0</v>
      </c>
    </row>
    <row r="23" spans="2:13" x14ac:dyDescent="0.25">
      <c r="B23" s="53" t="s">
        <v>67</v>
      </c>
      <c r="C23" s="20">
        <v>17.399999999999999</v>
      </c>
      <c r="D23" s="14">
        <v>1055</v>
      </c>
      <c r="E23" s="14">
        <v>3.7</v>
      </c>
      <c r="F23" s="14">
        <v>459</v>
      </c>
      <c r="G23" s="14">
        <v>5.0999999999999996</v>
      </c>
      <c r="H23" s="14">
        <v>26.9</v>
      </c>
      <c r="I23" s="14">
        <v>38.200000000000003</v>
      </c>
      <c r="J23" s="14">
        <v>93</v>
      </c>
      <c r="K23" s="14">
        <v>0</v>
      </c>
      <c r="M23" s="57">
        <v>0</v>
      </c>
    </row>
    <row r="24" spans="2:13" x14ac:dyDescent="0.25">
      <c r="B24" s="53" t="s">
        <v>68</v>
      </c>
      <c r="C24" s="20">
        <v>26.9</v>
      </c>
      <c r="D24" s="14">
        <v>1691</v>
      </c>
      <c r="E24" s="14">
        <v>11.4</v>
      </c>
      <c r="F24" s="14">
        <v>792</v>
      </c>
      <c r="G24" s="14">
        <v>0</v>
      </c>
      <c r="H24" s="14">
        <v>38.4</v>
      </c>
      <c r="I24" s="14">
        <v>24.6</v>
      </c>
      <c r="J24" s="14">
        <v>217</v>
      </c>
      <c r="K24" s="14">
        <v>0</v>
      </c>
      <c r="M24" s="57">
        <v>6.1028563526693246E-2</v>
      </c>
    </row>
    <row r="27" spans="2:13" x14ac:dyDescent="0.25">
      <c r="B27" s="51" t="s">
        <v>69</v>
      </c>
      <c r="C27" s="6">
        <v>3</v>
      </c>
      <c r="D27" s="6">
        <v>70</v>
      </c>
      <c r="E27" s="6">
        <v>0.8</v>
      </c>
      <c r="F27" s="6">
        <v>12</v>
      </c>
      <c r="G27" s="6">
        <v>5</v>
      </c>
      <c r="H27" s="6">
        <v>1.8</v>
      </c>
      <c r="I27" s="6">
        <v>2.7</v>
      </c>
      <c r="J27" s="6">
        <v>18</v>
      </c>
      <c r="K27" s="7">
        <v>75</v>
      </c>
    </row>
    <row r="33" spans="4:10" x14ac:dyDescent="0.25">
      <c r="D33" s="37" t="s">
        <v>30</v>
      </c>
      <c r="J33" s="37" t="s">
        <v>8</v>
      </c>
    </row>
    <row r="34" spans="4:10" x14ac:dyDescent="0.25">
      <c r="D34" s="17" t="s">
        <v>15</v>
      </c>
      <c r="J34" s="16">
        <v>0.10866227820675683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M5" sqref="M5"/>
    </sheetView>
  </sheetViews>
  <sheetFormatPr defaultRowHeight="15" x14ac:dyDescent="0.25"/>
  <cols>
    <col min="2" max="2" width="15.7109375" customWidth="1"/>
    <col min="3" max="3" width="11.140625" customWidth="1"/>
    <col min="4" max="4" width="10.140625" customWidth="1"/>
    <col min="5" max="5" width="9.85546875" customWidth="1"/>
    <col min="6" max="6" width="11.140625" customWidth="1"/>
    <col min="7" max="7" width="13" customWidth="1"/>
    <col min="8" max="8" width="12.85546875" customWidth="1"/>
    <col min="9" max="9" width="15" customWidth="1"/>
    <col min="10" max="10" width="13.140625" customWidth="1"/>
    <col min="11" max="11" width="13.28515625" customWidth="1"/>
    <col min="13" max="13" width="16" customWidth="1"/>
  </cols>
  <sheetData>
    <row r="2" spans="2:13" x14ac:dyDescent="0.25">
      <c r="B2" s="48" t="s">
        <v>31</v>
      </c>
      <c r="C2" s="48" t="s">
        <v>32</v>
      </c>
      <c r="D2" s="49" t="s">
        <v>33</v>
      </c>
      <c r="E2" s="49" t="s">
        <v>34</v>
      </c>
      <c r="F2" s="49" t="s">
        <v>35</v>
      </c>
      <c r="G2" s="49" t="s">
        <v>36</v>
      </c>
      <c r="H2" s="49" t="s">
        <v>35</v>
      </c>
      <c r="I2" s="49" t="s">
        <v>35</v>
      </c>
      <c r="J2" s="49" t="s">
        <v>35</v>
      </c>
      <c r="K2" s="50" t="s">
        <v>37</v>
      </c>
    </row>
    <row r="3" spans="2:13" x14ac:dyDescent="0.25">
      <c r="M3" t="s">
        <v>29</v>
      </c>
    </row>
    <row r="4" spans="2:13" x14ac:dyDescent="0.25">
      <c r="B4" s="53" t="s">
        <v>38</v>
      </c>
      <c r="C4" s="55" t="s">
        <v>39</v>
      </c>
      <c r="D4" s="56" t="s">
        <v>40</v>
      </c>
      <c r="E4" s="56" t="s">
        <v>41</v>
      </c>
      <c r="F4" s="56" t="s">
        <v>42</v>
      </c>
      <c r="G4" s="56" t="s">
        <v>43</v>
      </c>
      <c r="H4" s="56" t="s">
        <v>44</v>
      </c>
      <c r="I4" s="56" t="s">
        <v>45</v>
      </c>
      <c r="J4" s="56" t="s">
        <v>46</v>
      </c>
      <c r="K4" s="56" t="s">
        <v>47</v>
      </c>
      <c r="M4" s="54" t="s">
        <v>48</v>
      </c>
    </row>
    <row r="5" spans="2:13" x14ac:dyDescent="0.25">
      <c r="B5" s="52" t="s">
        <v>49</v>
      </c>
      <c r="C5" s="8">
        <v>44.7</v>
      </c>
      <c r="D5" s="9">
        <v>1411</v>
      </c>
      <c r="E5" s="9">
        <v>2</v>
      </c>
      <c r="F5" s="9">
        <v>365</v>
      </c>
      <c r="G5" s="9">
        <v>0</v>
      </c>
      <c r="H5" s="9">
        <v>55.4</v>
      </c>
      <c r="I5" s="9">
        <v>33.299999999999997</v>
      </c>
      <c r="J5" s="9">
        <v>441</v>
      </c>
      <c r="K5" s="9">
        <v>0</v>
      </c>
      <c r="M5" s="57">
        <v>2.9519061676488264E-2</v>
      </c>
    </row>
    <row r="6" spans="2:13" x14ac:dyDescent="0.25">
      <c r="B6" s="53" t="s">
        <v>50</v>
      </c>
      <c r="C6" s="20">
        <v>36</v>
      </c>
      <c r="D6" s="14">
        <v>897</v>
      </c>
      <c r="E6" s="14">
        <v>1.7</v>
      </c>
      <c r="F6" s="14">
        <v>99</v>
      </c>
      <c r="G6" s="14">
        <v>30.9</v>
      </c>
      <c r="H6" s="14">
        <v>17.399999999999999</v>
      </c>
      <c r="I6" s="14">
        <v>7.9</v>
      </c>
      <c r="J6" s="14">
        <v>106</v>
      </c>
      <c r="K6" s="14">
        <v>0</v>
      </c>
      <c r="M6" s="57">
        <v>0</v>
      </c>
    </row>
    <row r="7" spans="2:13" x14ac:dyDescent="0.25">
      <c r="B7" s="53" t="s">
        <v>51</v>
      </c>
      <c r="C7" s="20">
        <v>8.4</v>
      </c>
      <c r="D7" s="14">
        <v>422</v>
      </c>
      <c r="E7" s="14">
        <v>15.1</v>
      </c>
      <c r="F7" s="14">
        <v>9</v>
      </c>
      <c r="G7" s="14">
        <v>26</v>
      </c>
      <c r="H7" s="14">
        <v>3</v>
      </c>
      <c r="I7" s="14">
        <v>23.5</v>
      </c>
      <c r="J7" s="14">
        <v>11</v>
      </c>
      <c r="K7" s="14">
        <v>60</v>
      </c>
      <c r="M7" s="57">
        <v>0</v>
      </c>
    </row>
    <row r="8" spans="2:13" x14ac:dyDescent="0.25">
      <c r="B8" s="53" t="s">
        <v>52</v>
      </c>
      <c r="C8" s="20">
        <v>20.6</v>
      </c>
      <c r="D8" s="14">
        <v>17</v>
      </c>
      <c r="E8" s="14">
        <v>0.6</v>
      </c>
      <c r="F8" s="14">
        <v>6</v>
      </c>
      <c r="G8" s="14">
        <v>55.8</v>
      </c>
      <c r="H8" s="14">
        <v>0.2</v>
      </c>
      <c r="I8" s="14">
        <v>0</v>
      </c>
      <c r="J8" s="14">
        <v>0</v>
      </c>
      <c r="K8" s="14">
        <v>0</v>
      </c>
      <c r="M8" s="57">
        <v>0</v>
      </c>
    </row>
    <row r="9" spans="2:13" x14ac:dyDescent="0.25">
      <c r="B9" s="53" t="s">
        <v>53</v>
      </c>
      <c r="C9" s="20">
        <v>7.4</v>
      </c>
      <c r="D9" s="14">
        <v>448</v>
      </c>
      <c r="E9" s="14">
        <v>16.399999999999999</v>
      </c>
      <c r="F9" s="14">
        <v>19</v>
      </c>
      <c r="G9" s="14">
        <v>28.1</v>
      </c>
      <c r="H9" s="14">
        <v>0.8</v>
      </c>
      <c r="I9" s="14">
        <v>10.3</v>
      </c>
      <c r="J9" s="14">
        <v>4</v>
      </c>
      <c r="K9" s="14">
        <v>0</v>
      </c>
      <c r="M9" s="57">
        <v>0</v>
      </c>
    </row>
    <row r="10" spans="2:13" x14ac:dyDescent="0.25">
      <c r="B10" s="53" t="s">
        <v>54</v>
      </c>
      <c r="C10" s="20">
        <v>15.7</v>
      </c>
      <c r="D10" s="14">
        <v>661</v>
      </c>
      <c r="E10" s="14">
        <v>1</v>
      </c>
      <c r="F10" s="14">
        <v>48</v>
      </c>
      <c r="G10" s="14">
        <v>0</v>
      </c>
      <c r="H10" s="14">
        <v>9.6</v>
      </c>
      <c r="I10" s="14">
        <v>8.1</v>
      </c>
      <c r="J10" s="14">
        <v>471</v>
      </c>
      <c r="K10" s="14">
        <v>0</v>
      </c>
      <c r="M10" s="57">
        <v>0</v>
      </c>
    </row>
    <row r="11" spans="2:13" x14ac:dyDescent="0.25">
      <c r="B11" s="53" t="s">
        <v>55</v>
      </c>
      <c r="C11" s="20">
        <v>41.7</v>
      </c>
      <c r="D11" s="14">
        <v>0</v>
      </c>
      <c r="E11" s="14">
        <v>0</v>
      </c>
      <c r="F11" s="14">
        <v>0</v>
      </c>
      <c r="G11" s="14">
        <v>0.2</v>
      </c>
      <c r="H11" s="14">
        <v>0</v>
      </c>
      <c r="I11" s="14">
        <v>0.5</v>
      </c>
      <c r="J11" s="14">
        <v>5</v>
      </c>
      <c r="K11" s="14">
        <v>0</v>
      </c>
      <c r="M11" s="57">
        <v>0</v>
      </c>
    </row>
    <row r="12" spans="2:13" x14ac:dyDescent="0.25">
      <c r="B12" s="53" t="s">
        <v>56</v>
      </c>
      <c r="C12" s="20">
        <v>2.2000000000000002</v>
      </c>
      <c r="D12" s="14">
        <v>333</v>
      </c>
      <c r="E12" s="14">
        <v>0.2</v>
      </c>
      <c r="F12" s="14">
        <v>139</v>
      </c>
      <c r="G12" s="14">
        <v>169.2</v>
      </c>
      <c r="H12" s="14">
        <v>6.4</v>
      </c>
      <c r="I12" s="14">
        <v>50.8</v>
      </c>
      <c r="J12" s="14">
        <v>316</v>
      </c>
      <c r="K12" s="14">
        <v>525</v>
      </c>
      <c r="M12" s="57">
        <v>1.8925572907052648E-3</v>
      </c>
    </row>
    <row r="13" spans="2:13" x14ac:dyDescent="0.25">
      <c r="B13" s="53" t="s">
        <v>57</v>
      </c>
      <c r="C13" s="20">
        <v>4.4000000000000004</v>
      </c>
      <c r="D13" s="14">
        <v>249</v>
      </c>
      <c r="E13" s="14">
        <v>0.3</v>
      </c>
      <c r="F13" s="14">
        <v>37</v>
      </c>
      <c r="G13" s="14">
        <v>0</v>
      </c>
      <c r="H13" s="14">
        <v>18.2</v>
      </c>
      <c r="I13" s="14">
        <v>3.6</v>
      </c>
      <c r="J13" s="14">
        <v>79</v>
      </c>
      <c r="K13" s="14">
        <v>0</v>
      </c>
      <c r="M13" s="57">
        <v>0</v>
      </c>
    </row>
    <row r="14" spans="2:13" x14ac:dyDescent="0.25">
      <c r="B14" s="53" t="s">
        <v>58</v>
      </c>
      <c r="C14" s="20">
        <v>5.8</v>
      </c>
      <c r="D14" s="14">
        <v>705</v>
      </c>
      <c r="E14" s="14">
        <v>6.8</v>
      </c>
      <c r="F14" s="14">
        <v>45</v>
      </c>
      <c r="G14" s="14">
        <v>3.5</v>
      </c>
      <c r="H14" s="14">
        <v>1</v>
      </c>
      <c r="I14" s="14">
        <v>4.9000000000000004</v>
      </c>
      <c r="J14" s="14">
        <v>209</v>
      </c>
      <c r="K14" s="14">
        <v>0</v>
      </c>
      <c r="M14" s="57">
        <v>0</v>
      </c>
    </row>
    <row r="15" spans="2:13" x14ac:dyDescent="0.25">
      <c r="B15" s="53" t="s">
        <v>59</v>
      </c>
      <c r="C15" s="20">
        <v>2.4</v>
      </c>
      <c r="D15" s="14">
        <v>138</v>
      </c>
      <c r="E15" s="14">
        <v>3.7</v>
      </c>
      <c r="F15" s="14">
        <v>80</v>
      </c>
      <c r="G15" s="14">
        <v>69</v>
      </c>
      <c r="H15" s="14">
        <v>4.3</v>
      </c>
      <c r="I15" s="14">
        <v>5.8</v>
      </c>
      <c r="J15" s="14">
        <v>37</v>
      </c>
      <c r="K15" s="14">
        <v>862</v>
      </c>
      <c r="M15" s="57">
        <v>0</v>
      </c>
    </row>
    <row r="16" spans="2:13" x14ac:dyDescent="0.25">
      <c r="B16" s="53" t="s">
        <v>60</v>
      </c>
      <c r="C16" s="20">
        <v>2.6</v>
      </c>
      <c r="D16" s="14">
        <v>125</v>
      </c>
      <c r="E16" s="14">
        <v>4</v>
      </c>
      <c r="F16" s="14">
        <v>36</v>
      </c>
      <c r="G16" s="14">
        <v>7.2</v>
      </c>
      <c r="H16" s="14">
        <v>9</v>
      </c>
      <c r="I16" s="14">
        <v>4.5</v>
      </c>
      <c r="J16" s="14">
        <v>26</v>
      </c>
      <c r="K16" s="14">
        <v>5369</v>
      </c>
      <c r="M16" s="57">
        <v>1.1214435246144868E-2</v>
      </c>
    </row>
    <row r="17" spans="2:13" x14ac:dyDescent="0.25">
      <c r="B17" s="53" t="s">
        <v>61</v>
      </c>
      <c r="C17" s="20">
        <v>5.8</v>
      </c>
      <c r="D17" s="14">
        <v>166</v>
      </c>
      <c r="E17" s="14">
        <v>3.8</v>
      </c>
      <c r="F17" s="14">
        <v>59</v>
      </c>
      <c r="G17" s="14">
        <v>16.600000000000001</v>
      </c>
      <c r="H17" s="14">
        <v>4.7</v>
      </c>
      <c r="I17" s="14">
        <v>5.9</v>
      </c>
      <c r="J17" s="14">
        <v>21</v>
      </c>
      <c r="K17" s="14">
        <v>1184</v>
      </c>
      <c r="M17" s="57">
        <v>0</v>
      </c>
    </row>
    <row r="18" spans="2:13" x14ac:dyDescent="0.25">
      <c r="B18" s="53" t="s">
        <v>62</v>
      </c>
      <c r="C18" s="20">
        <v>14.3</v>
      </c>
      <c r="D18" s="14">
        <v>336</v>
      </c>
      <c r="E18" s="14">
        <v>1.8</v>
      </c>
      <c r="F18" s="14">
        <v>118</v>
      </c>
      <c r="G18" s="14">
        <v>6.7</v>
      </c>
      <c r="H18" s="14">
        <v>29.4</v>
      </c>
      <c r="I18" s="14">
        <v>7.1</v>
      </c>
      <c r="J18" s="14">
        <v>198</v>
      </c>
      <c r="K18" s="14">
        <v>2522</v>
      </c>
      <c r="M18" s="57">
        <v>0</v>
      </c>
    </row>
    <row r="19" spans="2:13" x14ac:dyDescent="0.25">
      <c r="B19" s="53" t="s">
        <v>63</v>
      </c>
      <c r="C19" s="20">
        <v>1.1000000000000001</v>
      </c>
      <c r="D19" s="14">
        <v>106</v>
      </c>
      <c r="E19" s="14">
        <v>0</v>
      </c>
      <c r="F19" s="14">
        <v>138</v>
      </c>
      <c r="G19" s="14">
        <v>918.4</v>
      </c>
      <c r="H19" s="14">
        <v>5.7</v>
      </c>
      <c r="I19" s="14">
        <v>13.8</v>
      </c>
      <c r="J19" s="14">
        <v>33</v>
      </c>
      <c r="K19" s="14">
        <v>2755</v>
      </c>
      <c r="M19" s="57">
        <v>5.0076604667252025E-3</v>
      </c>
    </row>
    <row r="20" spans="2:13" x14ac:dyDescent="0.25">
      <c r="B20" s="53" t="s">
        <v>64</v>
      </c>
      <c r="C20" s="20">
        <v>9.6</v>
      </c>
      <c r="D20" s="14">
        <v>138</v>
      </c>
      <c r="E20" s="14">
        <v>2.7</v>
      </c>
      <c r="F20" s="14">
        <v>54</v>
      </c>
      <c r="G20" s="14">
        <v>290.7</v>
      </c>
      <c r="H20" s="14">
        <v>8.4</v>
      </c>
      <c r="I20" s="14">
        <v>5.4</v>
      </c>
      <c r="J20" s="14">
        <v>83</v>
      </c>
      <c r="K20" s="14">
        <v>1912</v>
      </c>
      <c r="M20" s="57">
        <v>0</v>
      </c>
    </row>
    <row r="21" spans="2:13" x14ac:dyDescent="0.25">
      <c r="B21" s="53" t="s">
        <v>65</v>
      </c>
      <c r="C21" s="20">
        <v>8.5</v>
      </c>
      <c r="D21" s="14">
        <v>87</v>
      </c>
      <c r="E21" s="14">
        <v>1.7</v>
      </c>
      <c r="F21" s="14">
        <v>173</v>
      </c>
      <c r="G21" s="14">
        <v>86.8</v>
      </c>
      <c r="H21" s="14">
        <v>1.2</v>
      </c>
      <c r="I21" s="14">
        <v>4.3</v>
      </c>
      <c r="J21" s="14">
        <v>55</v>
      </c>
      <c r="K21" s="14">
        <v>57</v>
      </c>
      <c r="M21" s="57">
        <v>0</v>
      </c>
    </row>
    <row r="22" spans="2:13" x14ac:dyDescent="0.25">
      <c r="B22" s="53" t="s">
        <v>66</v>
      </c>
      <c r="C22" s="20">
        <v>12.8</v>
      </c>
      <c r="D22" s="14">
        <v>99</v>
      </c>
      <c r="E22" s="14">
        <v>2.5</v>
      </c>
      <c r="F22" s="14">
        <v>154</v>
      </c>
      <c r="G22" s="14">
        <v>85.7</v>
      </c>
      <c r="H22" s="14">
        <v>3.9</v>
      </c>
      <c r="I22" s="14">
        <v>4.3</v>
      </c>
      <c r="J22" s="14">
        <v>65</v>
      </c>
      <c r="K22" s="14">
        <v>257</v>
      </c>
      <c r="M22" s="57">
        <v>0</v>
      </c>
    </row>
    <row r="23" spans="2:13" x14ac:dyDescent="0.25">
      <c r="B23" s="53" t="s">
        <v>67</v>
      </c>
      <c r="C23" s="20">
        <v>17.399999999999999</v>
      </c>
      <c r="D23" s="14">
        <v>1055</v>
      </c>
      <c r="E23" s="14">
        <v>3.7</v>
      </c>
      <c r="F23" s="14">
        <v>459</v>
      </c>
      <c r="G23" s="14">
        <v>5.0999999999999996</v>
      </c>
      <c r="H23" s="14">
        <v>26.9</v>
      </c>
      <c r="I23" s="14">
        <v>38.200000000000003</v>
      </c>
      <c r="J23" s="14">
        <v>93</v>
      </c>
      <c r="K23" s="14">
        <v>0</v>
      </c>
      <c r="M23" s="57">
        <v>0</v>
      </c>
    </row>
    <row r="24" spans="2:13" x14ac:dyDescent="0.25">
      <c r="B24" s="53" t="s">
        <v>68</v>
      </c>
      <c r="C24" s="20">
        <v>26.9</v>
      </c>
      <c r="D24" s="14">
        <v>1691</v>
      </c>
      <c r="E24" s="14">
        <v>11.4</v>
      </c>
      <c r="F24" s="14">
        <v>792</v>
      </c>
      <c r="G24" s="14">
        <v>0</v>
      </c>
      <c r="H24" s="14">
        <v>38.4</v>
      </c>
      <c r="I24" s="14">
        <v>24.6</v>
      </c>
      <c r="J24" s="14">
        <v>217</v>
      </c>
      <c r="K24" s="14">
        <v>0</v>
      </c>
      <c r="M24" s="57">
        <v>6.1028563526693246E-2</v>
      </c>
    </row>
    <row r="27" spans="2:13" x14ac:dyDescent="0.25">
      <c r="B27" s="51" t="s">
        <v>69</v>
      </c>
      <c r="C27" s="6">
        <v>3</v>
      </c>
      <c r="D27" s="6">
        <v>70</v>
      </c>
      <c r="E27" s="6">
        <v>0.8</v>
      </c>
      <c r="F27" s="6">
        <v>12</v>
      </c>
      <c r="G27" s="6">
        <v>5</v>
      </c>
      <c r="H27" s="6">
        <v>1.8</v>
      </c>
      <c r="I27" s="6">
        <v>2.7</v>
      </c>
      <c r="J27" s="6">
        <v>18</v>
      </c>
      <c r="K27" s="7">
        <v>75</v>
      </c>
    </row>
    <row r="33" spans="4:10" x14ac:dyDescent="0.25">
      <c r="D33" s="37" t="s">
        <v>30</v>
      </c>
      <c r="J33" s="37" t="s">
        <v>8</v>
      </c>
    </row>
    <row r="34" spans="4:10" x14ac:dyDescent="0.25">
      <c r="D34" s="59" t="s">
        <v>71</v>
      </c>
      <c r="J34" s="16">
        <v>0.10866227820675683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H19"/>
  <sheetViews>
    <sheetView workbookViewId="0">
      <selection activeCell="G12" sqref="G12"/>
    </sheetView>
  </sheetViews>
  <sheetFormatPr defaultRowHeight="15" x14ac:dyDescent="0.25"/>
  <cols>
    <col min="1" max="1" width="9.140625" style="14"/>
    <col min="2" max="2" width="16.140625" style="14" bestFit="1" customWidth="1"/>
    <col min="3" max="3" width="9.140625" style="14"/>
    <col min="4" max="5" width="9.7109375" style="14" customWidth="1"/>
    <col min="6" max="6" width="9" style="14" bestFit="1" customWidth="1"/>
    <col min="7" max="16384" width="9.140625" style="14"/>
  </cols>
  <sheetData>
    <row r="2" spans="2:8" customFormat="1" x14ac:dyDescent="0.25">
      <c r="E2" s="43" t="s">
        <v>28</v>
      </c>
    </row>
    <row r="3" spans="2:8" customFormat="1" x14ac:dyDescent="0.25">
      <c r="B3" s="38" t="s">
        <v>16</v>
      </c>
      <c r="C3" s="39" t="s">
        <v>17</v>
      </c>
      <c r="D3" s="39" t="s">
        <v>18</v>
      </c>
      <c r="E3" s="44" t="s">
        <v>27</v>
      </c>
      <c r="F3" s="45" t="s">
        <v>29</v>
      </c>
      <c r="G3" s="40" t="s">
        <v>7</v>
      </c>
    </row>
    <row r="4" spans="2:8" x14ac:dyDescent="0.25">
      <c r="B4" s="21">
        <v>1</v>
      </c>
      <c r="C4" s="36">
        <v>8</v>
      </c>
      <c r="D4" s="36">
        <v>8</v>
      </c>
      <c r="E4" s="30">
        <v>1</v>
      </c>
      <c r="F4" s="46">
        <v>1</v>
      </c>
      <c r="G4" s="41" t="s">
        <v>15</v>
      </c>
    </row>
    <row r="5" spans="2:8" x14ac:dyDescent="0.25">
      <c r="B5" s="21">
        <v>2</v>
      </c>
      <c r="C5" s="36">
        <v>7</v>
      </c>
      <c r="D5" s="36">
        <v>8</v>
      </c>
      <c r="E5" s="30">
        <v>4</v>
      </c>
      <c r="F5" s="47">
        <v>0</v>
      </c>
      <c r="G5" s="22"/>
    </row>
    <row r="6" spans="2:8" x14ac:dyDescent="0.25">
      <c r="B6" s="21">
        <v>3</v>
      </c>
      <c r="C6" s="36">
        <v>4</v>
      </c>
      <c r="D6" s="36">
        <v>3</v>
      </c>
      <c r="E6" s="30">
        <v>2</v>
      </c>
      <c r="F6" s="47">
        <v>2</v>
      </c>
      <c r="G6" s="40" t="s">
        <v>25</v>
      </c>
      <c r="H6" s="40" t="s">
        <v>70</v>
      </c>
    </row>
    <row r="7" spans="2:8" x14ac:dyDescent="0.25">
      <c r="B7" s="21">
        <v>4</v>
      </c>
      <c r="C7" s="36">
        <v>9</v>
      </c>
      <c r="D7" s="36">
        <v>10</v>
      </c>
      <c r="E7" s="30">
        <v>3</v>
      </c>
      <c r="F7" s="47">
        <v>0</v>
      </c>
      <c r="G7" s="42" t="s">
        <v>23</v>
      </c>
      <c r="H7" s="42"/>
    </row>
    <row r="8" spans="2:8" x14ac:dyDescent="0.25">
      <c r="B8" s="21">
        <v>5</v>
      </c>
      <c r="C8" s="36">
        <v>4</v>
      </c>
      <c r="D8" s="36">
        <v>7</v>
      </c>
      <c r="E8" s="30">
        <v>6</v>
      </c>
      <c r="F8" s="47">
        <v>0</v>
      </c>
      <c r="G8" s="41">
        <v>157</v>
      </c>
      <c r="H8" s="41">
        <f>SUMPRODUCT(TblKnapsack[Solution],TblKnapsack[Profit])</f>
        <v>157</v>
      </c>
    </row>
    <row r="9" spans="2:8" x14ac:dyDescent="0.25">
      <c r="B9" s="21">
        <v>6</v>
      </c>
      <c r="C9" s="36">
        <v>5</v>
      </c>
      <c r="D9" s="36">
        <v>4</v>
      </c>
      <c r="E9" s="30">
        <v>5</v>
      </c>
      <c r="F9" s="47">
        <v>5</v>
      </c>
    </row>
    <row r="10" spans="2:8" x14ac:dyDescent="0.25">
      <c r="B10" s="21">
        <v>7</v>
      </c>
      <c r="C10" s="36">
        <v>6</v>
      </c>
      <c r="D10" s="36">
        <v>6</v>
      </c>
      <c r="E10" s="30">
        <v>3</v>
      </c>
      <c r="F10" s="47">
        <v>3</v>
      </c>
      <c r="G10" s="40" t="s">
        <v>25</v>
      </c>
    </row>
    <row r="11" spans="2:8" x14ac:dyDescent="0.25">
      <c r="B11" s="21">
        <v>8</v>
      </c>
      <c r="C11" s="36">
        <v>8</v>
      </c>
      <c r="D11" s="36">
        <v>9</v>
      </c>
      <c r="E11" s="30">
        <v>2</v>
      </c>
      <c r="F11" s="47">
        <v>0</v>
      </c>
      <c r="G11" s="42" t="s">
        <v>24</v>
      </c>
    </row>
    <row r="12" spans="2:8" x14ac:dyDescent="0.25">
      <c r="B12" s="21">
        <v>9</v>
      </c>
      <c r="C12" s="36">
        <v>4</v>
      </c>
      <c r="D12" s="36">
        <v>6</v>
      </c>
      <c r="E12" s="30">
        <v>4</v>
      </c>
      <c r="F12" s="47">
        <v>0</v>
      </c>
      <c r="G12" s="41">
        <f>SUMPRODUCT(TblKnapsack[Solution],TblKnapsack[Weight])</f>
        <v>150</v>
      </c>
    </row>
    <row r="13" spans="2:8" x14ac:dyDescent="0.25">
      <c r="B13" s="23">
        <v>10</v>
      </c>
      <c r="C13" s="36">
        <v>1</v>
      </c>
      <c r="D13" s="17">
        <v>1</v>
      </c>
      <c r="E13" s="30">
        <v>100</v>
      </c>
      <c r="F13" s="47">
        <v>98</v>
      </c>
    </row>
    <row r="16" spans="2:8" customFormat="1" x14ac:dyDescent="0.25">
      <c r="B16" s="18"/>
      <c r="C16" s="18" t="s">
        <v>26</v>
      </c>
      <c r="D16" s="19">
        <v>150</v>
      </c>
    </row>
    <row r="18" spans="2:2" x14ac:dyDescent="0.25">
      <c r="B18" s="14" t="s">
        <v>21</v>
      </c>
    </row>
    <row r="19" spans="2:2" x14ac:dyDescent="0.25">
      <c r="B19" s="14" t="s">
        <v>22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9"/>
  <sheetViews>
    <sheetView workbookViewId="0">
      <selection activeCell="H27" sqref="H27"/>
    </sheetView>
  </sheetViews>
  <sheetFormatPr defaultRowHeight="15" x14ac:dyDescent="0.25"/>
  <cols>
    <col min="1" max="1" width="9.140625" style="14"/>
    <col min="2" max="2" width="16.140625" style="14" bestFit="1" customWidth="1"/>
    <col min="3" max="3" width="9.140625" style="14"/>
    <col min="4" max="5" width="9.7109375" style="14" customWidth="1"/>
    <col min="6" max="6" width="9" style="14" bestFit="1" customWidth="1"/>
    <col min="7" max="16384" width="9.140625" style="14"/>
  </cols>
  <sheetData>
    <row r="2" spans="2:8" customFormat="1" x14ac:dyDescent="0.25">
      <c r="E2" s="43" t="s">
        <v>28</v>
      </c>
    </row>
    <row r="3" spans="2:8" customFormat="1" x14ac:dyDescent="0.25">
      <c r="B3" s="38" t="s">
        <v>16</v>
      </c>
      <c r="C3" s="39" t="s">
        <v>17</v>
      </c>
      <c r="D3" s="39" t="s">
        <v>18</v>
      </c>
      <c r="E3" s="44" t="s">
        <v>27</v>
      </c>
      <c r="F3" s="45" t="s">
        <v>29</v>
      </c>
      <c r="G3" s="40" t="s">
        <v>7</v>
      </c>
    </row>
    <row r="4" spans="2:8" x14ac:dyDescent="0.25">
      <c r="B4" s="21">
        <v>1</v>
      </c>
      <c r="C4" s="36">
        <v>8</v>
      </c>
      <c r="D4" s="36">
        <v>8</v>
      </c>
      <c r="E4" s="30">
        <v>1</v>
      </c>
      <c r="F4" s="46">
        <v>1</v>
      </c>
      <c r="G4" s="41" t="s">
        <v>71</v>
      </c>
    </row>
    <row r="5" spans="2:8" x14ac:dyDescent="0.25">
      <c r="B5" s="21">
        <v>2</v>
      </c>
      <c r="C5" s="36">
        <v>7</v>
      </c>
      <c r="D5" s="36">
        <v>8</v>
      </c>
      <c r="E5" s="30">
        <v>4</v>
      </c>
      <c r="F5" s="47">
        <v>0</v>
      </c>
      <c r="G5" s="22"/>
    </row>
    <row r="6" spans="2:8" x14ac:dyDescent="0.25">
      <c r="B6" s="21">
        <v>3</v>
      </c>
      <c r="C6" s="36">
        <v>4</v>
      </c>
      <c r="D6" s="36">
        <v>3</v>
      </c>
      <c r="E6" s="30">
        <v>2</v>
      </c>
      <c r="F6" s="47">
        <v>2</v>
      </c>
      <c r="G6" s="40" t="s">
        <v>25</v>
      </c>
      <c r="H6" s="40" t="s">
        <v>70</v>
      </c>
    </row>
    <row r="7" spans="2:8" x14ac:dyDescent="0.25">
      <c r="B7" s="21">
        <v>4</v>
      </c>
      <c r="C7" s="36">
        <v>9</v>
      </c>
      <c r="D7" s="36">
        <v>10</v>
      </c>
      <c r="E7" s="30">
        <v>3</v>
      </c>
      <c r="F7" s="47">
        <v>0</v>
      </c>
      <c r="G7" s="42" t="s">
        <v>23</v>
      </c>
      <c r="H7" s="42"/>
    </row>
    <row r="8" spans="2:8" x14ac:dyDescent="0.25">
      <c r="B8" s="21">
        <v>5</v>
      </c>
      <c r="C8" s="36">
        <v>4</v>
      </c>
      <c r="D8" s="36">
        <v>7</v>
      </c>
      <c r="E8" s="30">
        <v>6</v>
      </c>
      <c r="F8" s="47">
        <v>0</v>
      </c>
      <c r="G8" s="41">
        <v>157</v>
      </c>
      <c r="H8" s="41">
        <f>SUMPRODUCT(TblKnapsack4[Solution],TblKnapsack4[Profit])</f>
        <v>157</v>
      </c>
    </row>
    <row r="9" spans="2:8" x14ac:dyDescent="0.25">
      <c r="B9" s="21">
        <v>6</v>
      </c>
      <c r="C9" s="36">
        <v>5</v>
      </c>
      <c r="D9" s="36">
        <v>4</v>
      </c>
      <c r="E9" s="30">
        <v>5</v>
      </c>
      <c r="F9" s="47">
        <v>5</v>
      </c>
    </row>
    <row r="10" spans="2:8" x14ac:dyDescent="0.25">
      <c r="B10" s="21">
        <v>7</v>
      </c>
      <c r="C10" s="36">
        <v>6</v>
      </c>
      <c r="D10" s="36">
        <v>6</v>
      </c>
      <c r="E10" s="30">
        <v>3</v>
      </c>
      <c r="F10" s="47">
        <v>3</v>
      </c>
      <c r="G10" s="40" t="s">
        <v>25</v>
      </c>
    </row>
    <row r="11" spans="2:8" x14ac:dyDescent="0.25">
      <c r="B11" s="21">
        <v>8</v>
      </c>
      <c r="C11" s="36">
        <v>8</v>
      </c>
      <c r="D11" s="36">
        <v>9</v>
      </c>
      <c r="E11" s="30">
        <v>2</v>
      </c>
      <c r="F11" s="47">
        <v>0</v>
      </c>
      <c r="G11" s="42" t="s">
        <v>24</v>
      </c>
    </row>
    <row r="12" spans="2:8" x14ac:dyDescent="0.25">
      <c r="B12" s="21">
        <v>9</v>
      </c>
      <c r="C12" s="36">
        <v>4</v>
      </c>
      <c r="D12" s="36">
        <v>6</v>
      </c>
      <c r="E12" s="30">
        <v>4</v>
      </c>
      <c r="F12" s="47">
        <v>0</v>
      </c>
      <c r="G12" s="41">
        <f>SUMPRODUCT(TblKnapsack4[Solution],TblKnapsack4[Weight])</f>
        <v>150</v>
      </c>
    </row>
    <row r="13" spans="2:8" x14ac:dyDescent="0.25">
      <c r="B13" s="23">
        <v>10</v>
      </c>
      <c r="C13" s="36">
        <v>1</v>
      </c>
      <c r="D13" s="17">
        <v>1</v>
      </c>
      <c r="E13" s="30">
        <v>100</v>
      </c>
      <c r="F13" s="47">
        <v>98</v>
      </c>
    </row>
    <row r="16" spans="2:8" customFormat="1" x14ac:dyDescent="0.25">
      <c r="B16" s="18"/>
      <c r="C16" s="18" t="s">
        <v>26</v>
      </c>
      <c r="D16" s="19">
        <v>150</v>
      </c>
    </row>
    <row r="18" spans="2:2" x14ac:dyDescent="0.25">
      <c r="B18" s="14" t="s">
        <v>21</v>
      </c>
    </row>
    <row r="19" spans="2:2" x14ac:dyDescent="0.25">
      <c r="B19" s="14" t="s">
        <v>22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3"/>
  <sheetViews>
    <sheetView workbookViewId="0">
      <selection activeCell="B52" sqref="B52"/>
    </sheetView>
  </sheetViews>
  <sheetFormatPr defaultRowHeight="15" x14ac:dyDescent="0.25"/>
  <cols>
    <col min="5" max="5" width="10.28515625" bestFit="1" customWidth="1"/>
    <col min="8" max="8" width="16.5703125" customWidth="1"/>
    <col min="11" max="11" width="17.7109375" customWidth="1"/>
    <col min="12" max="13" width="11" customWidth="1"/>
    <col min="14" max="14" width="14.5703125" customWidth="1"/>
  </cols>
  <sheetData>
    <row r="5" spans="3:14" x14ac:dyDescent="0.25">
      <c r="C5" t="s">
        <v>87</v>
      </c>
      <c r="D5" t="s">
        <v>2</v>
      </c>
      <c r="E5" t="s">
        <v>3</v>
      </c>
      <c r="F5" t="s">
        <v>14</v>
      </c>
      <c r="H5" t="s">
        <v>92</v>
      </c>
      <c r="K5" t="s">
        <v>90</v>
      </c>
      <c r="N5" t="s">
        <v>96</v>
      </c>
    </row>
    <row r="6" spans="3:14" x14ac:dyDescent="0.25">
      <c r="C6" t="s">
        <v>2</v>
      </c>
      <c r="D6" s="71">
        <v>2.7779999999999999E-2</v>
      </c>
      <c r="E6" s="72">
        <v>3.8700000000000002E-3</v>
      </c>
      <c r="F6" s="72">
        <v>2.1000000000000001E-4</v>
      </c>
      <c r="H6">
        <v>0</v>
      </c>
      <c r="K6">
        <v>0.10730000000000001</v>
      </c>
      <c r="N6" t="s">
        <v>97</v>
      </c>
    </row>
    <row r="7" spans="3:14" x14ac:dyDescent="0.25">
      <c r="C7" t="s">
        <v>3</v>
      </c>
      <c r="D7" s="72">
        <v>3.8700000000000002E-3</v>
      </c>
      <c r="E7" s="73">
        <v>1.112E-2</v>
      </c>
      <c r="F7" s="73">
        <v>-2.0000000000000001E-4</v>
      </c>
      <c r="H7">
        <v>0</v>
      </c>
      <c r="K7">
        <v>7.3700000000000002E-2</v>
      </c>
    </row>
    <row r="8" spans="3:14" x14ac:dyDescent="0.25">
      <c r="C8" t="s">
        <v>14</v>
      </c>
      <c r="D8" s="72">
        <v>2.1000000000000001E-4</v>
      </c>
      <c r="E8" s="73">
        <v>-2.0000000000000001E-4</v>
      </c>
      <c r="F8" s="73">
        <v>1.15E-3</v>
      </c>
      <c r="H8">
        <v>0</v>
      </c>
      <c r="K8">
        <v>6.2700000000000006E-2</v>
      </c>
    </row>
    <row r="11" spans="3:14" x14ac:dyDescent="0.25">
      <c r="H11" t="s">
        <v>93</v>
      </c>
    </row>
    <row r="12" spans="3:14" x14ac:dyDescent="0.25">
      <c r="H12">
        <v>1</v>
      </c>
    </row>
    <row r="16" spans="3:14" x14ac:dyDescent="0.25">
      <c r="E16" t="s">
        <v>88</v>
      </c>
      <c r="G16" t="s">
        <v>89</v>
      </c>
      <c r="I16" t="s">
        <v>91</v>
      </c>
      <c r="K16" t="s">
        <v>87</v>
      </c>
      <c r="L16" t="s">
        <v>94</v>
      </c>
      <c r="M16" t="s">
        <v>95</v>
      </c>
    </row>
    <row r="17" spans="5:13" x14ac:dyDescent="0.25">
      <c r="E17">
        <v>0</v>
      </c>
      <c r="G17">
        <v>0.72017873835354473</v>
      </c>
      <c r="I17">
        <v>0.10729999696992946</v>
      </c>
      <c r="K17">
        <v>0.99999990323358778</v>
      </c>
      <c r="L17">
        <v>1.1148943871390778E-7</v>
      </c>
      <c r="M17">
        <v>-1.3776812626261699E-8</v>
      </c>
    </row>
    <row r="18" spans="5:13" x14ac:dyDescent="0.25">
      <c r="E18">
        <v>0.1</v>
      </c>
      <c r="G18">
        <v>0.16667331557104728</v>
      </c>
      <c r="I18">
        <v>0.10729999651299432</v>
      </c>
      <c r="K18">
        <v>0.99999989371086284</v>
      </c>
      <c r="L18">
        <v>1.0335000484465174E-7</v>
      </c>
      <c r="M18">
        <v>4.7994159866416873E-9</v>
      </c>
    </row>
    <row r="19" spans="5:13" x14ac:dyDescent="0.25">
      <c r="E19">
        <v>0.25</v>
      </c>
      <c r="G19">
        <v>0.12430057731885209</v>
      </c>
      <c r="I19">
        <v>9.7850506195574449E-2</v>
      </c>
      <c r="K19">
        <v>0.71876580820480374</v>
      </c>
      <c r="L19">
        <v>0.28123186780232667</v>
      </c>
      <c r="M19">
        <v>2.3336230864953085E-6</v>
      </c>
    </row>
    <row r="20" spans="5:13" x14ac:dyDescent="0.25">
      <c r="E20">
        <v>0.5</v>
      </c>
      <c r="G20">
        <v>3.773829357525843E-2</v>
      </c>
      <c r="I20">
        <v>7.0832955805126413E-2</v>
      </c>
      <c r="K20">
        <v>0.14605640159980485</v>
      </c>
      <c r="L20">
        <v>0.14716729094892247</v>
      </c>
      <c r="M20">
        <v>0.7067763089399004</v>
      </c>
    </row>
    <row r="21" spans="5:13" x14ac:dyDescent="0.25">
      <c r="E21">
        <v>1</v>
      </c>
      <c r="G21">
        <v>3.2843100169276704E-2</v>
      </c>
      <c r="I21">
        <v>6.7642207471515586E-2</v>
      </c>
      <c r="K21">
        <v>8.1952623658512636E-2</v>
      </c>
      <c r="L21">
        <v>0.11701092589057667</v>
      </c>
      <c r="M21">
        <v>0.80103645478184482</v>
      </c>
    </row>
    <row r="22" spans="5:13" x14ac:dyDescent="0.25">
      <c r="E22">
        <v>5</v>
      </c>
      <c r="G22">
        <v>3.1640835259250467E-2</v>
      </c>
      <c r="I22">
        <v>6.5660371084066499E-2</v>
      </c>
      <c r="K22">
        <v>4.2131002581951439E-2</v>
      </c>
      <c r="L22">
        <v>9.8302569719964372E-2</v>
      </c>
      <c r="M22">
        <v>0.85956642932474858</v>
      </c>
    </row>
    <row r="23" spans="5:13" x14ac:dyDescent="0.25">
      <c r="E23">
        <v>10</v>
      </c>
      <c r="G23">
        <v>3.1605331606994636E-2</v>
      </c>
      <c r="I23">
        <v>6.5422385994065996E-2</v>
      </c>
      <c r="K23">
        <v>3.7344749592949721E-2</v>
      </c>
      <c r="L23">
        <v>9.6073609592268266E-2</v>
      </c>
      <c r="M23">
        <v>0.86658164809876093</v>
      </c>
    </row>
  </sheetData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3"/>
  <sheetViews>
    <sheetView workbookViewId="0">
      <selection activeCell="E51" sqref="E51"/>
    </sheetView>
  </sheetViews>
  <sheetFormatPr defaultRowHeight="15" x14ac:dyDescent="0.25"/>
  <cols>
    <col min="5" max="5" width="10.28515625" bestFit="1" customWidth="1"/>
    <col min="8" max="8" width="16.5703125" customWidth="1"/>
    <col min="11" max="11" width="17.7109375" customWidth="1"/>
    <col min="12" max="13" width="11" customWidth="1"/>
  </cols>
  <sheetData>
    <row r="5" spans="3:13" x14ac:dyDescent="0.25">
      <c r="C5" t="s">
        <v>87</v>
      </c>
      <c r="D5" t="s">
        <v>2</v>
      </c>
      <c r="E5" t="s">
        <v>3</v>
      </c>
      <c r="F5" t="s">
        <v>14</v>
      </c>
      <c r="H5" t="s">
        <v>92</v>
      </c>
      <c r="K5" t="s">
        <v>90</v>
      </c>
    </row>
    <row r="6" spans="3:13" x14ac:dyDescent="0.25">
      <c r="C6" t="s">
        <v>2</v>
      </c>
      <c r="D6" s="68">
        <v>2.7779999999999999E-2</v>
      </c>
      <c r="E6" s="69">
        <v>3.8700000000000002E-3</v>
      </c>
      <c r="F6" s="69">
        <v>2.1000000000000001E-4</v>
      </c>
      <c r="H6">
        <v>0.1</v>
      </c>
      <c r="K6">
        <v>0.10730000000000001</v>
      </c>
    </row>
    <row r="7" spans="3:13" x14ac:dyDescent="0.25">
      <c r="C7" t="s">
        <v>3</v>
      </c>
      <c r="D7" s="69">
        <v>3.8700000000000002E-3</v>
      </c>
      <c r="E7" s="70">
        <v>1.112E-2</v>
      </c>
      <c r="F7" s="70">
        <v>-2.0000000000000001E-4</v>
      </c>
      <c r="H7">
        <v>0</v>
      </c>
      <c r="K7">
        <v>7.3700000000000002E-2</v>
      </c>
    </row>
    <row r="8" spans="3:13" x14ac:dyDescent="0.25">
      <c r="C8" t="s">
        <v>14</v>
      </c>
      <c r="D8" s="69">
        <v>2.1000000000000001E-4</v>
      </c>
      <c r="E8" s="70">
        <v>-2.0000000000000001E-4</v>
      </c>
      <c r="F8" s="70">
        <v>1.15E-3</v>
      </c>
      <c r="H8">
        <v>0</v>
      </c>
      <c r="K8">
        <v>6.2700000000000006E-2</v>
      </c>
    </row>
    <row r="11" spans="3:13" x14ac:dyDescent="0.25">
      <c r="H11" t="s">
        <v>93</v>
      </c>
    </row>
    <row r="12" spans="3:13" x14ac:dyDescent="0.25">
      <c r="H12">
        <v>1</v>
      </c>
    </row>
    <row r="16" spans="3:13" x14ac:dyDescent="0.25">
      <c r="E16" t="s">
        <v>88</v>
      </c>
      <c r="G16" t="s">
        <v>89</v>
      </c>
      <c r="I16" t="s">
        <v>91</v>
      </c>
      <c r="K16" t="s">
        <v>87</v>
      </c>
      <c r="L16" t="s">
        <v>94</v>
      </c>
      <c r="M16" t="s">
        <v>95</v>
      </c>
    </row>
    <row r="17" spans="5:13" x14ac:dyDescent="0.25">
      <c r="E17">
        <v>0</v>
      </c>
      <c r="G17">
        <v>0.75156256413498534</v>
      </c>
      <c r="I17">
        <v>0.11802999826942528</v>
      </c>
      <c r="K17">
        <v>1.0999999445372028</v>
      </c>
      <c r="L17">
        <v>6.5002920112831926E-8</v>
      </c>
      <c r="M17">
        <v>-9.0930111684096095E-9</v>
      </c>
    </row>
    <row r="18" spans="5:13" x14ac:dyDescent="0.25">
      <c r="E18">
        <v>0.1</v>
      </c>
      <c r="G18">
        <v>0.18334064729093749</v>
      </c>
      <c r="I18">
        <v>0.1180299960868503</v>
      </c>
      <c r="K18">
        <v>1.0999998843927234</v>
      </c>
      <c r="L18">
        <v>1.0264341029942975E-7</v>
      </c>
      <c r="M18">
        <v>1.4779772375806641E-8</v>
      </c>
    </row>
    <row r="19" spans="5:13" x14ac:dyDescent="0.25">
      <c r="E19">
        <v>0.25</v>
      </c>
      <c r="G19">
        <v>0.1367203088898559</v>
      </c>
      <c r="I19">
        <v>0.10763297512646791</v>
      </c>
      <c r="K19">
        <v>0.79056553777058269</v>
      </c>
      <c r="L19">
        <v>0.30943196303459697</v>
      </c>
      <c r="M19">
        <v>2.5079431353804191E-6</v>
      </c>
    </row>
    <row r="20" spans="5:13" x14ac:dyDescent="0.25">
      <c r="E20">
        <v>0.5</v>
      </c>
      <c r="G20">
        <v>4.1503455063665526E-2</v>
      </c>
      <c r="I20">
        <v>7.7911911788522456E-2</v>
      </c>
      <c r="K20">
        <v>0.16058569811978785</v>
      </c>
      <c r="L20">
        <v>0.16179902074925473</v>
      </c>
      <c r="M20">
        <v>0.77761528789552059</v>
      </c>
    </row>
    <row r="21" spans="5:13" x14ac:dyDescent="0.25">
      <c r="E21">
        <v>1</v>
      </c>
      <c r="G21">
        <v>3.6128030712710674E-2</v>
      </c>
      <c r="I21">
        <v>7.4407050644499859E-2</v>
      </c>
      <c r="K21">
        <v>9.0156664374981751E-2</v>
      </c>
      <c r="L21">
        <v>0.12873302055378288</v>
      </c>
      <c r="M21">
        <v>0.88111031805822193</v>
      </c>
    </row>
    <row r="22" spans="5:13" x14ac:dyDescent="0.25">
      <c r="E22">
        <v>5</v>
      </c>
      <c r="G22">
        <v>3.4804965434068649E-2</v>
      </c>
      <c r="I22">
        <v>7.222664317641804E-2</v>
      </c>
      <c r="K22">
        <v>4.6348339085621353E-2</v>
      </c>
      <c r="L22">
        <v>0.10813701530321387</v>
      </c>
      <c r="M22">
        <v>0.94551464696465715</v>
      </c>
    </row>
    <row r="23" spans="5:13" x14ac:dyDescent="0.25">
      <c r="E23">
        <v>10</v>
      </c>
      <c r="G23">
        <v>3.4765963260458083E-2</v>
      </c>
      <c r="I23">
        <v>7.1965634001126322E-2</v>
      </c>
      <c r="K23">
        <v>4.1098984348465623E-2</v>
      </c>
      <c r="L23">
        <v>0.10569264433268319</v>
      </c>
      <c r="M23">
        <v>0.95320837469245923</v>
      </c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false</ModelPaneVisible>
      <ModelSettings/>
      <FileText/>
      <ParentWorksheetName>ReadMe</ParentWorksheetName>
    </StoredFile>
    <StoredFile>
      <FileName>Untitled</FileName>
      <LanguageName>Python</LanguageName>
      <ModelPaneVisible>true</ModelPaneVisible>
      <ModelSettings/>
      <FileText>#
#The Beer Distribution Problem for the MOSEK Optimizer API
#Authors: Antony Phillips, Dr Stuart Mitchell  2007
#SolverStudio version: Andrea Cassioli
#
import sys
from SolverStudio import *
import mosek
import collections 
def index(variable, key):
    return variable.keys().index(key)
#create the MOSEK environment
with mosek.Env() as env:
    # Create a task object
    with env.Task(0,0) as task:
        nvar = len(flow)
        # allocate variables and define their bounds
        task.appendvars(nvar)
        task.putvarboundlist(range(nvar),[mosek.boundkey.lo]*nvar,[0.]*nvar,[ 0.]*nvar)
        varindx = collections.OrderedDict(flow)
        # allocate the whole set of constraints
        task.appendcons( len(Bars)+len(Warehouses))
        #constraint linear index
        ncon =0
        # Demand constraints
        for b in Bars:
            task.putconbound(ncon,mosek.boundkey.lo, demand[b], demand[b])
            task.putarow(ncon, [index(varindx,(w,b)) for w in Warehouses], [1.0]*len(Warehouses))
            ncon+=1
        # Supply constraints
        for w in Warehouses:
            task.putconbound(ncon, mosek.boundkey.up, float(supply[w]),float(supply[w]))
            task.putarow(ncon,[ index(varindx,(w,b)) for b in Bars], [1.0]*len(Bars))
            ncon+=1
        task.putclist( [index(varindx,k) for k in flow ], [ costs[k] for k in flow])
        task.putobjsense(mosek.objsense.minimize)
        task.optimize()
        # Recover the solution status 
        solsta = task.getsolsta(mosek.soltype.bas)
        if (solsta == mosek.solsta.optimal or
            solsta == mosek.solsta.near_optimal):
            xx = [0. for i in range(nvar)]
            # Request the basic solution.
            task.getxx(mosek.soltype.bas,xx)
            SolverResult= "Optimal"
            for k in flow:
                flow[ k ]= xx[ varindx.keys().index(k) ]
            TotalCost= task.getprimalobj(mosek.soltype.bas)
        elif (solsta == mosek.solsta.dual_infeas_cer or
            solsta == mosek.solsta.prim_infeas_cer or
            solsta == mosek.solsta.near_dual_infeas_cer or
            solsta == mosek.solsta.near_prim_infeas_cer):
            SolverResult = "Infeasibile"
        elif solsta == mosek.solsta.unknown:
            SolverResult = "Unknown"
        else:
            SolverResult = "Other status"
        </FileText>
      <ParentWorksheetName>Transportation-Opt API</ParentWorksheetName>
    </StoredFile>
    <StoredFile>
      <FileName>Untitled</FileName>
      <LanguageName>Python</LanguageName>
      <ModelPaneVisible>true</ModelPaneVisible>
      <ModelSettings/>
      <FileText>#
# Knapsack Problem for the MOSEK Optimizer API
# SolverStudio version: Andrea Cassioli
#
import sys
from SolverStudio import *
import mosek
import collections 
def values(items,keys):
    return [items[k] for k in keys]
#create a MOSEK env
with mosek.Env() as env:
    # Create a task object
    with env.Task(0,0) as task:
        nvar = len(Items)
        task.appendvars(nvar)
        task.putvarboundlist(range(nvar),   
            [mosek.boundkey.ra]*nvar,
            [ 0. ]*nvar, values(quantity,Items))
        #weight limit constraint
        task.appendcons(1)
        task.putconbound(0,mosek.boundkey.up, MaxWeight, MaxWeight)
        task.putarow(0, range(nvar), values(weight,Items))
        #cost function
        task.putclist( range(nvar), values(profit,Items))
        task.putobjsense(mosek.objsense.maximize)
        #task.set_Stream(mosek.streamtype.log,streamprinter)
        task.optimize()
        # Recover the solution status 
        solsta = task.getsolsta(mosek.soltype.bas)
        if (solsta == mosek.solsta.optimal or
            solsta == mosek.solsta.near_optimal):
            xx = [0.]*nvar
            # Request the basic solution.
            task.getxx(mosek.soltype.bas,xx)
            SolverResult= "Optimal"
            for k,i in enumerate(Items):
                selection[i] = xx[k]
            TotalProfit= task.getprimalobj(mosek.soltype.bas)
        elif (solsta == mosek.solsta.dual_infeas_cer or
            solsta == mosek.solsta.prim_infeas_cer or
            solsta == mosek.solsta.near_dual_infeas_cer or
            solsta == mosek.solsta.near_prim_infeas_cer):
            SolverResult = "Infeasibile"
        elif solsta == mosek.solsta.unknown:
            SolverResult = "Unknown"
        else:
            SolverResult = "Other status"
        </FileText>
      <ParentWorksheetName>Knapsack-Opt API</ParentWorksheetName>
    </StoredFile>
    <StoredFile>
      <FileName>Untitled</FileName>
      <LanguageName>Python</LanguageName>
      <ModelPaneVisible>true</ModelPaneVisible>
      <ModelSettings/>
      <FileText>#
# Minimum Cost Problem for the MOSEK Optimizer API
# SolverStudio version: Andrea Cassioli
#
import sys
from SolverStudio import *
import mosek
import collections 
with mosek.Env() as env:
    # Create a task object
    with env.Task(0,0) as task:
        nvar = len(FoodItem)
        task.appendvars(nvar)
        task.putvarboundlist(range(nvar),[mosek.boundkey.lo]*nvar,[0.]*nvar,[0.]*nvar)
        task.appendcons(len(Nutrient))
        for ncon,n in enumerate(Nutrient):
            task.putconbound(ncon,mosek.boundkey.lo,DailyAllowance[n],DailyAllowance[n])
            task.putarow(ncon, range(nvar), [ NutrientData[f,n] for f in FoodItem])
            ncon+=1
        task.putclist( range(nvar), [1.0]*nvar)
        task.putobjsense(mosek.objsense.minimize)
        #task.set_Stream(mosek.streamtype.log,streamprinter)
        task.optimize()
        # Recover the solution status 
        solsta = task.getsolsta(mosek.soltype.bas)
        if (solsta == mosek.solsta.optimal or
            solsta == mosek.solsta.near_optimal):
            xx = [0.]*nvar
            # Request the basic solution.
            task.getxx(mosek.soltype.bas,xx)
            SolverResult= "Optimal"
            for k,f in enumerate(FoodItem):
                Solution[f] = xx[k]
            TotalCost= task.getprimalobj(mosek.soltype.bas)
        elif (solsta == mosek.solsta.dual_infeas_cer or
            solsta == mosek.solsta.prim_infeas_cer or
            solsta == mosek.solsta.near_dual_infeas_cer or
            solsta == mosek.solsta.near_prim_infeas_cer):
            SolverResult = "Infeasibile"
        elif solsta == mosek.solsta.unknown:
            SolverResult = "Unknown"
        else:
            SolverResult = "Other status"
        </FileText>
      <ParentWorksheetName>Diet-Opt API</ParentWorksheetName>
    </StoredFile>
    <StoredFile>
      <FileName>Untitled</FileName>
      <LanguageName>Python</LanguageName>
      <ModelPaneVisible>true</ModelPaneVisible>
      <ModelSettings/>
      <FileText>#
# Minimum Cost Problem for the MOSEK Fusion API
# SolverStudio version: Andrea Cassioli
#
from SolverStudio import *
from mosek.fusion import *
import sys
with Model('Diet') as M:
    purchase = M.variable('purchase', len(FoodItem),Domain.greaterThan(0.0))
    #convert a cell range in a DenseMatrix
    nutrients = DenseMatrix([ [ NutrientData[f,n] for f in FoodItem ]
                              for n in Nutrient ])
    M.constraint('minimum nutrients intake',
            Expr.mul(nutrients,purchase),
            Domain.greaterThan([DailyAllowance[n] for n in Nutrient]))
    M.objective('minimize cost',ObjectiveSense.Minimize, Expr.sum(purchase))
    #uncomment this line to see the solver output
    #M.setLogHandler(sys.stderr)
    M.solve()
    #retrieve the solution 
    for k,f in enumerate(FoodItem):
        Solution[f] = purchase.level()[k]
    #retrieve solution quality and solver status
    TotalCost = M.primalObjValue()
    SolutionStatus = str( M.getPrimalSolutionStatus() )
    </FileText>
      <ParentWorksheetName>Diet-Fusion API</ParentWorksheetName>
    </StoredFile>
    <StoredFile>
      <FileName>Untitled</FileName>
      <LanguageName>Python</LanguageName>
      <ModelPaneVisible>true</ModelPaneVisible>
      <ModelSettings/>
      <FileText>#
#
#The Beer Distribution Problem for the MOSEK Fusion API
#Authors: Antony Phillips, Dr Stuart Mitchell  2007
#SolverStudio version: Andrea Cassioli
#
from SolverStudio import *
from mosek.fusion import *
import sys
with Model('Transportation') as M:
    ff = M.variable('flow', NDSet(len(Warehouses),len(Bars)),Domain.greaterThan(0.0))
    M.constraint('minimum supply',
        Expr.mul(ff, [1.0]*len(Bars)),
        Domain.lessThan([supply[w] for w in Warehouses]))
    M.constraint('meet demand',
        Expr.mul(ff.transpose(), [1.0]*len(Warehouses)),
        Domain.greaterThan([demand[b] for b in Bars]))
    #cost matrix
    C = DenseMatrix([ [costs[w,b]  for b in Bars ] for w in Warehouses ])
    M.objective(ObjectiveSense.Minimize,
                Expr.sum(Expr.mulElm(C, ff)))
    #uncomment this line to see the solver output
    #M.setLogHandler(sys.stderr)
    M.solve()
    #retrieve the solution quality and status
    TotalCost = M.primalObjValue()
    SolutionStatus = str( M.getPrimalSolutionStatus() )
    for b in xrange(len(Bars)):
        for w in xrange(len(Warehouses)):
            flow[ Warehouses[w], Bars[b] ] = ff.level()[len(Bars)*w+b]
   </FileText>
      <ParentWorksheetName>Transportation-Fusion API</ParentWorksheetName>
    </StoredFile>
    <StoredFile>
      <FileName>Untitled</FileName>
      <LanguageName>Python</LanguageName>
      <ModelPaneVisible>true</ModelPaneVisible>
      <ModelSettings/>
      <FileText>#
# Knapsack Problem for the MOSEK Optimizer API
# SolverStudio version: Andrea Cassioli
#
from SolverStudio import *
from mosek.fusion import *
import sys
with Model('Knapsack') as M:
    N= len(Items)
    q = [quantity[i] for i in Items]
    w = [weight[i] for i in Items]
    p = [profit[i] for i in Items]
    sel = M.variable( N, Domain.inRange([0.0 ]*N,q), Domain.isInteger())
    M.constraint('weight constraint',Expr.dot(w,sel), Domain.lessThan(MaxWeight))
    M.objective('maximize profit',ObjectiveSense.Maximize, Expr.dot(p,sel))
    #uncomment this line to see the solver output
    #M.setLogHandler(sys.stderr)
    M.solve()
    #retrieve the solution 
    for i,v in enumerate(Items):
        selection[v] = sel.level()[i]
    #retrieve solution quality and status
    TotalProfit= M.primalObjValue()
    SolverResult = str( M.getPrimalSolutionStatus() )
    </FileText>
      <ParentWorksheetName>Knapsack-Fusion API </ParentWorksheetName>
    </StoredFile>
    <StoredFile>
      <FileName>Untitled</FileName>
      <LanguageName>Python</LanguageName>
      <ModelPaneVisible>true</ModelPaneVisible>
      <ModelSettings/>
      <FileText>#
# Portfolio Problem for the MOSEK Fusion API
# SolverStudio version: Andrea Cassioli
#
from SolverStudio import *
from mosek.fusion import *
import sys
with Model('Portfolio Efficient Frontier') as M:
    #uncomment this line to see the solver output
    # M.setLogHandler(sys.stdout)  
    n = len(Assets)
    # Defines the variables (holdings). Shortselling is not allowed. 
    x = M.variable(n, Domain.greaterThan(0.0)) # Portfolio variables 
    s = M.variable(1, Domain.unbounded()) # Risk variable 
    M.constraint('budget', Expr.sum(x), Domain.equalsTo(Budget+ sum([InitialPortfolio[a] for a in Assets]))) 
    #Sigma is flattened, i.e. returned as a one dimensional array
    sigma=[ Sigma[ai,aj] for aj in Assets  for ai in Assets]
    #Sigma is factorize 
    with mosek.Env() as env:
        env.potrf( mosek.uplo.lo,len(Assets), sigma)
    #copying the result in a 2D array and zeroing out the lower triangular part
    GT = [ [ 0. if j&lt;i else sigma[i+j*n] for j in range(n)] for i in range(n)]
    # The risk constraint
    M.constraint('risk', Expr.vstack(s.asExpr(),Expr.mul(GT,x)),Domain.inQCone()) 
    mu = [ExpReturn[a] for a in Assets]    
    for gamma in [ float(g) for g in Gamma]: 
        #  Define objective as a weighted combination of return and risk 
        M.objective('obj', ObjectiveSense.Maximize, Expr.sub(Expr.dot(mu,x),Expr.mul(gamma,s))) 
        M.solve() 
        Risk[gamma] = s.level()[0]
        Return[gamma]= M.primalObjValue() + gamma*Risk[gamma]
        for i,a in enumerate(Assets):
            Solutions[gamma,a] = x.level()[i]
             </FileText>
      <ParentWorksheetName>Portfolio-Fusion API</ParentWorksheetName>
    </StoredFile>
    <StoredFile>
      <FileName>Untitled</FileName>
      <LanguageName>Python</LanguageName>
      <ModelPaneVisible>true</ModelPaneVisible>
      <ModelSettings/>
      <FileText>#
# Portfolio Problem for the MOSEK Optimizer API
# SolverStudio version: Andrea Cassioli
#
from SolverStudio import *
import mosek 
import sys
import collections 
with mosek.Env() as env:
    # Create a task object
    with env.Task(0,0) as task:
        inf    = 0.0 # This value has no significance  
        n= len(Assets)
        expret =[ExpReturn[a] for a in Assets]
        rtemp = float(Budget) + sum([InitialPortfolio[a] for a in Assets])
        #Linear Constraint Definition
        task.appendcons(1+n)                 
        # Budget Constraint
        task.putconbound(0, mosek.boundkey.fx, rtemp,rtemp) 
        task.putconboundlist(range(1+0,1+n),n*[mosek.boundkey.fx],n*[0.0],n*[0.0]) 
        #Variables Definition
        task.appendvars(1+2*n) 
        offsetx = 0   # Offset of variable x into the API variable.  
        offsets = n   # Offset of variable x into the API variable.  
        offsett = n+1 # Offset of variable t into the API variable.  
        # x variables.  
        task.putclist(range(offsetx+0,offsetx+n), expret) 
        task.putaijlist(n*[0],range(offsetx+0,offsetx+n),n*[1.0]) 
        #Sigma is flattened, i.e. returned as a one dimensional array
        sigma=[ Sigma[ai,aj] for aj in Assets  for ai in Assets]
        #Sigma is factorize 
        env.potrf( mosek.uplo.lo,len(Assets), sigma)
        #copying the result in a 2D array and zeroing out the lower triangular part
        GT = [ [ 0. if j&lt;i else sigma[i+j*n] for j in range(n)] for i in range(n)]
        for j in range(0,n): 
            task.putaijlist(n*[1+j],range(offsetx+0,offsetx+n),GT[j]) 
        task.putvarboundlist(range(offsetx+0,offsetx+n),n*[mosek.boundkey.lo],n*[0.0],n*[inf]) 
        # s variable. 
        task.putvarbound(offsets+0,mosek.boundkey.fr,0.,0.) 
        # t variables.  
        task.putaijlist(range(1,n+1),range(offsett+0,offsett+n),n*[-1.0]) 
        task.putvarboundlist(range(offsett+0,offsett+n),n*[mosek.boundkey.fr],n*[-inf],n*[inf]) 
        #the second order cone
        task.appendcone(mosek.conetype.quad,0.0,[offsets] + range(offsett,offsett+n)) 
        #obj. function sense
        task.putobjsense(mosek.objsense.maximize) 
        for gamma in [ float(g) for g in Gamma]: 
            task.putcj(offsets+0,-gamma);  
            task.optimize() 
            solsta = task.getsolsta(mosek.soltype.itr) 
            SolverStatus = str(solsta)
            if solsta in [mosek.solsta.optimal, mosek.solsta.near_optimal]: 
                x      = [0.]*n
                task.getxxslice(mosek.soltype.itr,offsetx+0,offsetx+n,x) 
                ret = 0.
                for j,a in enumerate(Assets):
                    ret += ExpReturn[a]*x[j]
                    Solutions[gamma,a] = x[j]
                Return[gamma] = ret
                risk = [0.]
                task.getxxslice(mosek.soltype.itr,offsets+0,offsets+1,risk) 
                Risk[gamma] = risk[0]
    </FileText>
      <ParentWorksheetName>Portfolio-Opt API</ParentWorksheetName>
    </StoredFile>
    <StoredFile>
      <FileName>Untitled</FileName>
      <LanguageName>Python</LanguageName>
      <ModelPaneVisible>true</ModelPaneVisible>
      <ModelSettings/>
      <FileText>#
# Nearest Correlation Problem for the MOSEK Fusion API
# SolverStudio version: Andrea Cassioli
#
from SolverStudio import *
from mosek.fusion import *
import sys
with Model("NearestCorrelation") as M: 
    N = len(Items)
    # Setting up the variables 
    X = M.variable(Domain.inPSDCone(N)) 
    t = M.variable(1, Domain.unbounded()) 
    # (t, vec (A-X)) \in Q 
    A = [ [InputMatrix[i,j] for j in Items ]for i in Items]
    M.constraint("C1", Expr.vstack(t, Expr.flatten( Expr.sub(DenseMatrix(A),X))), Domain.inQCone() )
    # diag(X) = e 
    M.constraint("C2", X.diag(), Domain.equalsTo(1.0)) 
    # Objective: Minimize t 
    M.objective(ObjectiveSense.Minimize, t) 
    # Solve the problem 
    M.solve() 
    # Get the solution values 
    SolverStatus = str( M.getPrimalSolutionStatus() )
    for i,ii in enumerate(Items):
        for j,jj in enumerate(Items):
            OutputMatrix[ii,jj] = X.level()[N*i+j]
            </FileText>
      <ParentWorksheetName>NearestCorr-Fusion API</ParentWorksheetName>
    </StoredFile>
    <StoredFile>
      <FileName>Untitled</FileName>
      <LanguageName>Python</LanguageName>
      <ModelPaneVisible>true</ModelPaneVisible>
      <ModelSettings/>
      <FileText>#
# Nearest Correlation Matrix Problem for the MOSEK Optimizer API
# SolverStudio version: Andrea Cassioli
#
from SolverStudio import *
import mosek 
import sys
import collections 
with mosek.Env() as env:
    # Create a task object
    with env.Task(0,0) as task:
        N= len(Items)
        nvars = 1+ N*N 
        ncons = N*N+N
        offset_y=0
        offset_t=N*N
        #Linear Constraint Definition
        task.appendcons(ncons)
        #Variables Definition
        task.appendvars(nvars) 
        task.putvarbound(offset_t,mosek.boundkey.lo,0.,0.)
        task.putvarboundslice(offset_y,offset_t,[mosek.boundkey.fr]*(N*N),[0.]*(N*N),[0.]*(N*N))
        task.appendbarvars([N]) 
        #constraint linear index
        c=0
        #setup mapping A-X=Y
        for i,ii in enumerate(Items):
            for j,jj in enumerate(Items):
                if i&gt;=j:
                    sym = task.appendsparsesymmat(N, [i],[j],[.5])
                else:  
                    sym = task.appendsparsesymmat(N, [j],[i],[.5])
                task.putbaraij(c, 0, [sym], [1.0])
                task.putaij(c, i*N+j, 1.0)
                task.putconbound(c, mosek.boundkey.fx,InputMatrix[ii,jj],InputMatrix[ii,jj])
                c+=1
        #set the diagonal elements of X to be one
        for i,ii in enumerate(Items):
            sym = task.appendsparsesymmat(N, [i],[i],[1.])
            task.putbaraij(c, 0, [sym], [1.0])        
            task.putconbound(c, mosek.boundkey.fx,1.0,1.0)
            c+=1
        #(t,Y) in QCone
        conesub= [offset_t]+[i for i in range(offset_y,offset_t)]
        task.appendcone(mosek.conetype.quad, 0.0, conesub) 
        #minimize t
        task.putcj(offset_t,1.)
        #obj. function sense
        task.putobjsense(mosek.objsense.minimize) 
        task.optimize()
        #get solver status 
        solsta = task.getsolsta(mosek.soltype.itr) 
        SolverStatus = str(solsta)
        lenbarvar = N * (N+1) / 2 
        barx = [0.]*lenbarvar
        task.getbarxj(mosek.soltype.itr, 0, barx) 
        k=0
        for j in xrange(N):
            for i in xrange(j,N):
                ii = Items[i]
                jj = Items[j]
                x = barx[k]
                OutputMatrix[ii,jj] = x
                OutputMatrix[jj,ii] = x   
                k+=1</FileText>
      <ParentWorksheetName>NearestCorr-Opt API </ParentWorksheetName>
    </StoredFile>
  </StoredFiles>
</StoredFilesList>
</file>

<file path=customXml/itemProps1.xml><?xml version="1.0" encoding="utf-8"?>
<ds:datastoreItem xmlns:ds="http://schemas.openxmlformats.org/officeDocument/2006/customXml" ds:itemID="{D6901B39-EE7F-43CE-B7C1-15D12EAD5C1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54</vt:i4>
      </vt:variant>
    </vt:vector>
  </HeadingPairs>
  <TitlesOfParts>
    <vt:vector size="65" baseType="lpstr">
      <vt:lpstr>ReadMe</vt:lpstr>
      <vt:lpstr>Transportation-Opt API</vt:lpstr>
      <vt:lpstr>Transportation-Fusion API</vt:lpstr>
      <vt:lpstr>Diet-Opt API</vt:lpstr>
      <vt:lpstr>Diet-Fusion API</vt:lpstr>
      <vt:lpstr>Knapsack-Opt API</vt:lpstr>
      <vt:lpstr>Knapsack-Fusion API </vt:lpstr>
      <vt:lpstr>Portfolio-Opt API</vt:lpstr>
      <vt:lpstr>Portfolio-Fusion API</vt:lpstr>
      <vt:lpstr>NearestCorr-Opt API </vt:lpstr>
      <vt:lpstr>NearestCorr-Fusion API</vt:lpstr>
      <vt:lpstr>'Portfolio-Fusion API'!Assets</vt:lpstr>
      <vt:lpstr>'Portfolio-Opt API'!Assets</vt:lpstr>
      <vt:lpstr>'Portfolio-Fusion API'!Budget</vt:lpstr>
      <vt:lpstr>'Portfolio-Opt API'!Budget</vt:lpstr>
      <vt:lpstr>'Diet-Fusion API'!DailyAllowance</vt:lpstr>
      <vt:lpstr>'Diet-Opt API'!DailyAllowance</vt:lpstr>
      <vt:lpstr>'Portfolio-Fusion API'!ExpReturn</vt:lpstr>
      <vt:lpstr>'Portfolio-Opt API'!ExpReturn</vt:lpstr>
      <vt:lpstr>'Diet-Fusion API'!FoodItem</vt:lpstr>
      <vt:lpstr>'Diet-Opt API'!FoodItem</vt:lpstr>
      <vt:lpstr>'Portfolio-Fusion API'!Gamma</vt:lpstr>
      <vt:lpstr>'Portfolio-Opt API'!Gamma</vt:lpstr>
      <vt:lpstr>'Portfolio-Fusion API'!InitialPortfolio</vt:lpstr>
      <vt:lpstr>'Portfolio-Opt API'!InitialPortfolio</vt:lpstr>
      <vt:lpstr>'NearestCorr-Fusion API'!InputMatrix</vt:lpstr>
      <vt:lpstr>'NearestCorr-Opt API '!InputMatrix</vt:lpstr>
      <vt:lpstr>'NearestCorr-Fusion API'!Items</vt:lpstr>
      <vt:lpstr>'NearestCorr-Opt API '!Items</vt:lpstr>
      <vt:lpstr>'Knapsack-Fusion API '!MaxWeight</vt:lpstr>
      <vt:lpstr>'Knapsack-Opt API'!MaxWeight</vt:lpstr>
      <vt:lpstr>'Diet-Fusion API'!Nutrient</vt:lpstr>
      <vt:lpstr>'Diet-Opt API'!Nutrient</vt:lpstr>
      <vt:lpstr>'Diet-Fusion API'!NutrientData</vt:lpstr>
      <vt:lpstr>'Diet-Opt API'!NutrientData</vt:lpstr>
      <vt:lpstr>'NearestCorr-Fusion API'!OutputMatrix</vt:lpstr>
      <vt:lpstr>'NearestCorr-Opt API '!OutputMatrix</vt:lpstr>
      <vt:lpstr>'Portfolio-Fusion API'!Return</vt:lpstr>
      <vt:lpstr>'Portfolio-Opt API'!Return</vt:lpstr>
      <vt:lpstr>'Portfolio-Fusion API'!Risk</vt:lpstr>
      <vt:lpstr>'Portfolio-Opt API'!Risk</vt:lpstr>
      <vt:lpstr>'Knapsack-Fusion API '!selection</vt:lpstr>
      <vt:lpstr>'Knapsack-Opt API'!selection</vt:lpstr>
      <vt:lpstr>'Portfolio-Fusion API'!Sigma</vt:lpstr>
      <vt:lpstr>'Portfolio-Opt API'!Sigma</vt:lpstr>
      <vt:lpstr>'Diet-Fusion API'!Solution</vt:lpstr>
      <vt:lpstr>'Diet-Opt API'!Solution</vt:lpstr>
      <vt:lpstr>'Portfolio-Fusion API'!Solutions</vt:lpstr>
      <vt:lpstr>'Portfolio-Opt API'!Solutions</vt:lpstr>
      <vt:lpstr>'Diet-Fusion API'!SolutionStatus</vt:lpstr>
      <vt:lpstr>'Knapsack-Fusion API '!SolverResult</vt:lpstr>
      <vt:lpstr>'Knapsack-Opt API'!SolverResult</vt:lpstr>
      <vt:lpstr>'Transportation-Opt API'!SolverResult</vt:lpstr>
      <vt:lpstr>'NearestCorr-Fusion API'!SolverStatus</vt:lpstr>
      <vt:lpstr>'NearestCorr-Opt API '!SolverStatus</vt:lpstr>
      <vt:lpstr>'Portfolio-Opt API'!SolverStatus</vt:lpstr>
      <vt:lpstr>'Transportation-Fusion API'!SolverStatus</vt:lpstr>
      <vt:lpstr>'Diet-Fusion API'!TotalCost</vt:lpstr>
      <vt:lpstr>'Diet-Opt API'!TotalCost</vt:lpstr>
      <vt:lpstr>'Transportation-Fusion API'!TotalCost</vt:lpstr>
      <vt:lpstr>'Transportation-Opt API'!TotalCost</vt:lpstr>
      <vt:lpstr>'Knapsack-Fusion API '!TotalProfit</vt:lpstr>
      <vt:lpstr>'Knapsack-Opt API'!TotalProfit</vt:lpstr>
      <vt:lpstr>'Diet-Fusion API'!Units</vt:lpstr>
      <vt:lpstr>'Diet-Opt API'!Units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Andrea Cassioli</cp:lastModifiedBy>
  <dcterms:created xsi:type="dcterms:W3CDTF">2012-12-13T22:24:01Z</dcterms:created>
  <dcterms:modified xsi:type="dcterms:W3CDTF">2015-08-25T11:09:06Z</dcterms:modified>
</cp:coreProperties>
</file>