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(a)" sheetId="1" r:id="rId1"/>
    <sheet name="Answer Report" sheetId="2" r:id="rId2"/>
    <sheet name="(b)" sheetId="3" r:id="rId3"/>
    <sheet name="(c)" sheetId="4" r:id="rId4"/>
  </sheets>
  <definedNames>
    <definedName name="OpenSolver_ChosenSolver" localSheetId="0" hidden="1">CBC</definedName>
    <definedName name="OpenSolver_ChosenSolver" localSheetId="2" hidden="1">CBC</definedName>
    <definedName name="OpenSolver_ChosenSolver" localSheetId="3" hidden="1">CBC</definedName>
    <definedName name="OpenSolver_DualsNewSheet" localSheetId="0" hidden="1">FALSE</definedName>
    <definedName name="OpenSolver_DualsNewSheet" localSheetId="2" hidden="1">FALSE</definedName>
    <definedName name="OpenSolver_DualsNewSheet" localSheetId="3" hidden="1">FALSE</definedName>
    <definedName name="OpenSolver_LinearityCheck" localSheetId="0" hidden="1">1</definedName>
    <definedName name="OpenSolver_LinearityCheck" localSheetId="2" hidden="1">1</definedName>
    <definedName name="OpenSolver_LinearityCheck" localSheetId="3" hidden="1">1</definedName>
    <definedName name="OpenSolver_UpdateSensitivity" localSheetId="0" hidden="1">TRUE</definedName>
    <definedName name="OpenSolver_UpdateSensitivity" localSheetId="2" hidden="1">TRUE</definedName>
    <definedName name="OpenSolver_UpdateSensitivity" localSheetId="3" hidden="1">TRUE</definedName>
    <definedName name="solver_adj" localSheetId="0" hidden="1">'(a)'!$F$3:$F$36</definedName>
    <definedName name="solver_adj" localSheetId="2" hidden="1">'(b)'!$F$3:$F$36</definedName>
    <definedName name="solver_adj" localSheetId="3" hidden="1">'(c)'!$F$3:$F$36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2" hidden="1">1</definedName>
    <definedName name="solver_drv" localSheetId="3" hidden="1">1</definedName>
    <definedName name="solver_eng" localSheetId="0" hidden="1">2</definedName>
    <definedName name="solver_eng" localSheetId="2" hidden="1">2</definedName>
    <definedName name="solver_eng" localSheetId="3" hidden="1">2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itr" localSheetId="0" hidden="1">999999999</definedName>
    <definedName name="solver_itr" localSheetId="2" hidden="1">999999999</definedName>
    <definedName name="solver_itr" localSheetId="3" hidden="1">999999999</definedName>
    <definedName name="solver_lhs1" localSheetId="0" hidden="1">'(a)'!$F$3:$F$36</definedName>
    <definedName name="solver_lhs1" localSheetId="2" hidden="1">'(b)'!$F$3:$F$36</definedName>
    <definedName name="solver_lhs1" localSheetId="3" hidden="1">'(c)'!$F$3:$F$36</definedName>
    <definedName name="solver_lhs10" localSheetId="0" hidden="1">'(a)'!$K$2</definedName>
    <definedName name="solver_lhs10" localSheetId="2" hidden="1">'(b)'!$K$20</definedName>
    <definedName name="solver_lhs10" localSheetId="3" hidden="1">'(c)'!$K$20</definedName>
    <definedName name="solver_lhs11" localSheetId="0" hidden="1">'(a)'!$K$20</definedName>
    <definedName name="solver_lhs11" localSheetId="2" hidden="1">'(b)'!$K$21</definedName>
    <definedName name="solver_lhs11" localSheetId="3" hidden="1">'(c)'!$K$21</definedName>
    <definedName name="solver_lhs12" localSheetId="0" hidden="1">'(a)'!$K$21</definedName>
    <definedName name="solver_lhs12" localSheetId="2" hidden="1">'(b)'!$K$22</definedName>
    <definedName name="solver_lhs12" localSheetId="3" hidden="1">'(c)'!$K$22</definedName>
    <definedName name="solver_lhs13" localSheetId="0" hidden="1">'(a)'!$K$22</definedName>
    <definedName name="solver_lhs13" localSheetId="2" hidden="1">'(b)'!$K$23</definedName>
    <definedName name="solver_lhs13" localSheetId="3" hidden="1">'(c)'!$K$23</definedName>
    <definedName name="solver_lhs14" localSheetId="0" hidden="1">'(a)'!$K$23</definedName>
    <definedName name="solver_lhs14" localSheetId="2" hidden="1">'(b)'!$K$24</definedName>
    <definedName name="solver_lhs14" localSheetId="3" hidden="1">'(c)'!$K$24</definedName>
    <definedName name="solver_lhs15" localSheetId="0" hidden="1">'(a)'!$K$24</definedName>
    <definedName name="solver_lhs15" localSheetId="2" hidden="1">'(b)'!$K$25</definedName>
    <definedName name="solver_lhs15" localSheetId="3" hidden="1">'(c)'!$K$25</definedName>
    <definedName name="solver_lhs16" localSheetId="0" hidden="1">'(a)'!$K$25</definedName>
    <definedName name="solver_lhs16" localSheetId="2" hidden="1">'(b)'!$K$26</definedName>
    <definedName name="solver_lhs16" localSheetId="3" hidden="1">'(c)'!$K$26</definedName>
    <definedName name="solver_lhs17" localSheetId="0" hidden="1">'(a)'!$K$26</definedName>
    <definedName name="solver_lhs17" localSheetId="2" hidden="1">'(b)'!$K$27:$K$28</definedName>
    <definedName name="solver_lhs17" localSheetId="3" hidden="1">'(c)'!$K$27:$K$28</definedName>
    <definedName name="solver_lhs18" localSheetId="0" hidden="1">'(a)'!$K$27:$K$28</definedName>
    <definedName name="solver_lhs18" localSheetId="2" hidden="1">'(b)'!$K$29</definedName>
    <definedName name="solver_lhs18" localSheetId="3" hidden="1">'(c)'!$K$29</definedName>
    <definedName name="solver_lhs19" localSheetId="0" hidden="1">'(a)'!$K$3</definedName>
    <definedName name="solver_lhs19" localSheetId="2" hidden="1">'(b)'!$K$29</definedName>
    <definedName name="solver_lhs19" localSheetId="3" hidden="1">'(c)'!$K$3</definedName>
    <definedName name="solver_lhs2" localSheetId="0" hidden="1">'(a)'!$K$10</definedName>
    <definedName name="solver_lhs2" localSheetId="2" hidden="1">'(b)'!$K$11</definedName>
    <definedName name="solver_lhs2" localSheetId="3" hidden="1">'(c)'!$K$11</definedName>
    <definedName name="solver_lhs20" localSheetId="0" hidden="1">'(a)'!$K$4</definedName>
    <definedName name="solver_lhs20" localSheetId="2" hidden="1">'(b)'!$K$3</definedName>
    <definedName name="solver_lhs20" localSheetId="3" hidden="1">'(c)'!$K$30:$K$33</definedName>
    <definedName name="solver_lhs21" localSheetId="0" hidden="1">'(a)'!$K$5</definedName>
    <definedName name="solver_lhs21" localSheetId="2" hidden="1">'(b)'!$K$4</definedName>
    <definedName name="solver_lhs21" localSheetId="3" hidden="1">'(c)'!$K$4</definedName>
    <definedName name="solver_lhs22" localSheetId="0" hidden="1">'(a)'!$K$6</definedName>
    <definedName name="solver_lhs22" localSheetId="2" hidden="1">'(b)'!$K$5</definedName>
    <definedName name="solver_lhs22" localSheetId="3" hidden="1">'(c)'!$K$5</definedName>
    <definedName name="solver_lhs23" localSheetId="0" hidden="1">'(a)'!$K$7</definedName>
    <definedName name="solver_lhs23" localSheetId="2" hidden="1">'(b)'!$K$6</definedName>
    <definedName name="solver_lhs23" localSheetId="3" hidden="1">'(c)'!$K$6</definedName>
    <definedName name="solver_lhs24" localSheetId="0" hidden="1">'(a)'!$K$8</definedName>
    <definedName name="solver_lhs24" localSheetId="2" hidden="1">'(b)'!$K$7</definedName>
    <definedName name="solver_lhs24" localSheetId="3" hidden="1">'(c)'!$K$7</definedName>
    <definedName name="solver_lhs25" localSheetId="0" hidden="1">'(a)'!$K$9</definedName>
    <definedName name="solver_lhs25" localSheetId="2" hidden="1">'(b)'!$K$8</definedName>
    <definedName name="solver_lhs25" localSheetId="3" hidden="1">'(c)'!$K$8</definedName>
    <definedName name="solver_lhs26" localSheetId="2" hidden="1">'(b)'!$K$8</definedName>
    <definedName name="solver_lhs26" localSheetId="3" hidden="1">'(c)'!$K$8</definedName>
    <definedName name="solver_lhs3" localSheetId="0" hidden="1">'(a)'!$K$11</definedName>
    <definedName name="solver_lhs3" localSheetId="2" hidden="1">'(b)'!$K$12</definedName>
    <definedName name="solver_lhs3" localSheetId="3" hidden="1">'(c)'!$K$12</definedName>
    <definedName name="solver_lhs4" localSheetId="0" hidden="1">'(a)'!$K$12</definedName>
    <definedName name="solver_lhs4" localSheetId="2" hidden="1">'(b)'!$K$13</definedName>
    <definedName name="solver_lhs4" localSheetId="3" hidden="1">'(c)'!$K$13</definedName>
    <definedName name="solver_lhs5" localSheetId="0" hidden="1">'(a)'!$K$13</definedName>
    <definedName name="solver_lhs5" localSheetId="2" hidden="1">'(b)'!$K$14</definedName>
    <definedName name="solver_lhs5" localSheetId="3" hidden="1">'(c)'!$K$14</definedName>
    <definedName name="solver_lhs6" localSheetId="0" hidden="1">'(a)'!$K$14</definedName>
    <definedName name="solver_lhs6" localSheetId="2" hidden="1">'(b)'!$K$15:$K$17</definedName>
    <definedName name="solver_lhs6" localSheetId="3" hidden="1">'(c)'!$K$15:$K$17</definedName>
    <definedName name="solver_lhs7" localSheetId="0" hidden="1">'(a)'!$K$15:$K$17</definedName>
    <definedName name="solver_lhs7" localSheetId="2" hidden="1">'(b)'!$K$18</definedName>
    <definedName name="solver_lhs7" localSheetId="3" hidden="1">'(c)'!$K$18</definedName>
    <definedName name="solver_lhs8" localSheetId="0" hidden="1">'(a)'!$K$18</definedName>
    <definedName name="solver_lhs8" localSheetId="2" hidden="1">'(b)'!$K$19</definedName>
    <definedName name="solver_lhs8" localSheetId="3" hidden="1">'(c)'!$K$19</definedName>
    <definedName name="solver_lhs9" localSheetId="0" hidden="1">'(a)'!$K$19</definedName>
    <definedName name="solver_lhs9" localSheetId="2" hidden="1">'(b)'!$K$2</definedName>
    <definedName name="solver_lhs9" localSheetId="3" hidden="1">'(c)'!$K$2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um" localSheetId="0" hidden="1">25</definedName>
    <definedName name="solver_num" localSheetId="2" hidden="1">25</definedName>
    <definedName name="solver_num" localSheetId="3" hidden="1">25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opt" localSheetId="0" hidden="1">'(a)'!$K$30</definedName>
    <definedName name="solver_opt" localSheetId="2" hidden="1">'(b)'!$K$32</definedName>
    <definedName name="solver_opt" localSheetId="3" hidden="1">'(c)'!$K$36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2" hidden="1">1</definedName>
    <definedName name="solver_rbv" localSheetId="3" hidden="1">1</definedName>
    <definedName name="solver_rel1" localSheetId="0" hidden="1">5</definedName>
    <definedName name="solver_rel1" localSheetId="2" hidden="1">5</definedName>
    <definedName name="solver_rel1" localSheetId="3" hidden="1">5</definedName>
    <definedName name="solver_rel10" localSheetId="0" hidden="1">1</definedName>
    <definedName name="solver_rel10" localSheetId="2" hidden="1">2</definedName>
    <definedName name="solver_rel10" localSheetId="3" hidden="1">2</definedName>
    <definedName name="solver_rel11" localSheetId="0" hidden="1">2</definedName>
    <definedName name="solver_rel11" localSheetId="2" hidden="1">1</definedName>
    <definedName name="solver_rel11" localSheetId="3" hidden="1">1</definedName>
    <definedName name="solver_rel12" localSheetId="0" hidden="1">1</definedName>
    <definedName name="solver_rel12" localSheetId="2" hidden="1">3</definedName>
    <definedName name="solver_rel12" localSheetId="3" hidden="1">3</definedName>
    <definedName name="solver_rel13" localSheetId="0" hidden="1">3</definedName>
    <definedName name="solver_rel13" localSheetId="2" hidden="1">3</definedName>
    <definedName name="solver_rel13" localSheetId="3" hidden="1">3</definedName>
    <definedName name="solver_rel14" localSheetId="0" hidden="1">3</definedName>
    <definedName name="solver_rel14" localSheetId="2" hidden="1">3</definedName>
    <definedName name="solver_rel14" localSheetId="3" hidden="1">3</definedName>
    <definedName name="solver_rel15" localSheetId="0" hidden="1">3</definedName>
    <definedName name="solver_rel15" localSheetId="2" hidden="1">3</definedName>
    <definedName name="solver_rel15" localSheetId="3" hidden="1">3</definedName>
    <definedName name="solver_rel16" localSheetId="0" hidden="1">3</definedName>
    <definedName name="solver_rel16" localSheetId="2" hidden="1">1</definedName>
    <definedName name="solver_rel16" localSheetId="3" hidden="1">1</definedName>
    <definedName name="solver_rel17" localSheetId="0" hidden="1">1</definedName>
    <definedName name="solver_rel17" localSheetId="2" hidden="1">1</definedName>
    <definedName name="solver_rel17" localSheetId="3" hidden="1">1</definedName>
    <definedName name="solver_rel18" localSheetId="0" hidden="1">1</definedName>
    <definedName name="solver_rel18" localSheetId="2" hidden="1">2</definedName>
    <definedName name="solver_rel18" localSheetId="3" hidden="1">2</definedName>
    <definedName name="solver_rel19" localSheetId="0" hidden="1">2</definedName>
    <definedName name="solver_rel19" localSheetId="2" hidden="1">3</definedName>
    <definedName name="solver_rel19" localSheetId="3" hidden="1">2</definedName>
    <definedName name="solver_rel2" localSheetId="0" hidden="1">3</definedName>
    <definedName name="solver_rel2" localSheetId="2" hidden="1">1</definedName>
    <definedName name="solver_rel2" localSheetId="3" hidden="1">1</definedName>
    <definedName name="solver_rel20" localSheetId="0" hidden="1">3</definedName>
    <definedName name="solver_rel20" localSheetId="2" hidden="1">2</definedName>
    <definedName name="solver_rel20" localSheetId="3" hidden="1">2</definedName>
    <definedName name="solver_rel21" localSheetId="0" hidden="1">1</definedName>
    <definedName name="solver_rel21" localSheetId="2" hidden="1">3</definedName>
    <definedName name="solver_rel21" localSheetId="3" hidden="1">3</definedName>
    <definedName name="solver_rel22" localSheetId="0" hidden="1">3</definedName>
    <definedName name="solver_rel22" localSheetId="2" hidden="1">1</definedName>
    <definedName name="solver_rel22" localSheetId="3" hidden="1">1</definedName>
    <definedName name="solver_rel23" localSheetId="0" hidden="1">3</definedName>
    <definedName name="solver_rel23" localSheetId="2" hidden="1">3</definedName>
    <definedName name="solver_rel23" localSheetId="3" hidden="1">3</definedName>
    <definedName name="solver_rel24" localSheetId="0" hidden="1">3</definedName>
    <definedName name="solver_rel24" localSheetId="2" hidden="1">3</definedName>
    <definedName name="solver_rel24" localSheetId="3" hidden="1">3</definedName>
    <definedName name="solver_rel25" localSheetId="0" hidden="1">3</definedName>
    <definedName name="solver_rel25" localSheetId="2" hidden="1">3</definedName>
    <definedName name="solver_rel25" localSheetId="3" hidden="1">3</definedName>
    <definedName name="solver_rel26" localSheetId="2" hidden="1">3</definedName>
    <definedName name="solver_rel26" localSheetId="3" hidden="1">3</definedName>
    <definedName name="solver_rel3" localSheetId="0" hidden="1">1</definedName>
    <definedName name="solver_rel3" localSheetId="2" hidden="1">2</definedName>
    <definedName name="solver_rel3" localSheetId="3" hidden="1">2</definedName>
    <definedName name="solver_rel4" localSheetId="0" hidden="1">2</definedName>
    <definedName name="solver_rel4" localSheetId="2" hidden="1">2</definedName>
    <definedName name="solver_rel4" localSheetId="3" hidden="1">2</definedName>
    <definedName name="solver_rel5" localSheetId="0" hidden="1">2</definedName>
    <definedName name="solver_rel5" localSheetId="2" hidden="1">2</definedName>
    <definedName name="solver_rel5" localSheetId="3" hidden="1">2</definedName>
    <definedName name="solver_rel6" localSheetId="0" hidden="1">2</definedName>
    <definedName name="solver_rel6" localSheetId="2" hidden="1">2</definedName>
    <definedName name="solver_rel6" localSheetId="3" hidden="1">2</definedName>
    <definedName name="solver_rel7" localSheetId="0" hidden="1">2</definedName>
    <definedName name="solver_rel7" localSheetId="2" hidden="1">3</definedName>
    <definedName name="solver_rel7" localSheetId="3" hidden="1">3</definedName>
    <definedName name="solver_rel8" localSheetId="0" hidden="1">3</definedName>
    <definedName name="solver_rel8" localSheetId="2" hidden="1">3</definedName>
    <definedName name="solver_rel8" localSheetId="3" hidden="1">3</definedName>
    <definedName name="solver_rel9" localSheetId="0" hidden="1">3</definedName>
    <definedName name="solver_rel9" localSheetId="2" hidden="1">1</definedName>
    <definedName name="solver_rel9" localSheetId="3" hidden="1">1</definedName>
    <definedName name="solver_rhs1" localSheetId="0" hidden="1">binary</definedName>
    <definedName name="solver_rhs1" localSheetId="2" hidden="1">binary</definedName>
    <definedName name="solver_rhs1" localSheetId="3" hidden="1">binary</definedName>
    <definedName name="solver_rhs10" localSheetId="0" hidden="1">'(a)'!$M$2</definedName>
    <definedName name="solver_rhs10" localSheetId="2" hidden="1">'(b)'!$M$20</definedName>
    <definedName name="solver_rhs10" localSheetId="3" hidden="1">'(c)'!$M$20</definedName>
    <definedName name="solver_rhs11" localSheetId="0" hidden="1">'(a)'!$M$20</definedName>
    <definedName name="solver_rhs11" localSheetId="2" hidden="1">'(b)'!$M$21</definedName>
    <definedName name="solver_rhs11" localSheetId="3" hidden="1">'(c)'!$M$21</definedName>
    <definedName name="solver_rhs12" localSheetId="0" hidden="1">'(a)'!$M$21</definedName>
    <definedName name="solver_rhs12" localSheetId="2" hidden="1">'(b)'!$M$22</definedName>
    <definedName name="solver_rhs12" localSheetId="3" hidden="1">'(c)'!$M$22</definedName>
    <definedName name="solver_rhs13" localSheetId="0" hidden="1">'(a)'!$M$22</definedName>
    <definedName name="solver_rhs13" localSheetId="2" hidden="1">'(b)'!$M$23</definedName>
    <definedName name="solver_rhs13" localSheetId="3" hidden="1">'(c)'!$M$23</definedName>
    <definedName name="solver_rhs14" localSheetId="0" hidden="1">'(a)'!$M$23</definedName>
    <definedName name="solver_rhs14" localSheetId="2" hidden="1">'(b)'!$M$24</definedName>
    <definedName name="solver_rhs14" localSheetId="3" hidden="1">'(c)'!$M$24</definedName>
    <definedName name="solver_rhs15" localSheetId="0" hidden="1">'(a)'!$M$24</definedName>
    <definedName name="solver_rhs15" localSheetId="2" hidden="1">'(b)'!$M$25</definedName>
    <definedName name="solver_rhs15" localSheetId="3" hidden="1">'(c)'!$M$25</definedName>
    <definedName name="solver_rhs16" localSheetId="0" hidden="1">'(a)'!$M$25</definedName>
    <definedName name="solver_rhs16" localSheetId="2" hidden="1">'(b)'!$M$26</definedName>
    <definedName name="solver_rhs16" localSheetId="3" hidden="1">'(c)'!$M$26</definedName>
    <definedName name="solver_rhs17" localSheetId="0" hidden="1">'(a)'!$M$26</definedName>
    <definedName name="solver_rhs17" localSheetId="2" hidden="1">'(b)'!$M$27:$M$28</definedName>
    <definedName name="solver_rhs17" localSheetId="3" hidden="1">'(c)'!$M$27:$M$28</definedName>
    <definedName name="solver_rhs18" localSheetId="0" hidden="1">'(a)'!$M$27:$M$28</definedName>
    <definedName name="solver_rhs18" localSheetId="2" hidden="1">'(b)'!$M$29</definedName>
    <definedName name="solver_rhs18" localSheetId="3" hidden="1">'(c)'!$M$29</definedName>
    <definedName name="solver_rhs19" localSheetId="0" hidden="1">'(a)'!$M$3</definedName>
    <definedName name="solver_rhs19" localSheetId="2" hidden="1">'(b)'!$M$29</definedName>
    <definedName name="solver_rhs19" localSheetId="3" hidden="1">'(c)'!$M$3</definedName>
    <definedName name="solver_rhs2" localSheetId="0" hidden="1">'(a)'!$M$10</definedName>
    <definedName name="solver_rhs2" localSheetId="2" hidden="1">'(b)'!$M$11</definedName>
    <definedName name="solver_rhs2" localSheetId="3" hidden="1">'(c)'!$M$11</definedName>
    <definedName name="solver_rhs20" localSheetId="0" hidden="1">'(a)'!$M$4</definedName>
    <definedName name="solver_rhs20" localSheetId="2" hidden="1">'(b)'!$M$3</definedName>
    <definedName name="solver_rhs20" localSheetId="3" hidden="1">'(c)'!$M$30:$M$33</definedName>
    <definedName name="solver_rhs21" localSheetId="0" hidden="1">'(a)'!$M$5</definedName>
    <definedName name="solver_rhs21" localSheetId="2" hidden="1">'(b)'!$M$4</definedName>
    <definedName name="solver_rhs21" localSheetId="3" hidden="1">'(c)'!$M$4</definedName>
    <definedName name="solver_rhs22" localSheetId="0" hidden="1">'(a)'!$M$6</definedName>
    <definedName name="solver_rhs22" localSheetId="2" hidden="1">'(b)'!$M$5</definedName>
    <definedName name="solver_rhs22" localSheetId="3" hidden="1">'(c)'!$M$5</definedName>
    <definedName name="solver_rhs23" localSheetId="0" hidden="1">'(a)'!$M$7</definedName>
    <definedName name="solver_rhs23" localSheetId="2" hidden="1">'(b)'!$M$6</definedName>
    <definedName name="solver_rhs23" localSheetId="3" hidden="1">'(c)'!$M$6</definedName>
    <definedName name="solver_rhs24" localSheetId="0" hidden="1">'(a)'!$M$8</definedName>
    <definedName name="solver_rhs24" localSheetId="2" hidden="1">'(b)'!$M$7</definedName>
    <definedName name="solver_rhs24" localSheetId="3" hidden="1">'(c)'!$M$7</definedName>
    <definedName name="solver_rhs25" localSheetId="0" hidden="1">'(a)'!$M$9</definedName>
    <definedName name="solver_rhs25" localSheetId="2" hidden="1">'(b)'!$M$8</definedName>
    <definedName name="solver_rhs25" localSheetId="3" hidden="1">'(c)'!$M$8</definedName>
    <definedName name="solver_rhs26" localSheetId="2" hidden="1">'(b)'!$M$8</definedName>
    <definedName name="solver_rhs26" localSheetId="3" hidden="1">'(c)'!$M$8</definedName>
    <definedName name="solver_rhs3" localSheetId="0" hidden="1">'(a)'!$M$11</definedName>
    <definedName name="solver_rhs3" localSheetId="2" hidden="1">'(b)'!$M$12</definedName>
    <definedName name="solver_rhs3" localSheetId="3" hidden="1">'(c)'!$M$12</definedName>
    <definedName name="solver_rhs4" localSheetId="0" hidden="1">'(a)'!$M$12</definedName>
    <definedName name="solver_rhs4" localSheetId="2" hidden="1">'(b)'!$M$13</definedName>
    <definedName name="solver_rhs4" localSheetId="3" hidden="1">'(c)'!$M$13</definedName>
    <definedName name="solver_rhs5" localSheetId="0" hidden="1">'(a)'!$M$13</definedName>
    <definedName name="solver_rhs5" localSheetId="2" hidden="1">'(b)'!$M$14</definedName>
    <definedName name="solver_rhs5" localSheetId="3" hidden="1">'(c)'!$M$14</definedName>
    <definedName name="solver_rhs6" localSheetId="0" hidden="1">'(a)'!$M$14</definedName>
    <definedName name="solver_rhs6" localSheetId="2" hidden="1">'(b)'!$M$15:$M$17</definedName>
    <definedName name="solver_rhs6" localSheetId="3" hidden="1">'(c)'!$M$15:$M$17</definedName>
    <definedName name="solver_rhs7" localSheetId="0" hidden="1">'(a)'!$M$15:$M$17</definedName>
    <definedName name="solver_rhs7" localSheetId="2" hidden="1">'(b)'!$M$18</definedName>
    <definedName name="solver_rhs7" localSheetId="3" hidden="1">'(c)'!$M$18</definedName>
    <definedName name="solver_rhs8" localSheetId="0" hidden="1">'(a)'!$M$18</definedName>
    <definedName name="solver_rhs8" localSheetId="2" hidden="1">'(b)'!$M$19</definedName>
    <definedName name="solver_rhs8" localSheetId="3" hidden="1">'(c)'!$M$19</definedName>
    <definedName name="solver_rhs9" localSheetId="0" hidden="1">'(a)'!$M$19</definedName>
    <definedName name="solver_rhs9" localSheetId="2" hidden="1">'(b)'!$M$2</definedName>
    <definedName name="solver_rhs9" localSheetId="3" hidden="1">'(c)'!$M$2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scl" localSheetId="0" hidden="1">2</definedName>
    <definedName name="solver_scl" localSheetId="2" hidden="1">2</definedName>
    <definedName name="solver_scl" localSheetId="3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tim" localSheetId="0" hidden="1">999999999</definedName>
    <definedName name="solver_tim" localSheetId="2" hidden="1">999999999</definedName>
    <definedName name="solver_tim" localSheetId="3" hidden="1">999999999</definedName>
    <definedName name="solver_tol" localSheetId="0" hidden="1">0.05</definedName>
    <definedName name="solver_tol" localSheetId="2" hidden="1">0.05</definedName>
    <definedName name="solver_tol" localSheetId="3" hidden="1">0.05</definedName>
    <definedName name="solver_typ" localSheetId="0" hidden="1">1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2" hidden="1">3</definedName>
    <definedName name="solver_ver" localSheetId="3" hidden="1">3</definedName>
  </definedNames>
  <calcPr calcId="152511"/>
</workbook>
</file>

<file path=xl/calcChain.xml><?xml version="1.0" encoding="utf-8"?>
<calcChain xmlns="http://schemas.openxmlformats.org/spreadsheetml/2006/main">
  <c r="K32" i="1" l="1"/>
  <c r="K33" i="4" l="1"/>
  <c r="K32" i="4"/>
  <c r="K31" i="4"/>
  <c r="K30" i="4"/>
  <c r="K36" i="4"/>
  <c r="K29" i="4"/>
  <c r="K28" i="4"/>
  <c r="K27" i="4"/>
  <c r="K26" i="4"/>
  <c r="K25" i="4"/>
  <c r="K24" i="4"/>
  <c r="K23" i="4"/>
  <c r="M22" i="4"/>
  <c r="K22" i="4"/>
  <c r="K21" i="4"/>
  <c r="K19" i="4"/>
  <c r="M20" i="4" s="1"/>
  <c r="K18" i="4"/>
  <c r="K20" i="4" s="1"/>
  <c r="K17" i="4"/>
  <c r="K16" i="4"/>
  <c r="K15" i="4"/>
  <c r="K14" i="4"/>
  <c r="K13" i="4"/>
  <c r="K12" i="4"/>
  <c r="M11" i="4"/>
  <c r="K11" i="4"/>
  <c r="K10" i="4"/>
  <c r="K9" i="4"/>
  <c r="K8" i="4"/>
  <c r="K7" i="4"/>
  <c r="K6" i="4"/>
  <c r="K4" i="4"/>
  <c r="K5" i="4" s="1"/>
  <c r="K3" i="4"/>
  <c r="K32" i="3"/>
  <c r="K29" i="3"/>
  <c r="K28" i="3"/>
  <c r="K27" i="3"/>
  <c r="K26" i="3"/>
  <c r="K25" i="3"/>
  <c r="K24" i="3"/>
  <c r="K23" i="3"/>
  <c r="M22" i="3"/>
  <c r="K22" i="3"/>
  <c r="K21" i="3"/>
  <c r="K19" i="3"/>
  <c r="M20" i="3" s="1"/>
  <c r="K18" i="3"/>
  <c r="K20" i="3" s="1"/>
  <c r="K17" i="3"/>
  <c r="K16" i="3"/>
  <c r="K15" i="3"/>
  <c r="K14" i="3"/>
  <c r="K13" i="3"/>
  <c r="K12" i="3"/>
  <c r="M11" i="3"/>
  <c r="K11" i="3"/>
  <c r="K10" i="3"/>
  <c r="K9" i="3"/>
  <c r="K8" i="3"/>
  <c r="K7" i="3"/>
  <c r="K6" i="3"/>
  <c r="K4" i="3"/>
  <c r="K5" i="3" s="1"/>
  <c r="K3" i="3"/>
  <c r="K30" i="1" l="1"/>
  <c r="K28" i="1"/>
  <c r="K27" i="1"/>
  <c r="K26" i="1"/>
  <c r="K25" i="1"/>
  <c r="K24" i="1"/>
  <c r="K23" i="1"/>
  <c r="K22" i="1"/>
  <c r="M22" i="1"/>
  <c r="K21" i="1"/>
  <c r="K19" i="1"/>
  <c r="M20" i="1" s="1"/>
  <c r="K18" i="1"/>
  <c r="K20" i="1" s="1"/>
  <c r="K17" i="1"/>
  <c r="K16" i="1"/>
  <c r="K15" i="1"/>
  <c r="K14" i="1"/>
  <c r="K13" i="1"/>
  <c r="K12" i="1"/>
  <c r="K11" i="1"/>
  <c r="M11" i="1"/>
  <c r="K10" i="1"/>
  <c r="K9" i="1"/>
  <c r="K8" i="1"/>
  <c r="K7" i="1"/>
  <c r="K6" i="1"/>
  <c r="K4" i="1"/>
  <c r="K5" i="1" s="1"/>
  <c r="K3" i="1"/>
  <c r="K2" i="1"/>
</calcChain>
</file>

<file path=xl/sharedStrings.xml><?xml version="1.0" encoding="utf-8"?>
<sst xmlns="http://schemas.openxmlformats.org/spreadsheetml/2006/main" count="774" uniqueCount="328">
  <si>
    <t>A wire mesh sculpture of a mule</t>
  </si>
  <si>
    <t>A wire mesh sculpture of a gun</t>
  </si>
  <si>
    <t>A pen-and-ink drawing of a house</t>
  </si>
  <si>
    <t>A pen-and-ink drawing of a child</t>
  </si>
  <si>
    <t>A photo-realistic painting of a 
jewelry store display window</t>
  </si>
  <si>
    <t>A collage of magazine advertisements</t>
  </si>
  <si>
    <t>A pen-and-ink drawing of a 
traditional Native American rain 
dance</t>
  </si>
  <si>
    <t>A collage of photographs of Ziggy Lite</t>
  </si>
  <si>
    <t>“All That Glitters”</t>
  </si>
  <si>
    <t xml:space="preserve">Artist </t>
  </si>
  <si>
    <t xml:space="preserve">Piece </t>
  </si>
  <si>
    <t xml:space="preserve">Description of Piece </t>
  </si>
  <si>
    <t xml:space="preserve">Price </t>
  </si>
  <si>
    <t xml:space="preserve">Colin Zweibell </t>
  </si>
  <si>
    <t xml:space="preserve">“Perfection” </t>
  </si>
  <si>
    <t xml:space="preserve">A wire mesh sculpture of 
the human body </t>
  </si>
  <si>
    <t xml:space="preserve">“Burden” </t>
  </si>
  <si>
    <t xml:space="preserve">“The Great Equalizer” </t>
  </si>
  <si>
    <t xml:space="preserve">Rita Losky </t>
  </si>
  <si>
    <t xml:space="preserve">“Chaos Reigns” </t>
  </si>
  <si>
    <t xml:space="preserve">A series of computer-generated drawings </t>
  </si>
  <si>
    <t xml:space="preserve">“Who Has Control?” </t>
  </si>
  <si>
    <t xml:space="preserve">A computer-generated drawing 
intermeshed with lines of computer 
code </t>
  </si>
  <si>
    <t xml:space="preserve">“Domestication” </t>
  </si>
  <si>
    <t xml:space="preserve">“Innocence” </t>
  </si>
  <si>
    <t xml:space="preserve">Norm Marson </t>
  </si>
  <si>
    <t xml:space="preserve">“Aging Earth” </t>
  </si>
  <si>
    <t xml:space="preserve">A sculpture of trash covering a 
larger globe </t>
  </si>
  <si>
    <t xml:space="preserve">“Wasted Resources” </t>
  </si>
  <si>
    <t xml:space="preserve">A collage of various packaging 
materials </t>
  </si>
  <si>
    <t xml:space="preserve">Candy Tate </t>
  </si>
  <si>
    <t xml:space="preserve">“Serenity” </t>
  </si>
  <si>
    <t xml:space="preserve">An all blue watercolor painting </t>
  </si>
  <si>
    <t xml:space="preserve">“Calm Before the Storm” </t>
  </si>
  <si>
    <t xml:space="preserve">A painting with an all blue 
watercolor background and a black 
watercolor center </t>
  </si>
  <si>
    <t xml:space="preserve">Robert Bayer </t>
  </si>
  <si>
    <t xml:space="preserve">“Void” </t>
  </si>
  <si>
    <t xml:space="preserve">An all black oil painting </t>
  </si>
  <si>
    <t xml:space="preserve">“Sun” </t>
  </si>
  <si>
    <t xml:space="preserve">An all yellow oil painting </t>
  </si>
  <si>
    <t xml:space="preserve">David Lyman </t>
  </si>
  <si>
    <t xml:space="preserve">“Storefront Window” </t>
  </si>
  <si>
    <t xml:space="preserve">“Harley” </t>
  </si>
  <si>
    <t xml:space="preserve">A photo-realistic painting of a 
Harley-Davidson motorcycle </t>
  </si>
  <si>
    <t xml:space="preserve">Angie Oldman </t>
  </si>
  <si>
    <t xml:space="preserve">“Consumerism” </t>
  </si>
  <si>
    <t xml:space="preserve">“Reflection” </t>
  </si>
  <si>
    <t xml:space="preserve">A mirror (considered a sculpture) </t>
  </si>
  <si>
    <t xml:space="preserve">“Trojan Victory” </t>
  </si>
  <si>
    <t xml:space="preserve">A wooden sculpture of a condom </t>
  </si>
  <si>
    <t xml:space="preserve">Rick Rawls </t>
  </si>
  <si>
    <t xml:space="preserve">“Rick” </t>
  </si>
  <si>
    <t xml:space="preserve">A photo-realistic self-portrait 
(painting) </t>
  </si>
  <si>
    <t xml:space="preserve">“Rick II” </t>
  </si>
  <si>
    <t xml:space="preserve">A cubist self-portrait (painting) </t>
  </si>
  <si>
    <t xml:space="preserve">“Rick III” </t>
  </si>
  <si>
    <t xml:space="preserve">An expressionist self-portrait 
(painting) </t>
  </si>
  <si>
    <t xml:space="preserve">Bill Reynolds </t>
  </si>
  <si>
    <t xml:space="preserve">“Beyond” </t>
  </si>
  <si>
    <t xml:space="preserve">A science fiction oil painting 
depicting Mars colonization </t>
  </si>
  <si>
    <t xml:space="preserve">“Pioneers” </t>
  </si>
  <si>
    <t xml:space="preserve">An oil painting of three astronauts 
aboard the space shuttle </t>
  </si>
  <si>
    <t xml:space="preserve">Bear Canton </t>
  </si>
  <si>
    <t xml:space="preserve">“Wisdom” </t>
  </si>
  <si>
    <t xml:space="preserve">A pen-and-ink drawing of an 
Apache chieftain </t>
  </si>
  <si>
    <t xml:space="preserve">“Superior Powers” </t>
  </si>
  <si>
    <t xml:space="preserve">“Living Land” </t>
  </si>
  <si>
    <t xml:space="preserve">An oil painting of the Grand Canyon </t>
  </si>
  <si>
    <t xml:space="preserve">Helen Row </t>
  </si>
  <si>
    <t xml:space="preserve">“Study of a Violin” </t>
  </si>
  <si>
    <t xml:space="preserve">A cubist painting of a violin </t>
  </si>
  <si>
    <t xml:space="preserve">“Study of a Fruit Bowl” </t>
  </si>
  <si>
    <t xml:space="preserve">A cubist painting of a bowl of fruit </t>
  </si>
  <si>
    <t xml:space="preserve">Ziggy Lite </t>
  </si>
  <si>
    <t xml:space="preserve">“My Namesake” </t>
  </si>
  <si>
    <t xml:space="preserve">A collage of Ziggy cartoons </t>
  </si>
  <si>
    <t xml:space="preserve">“Narcissism” </t>
  </si>
  <si>
    <t xml:space="preserve">Ash Briggs </t>
  </si>
  <si>
    <t xml:space="preserve">A watercolor painting of the 
Golden Gate Bridge </t>
  </si>
  <si>
    <t xml:space="preserve">“The Rock” </t>
  </si>
  <si>
    <t xml:space="preserve">A watercolor painting of Alcatraz </t>
  </si>
  <si>
    <t xml:space="preserve">“Winding Road” </t>
  </si>
  <si>
    <t xml:space="preserve">A watercolor painting of Lombard 
Street </t>
  </si>
  <si>
    <t xml:space="preserve">“Dreams Come True” </t>
  </si>
  <si>
    <t xml:space="preserve">A watercolor painting of the San 
Francisco Museum of Modern Art </t>
  </si>
  <si>
    <t>x1</t>
  </si>
  <si>
    <t>x2</t>
  </si>
  <si>
    <t>x3</t>
  </si>
  <si>
    <t>x4</t>
  </si>
  <si>
    <t>x5</t>
  </si>
  <si>
    <t>x7</t>
  </si>
  <si>
    <t>x8</t>
  </si>
  <si>
    <t>x6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</si>
  <si>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</si>
  <si>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</si>
  <si>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</si>
  <si>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</si>
  <si>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</si>
  <si>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</si>
  <si>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</si>
  <si>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</si>
  <si>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</si>
  <si>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</si>
  <si>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</si>
  <si>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</si>
  <si>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</si>
  <si>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</si>
  <si>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</si>
  <si>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</si>
  <si>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</si>
  <si>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</si>
  <si>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</si>
  <si>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</si>
  <si>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</si>
  <si>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</si>
  <si>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</si>
  <si>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</si>
  <si>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</si>
  <si>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</si>
  <si>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value</t>
  </si>
  <si>
    <t>Decision variables</t>
  </si>
  <si>
    <t>binary xi</t>
  </si>
  <si>
    <t>total cost</t>
  </si>
  <si>
    <t>&lt;=</t>
  </si>
  <si>
    <t>collage</t>
  </si>
  <si>
    <t>=</t>
  </si>
  <si>
    <t>wire mesh and computer generated</t>
  </si>
  <si>
    <t>&gt;=</t>
  </si>
  <si>
    <t>cubic painting</t>
  </si>
  <si>
    <t>photo-realistic painting</t>
  </si>
  <si>
    <t>expressionist painting</t>
  </si>
  <si>
    <t>water color painting</t>
  </si>
  <si>
    <t>oil painting</t>
  </si>
  <si>
    <t>painting ratio</t>
  </si>
  <si>
    <t>ash's paintings</t>
  </si>
  <si>
    <t>candy's paintings</t>
  </si>
  <si>
    <t>david</t>
  </si>
  <si>
    <t>rick</t>
  </si>
  <si>
    <t>best friend</t>
  </si>
  <si>
    <t>ziggy</t>
  </si>
  <si>
    <t>feminism</t>
  </si>
  <si>
    <t>environment</t>
  </si>
  <si>
    <t>native american</t>
  </si>
  <si>
    <t>science</t>
  </si>
  <si>
    <t>narcissism</t>
  </si>
  <si>
    <t>floor space</t>
  </si>
  <si>
    <t>wall space</t>
  </si>
  <si>
    <t>objective</t>
  </si>
  <si>
    <t>max total number of paintings</t>
  </si>
  <si>
    <t>Microsoft Excel 15.0 Answer Report</t>
  </si>
  <si>
    <t>Worksheet: [case.xlsx]Sheet1</t>
  </si>
  <si>
    <t>Report Created: 10/28/2016 1:44:23 PM</t>
  </si>
  <si>
    <t>Result: Solver found a solution.  All Constraints and optimality conditions are satisfied.</t>
  </si>
  <si>
    <t>Solver Engine</t>
  </si>
  <si>
    <t>Engine: Simplex LP</t>
  </si>
  <si>
    <t>Solution Time: 0.156 Seconds.</t>
  </si>
  <si>
    <t>Iterations: 9 Subproblems: 20</t>
  </si>
  <si>
    <t>Solver Options</t>
  </si>
  <si>
    <t>Max Time 999999999 sec,  Iterations 999999999, Precision 0.000001</t>
  </si>
  <si>
    <t>Max Subproblems Unlimited, Max Integer Sols Unlimited, Integer Tolerance 5%,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</si>
  <si>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</si>
  <si>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</si>
  <si>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</si>
  <si>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</si>
  <si>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</si>
  <si>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</si>
  <si>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</si>
  <si>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</si>
  <si>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</si>
  <si>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</si>
  <si>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</si>
  <si>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</si>
  <si>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$K$30</t>
  </si>
  <si>
    <t>max total number of paintings value</t>
  </si>
  <si>
    <t>$F$3</t>
  </si>
  <si>
    <t>x1 value</t>
  </si>
  <si>
    <t>$F$4</t>
  </si>
  <si>
    <t>x2 value</t>
  </si>
  <si>
    <t>$F$5</t>
  </si>
  <si>
    <t>x3 value</t>
  </si>
  <si>
    <t>$F$6</t>
  </si>
  <si>
    <t>x4 value</t>
  </si>
  <si>
    <t>$F$7</t>
  </si>
  <si>
    <t>x5 value</t>
  </si>
  <si>
    <t>$F$8</t>
  </si>
  <si>
    <t>x6 value</t>
  </si>
  <si>
    <t>$F$9</t>
  </si>
  <si>
    <t>x7 value</t>
  </si>
  <si>
    <t>$F$10</t>
  </si>
  <si>
    <t>x8 value</t>
  </si>
  <si>
    <t>$F$11</t>
  </si>
  <si>
    <t>x9 value</t>
  </si>
  <si>
    <t>$F$12</t>
  </si>
  <si>
    <t>x10 value</t>
  </si>
  <si>
    <t>$F$13</t>
  </si>
  <si>
    <t>x11 value</t>
  </si>
  <si>
    <t>$F$14</t>
  </si>
  <si>
    <t>x12 value</t>
  </si>
  <si>
    <t>$F$15</t>
  </si>
  <si>
    <t>x13 value</t>
  </si>
  <si>
    <t>$F$16</t>
  </si>
  <si>
    <t>x14 value</t>
  </si>
  <si>
    <t>$F$17</t>
  </si>
  <si>
    <t>x15 value</t>
  </si>
  <si>
    <t>$F$18</t>
  </si>
  <si>
    <t>x16 value</t>
  </si>
  <si>
    <t>$F$19</t>
  </si>
  <si>
    <t>x17 value</t>
  </si>
  <si>
    <t>$F$20</t>
  </si>
  <si>
    <t>x18 value</t>
  </si>
  <si>
    <t>$F$21</t>
  </si>
  <si>
    <t>x19 value</t>
  </si>
  <si>
    <t>$F$22</t>
  </si>
  <si>
    <t>x20 value</t>
  </si>
  <si>
    <t>$F$23</t>
  </si>
  <si>
    <t>x21 value</t>
  </si>
  <si>
    <t>$F$24</t>
  </si>
  <si>
    <t>x22 value</t>
  </si>
  <si>
    <t>$F$25</t>
  </si>
  <si>
    <t>x23 value</t>
  </si>
  <si>
    <t>$F$26</t>
  </si>
  <si>
    <t>x24 value</t>
  </si>
  <si>
    <t>$F$27</t>
  </si>
  <si>
    <t>x25 value</t>
  </si>
  <si>
    <t>$F$28</t>
  </si>
  <si>
    <t>x26 value</t>
  </si>
  <si>
    <t>$F$29</t>
  </si>
  <si>
    <t>x27 value</t>
  </si>
  <si>
    <t>$F$30</t>
  </si>
  <si>
    <t>x28 value</t>
  </si>
  <si>
    <t>$F$31</t>
  </si>
  <si>
    <t>x29 value</t>
  </si>
  <si>
    <t>$F$32</t>
  </si>
  <si>
    <t>x30 value</t>
  </si>
  <si>
    <t>$F$33</t>
  </si>
  <si>
    <t>x31 value</t>
  </si>
  <si>
    <t>$F$34</t>
  </si>
  <si>
    <t>x32 value</t>
  </si>
  <si>
    <t>$F$35</t>
  </si>
  <si>
    <t>x33 value</t>
  </si>
  <si>
    <t>$F$36</t>
  </si>
  <si>
    <t>x34 value</t>
  </si>
  <si>
    <t>$K$10</t>
  </si>
  <si>
    <t>oil painting value</t>
  </si>
  <si>
    <t>$K$10&gt;=$M$10</t>
  </si>
  <si>
    <t>Binding</t>
  </si>
  <si>
    <t>$K$11</t>
  </si>
  <si>
    <t>painting ratio value</t>
  </si>
  <si>
    <t>$K$11&lt;=$M$11</t>
  </si>
  <si>
    <t>$K$12</t>
  </si>
  <si>
    <t>ash's paintings value</t>
  </si>
  <si>
    <t>$K$12=$M$12</t>
  </si>
  <si>
    <t>$K$13</t>
  </si>
  <si>
    <t>$K$13=$M$13</t>
  </si>
  <si>
    <t>$K$14</t>
  </si>
  <si>
    <t>$K$14=$M$14</t>
  </si>
  <si>
    <t>$K$15</t>
  </si>
  <si>
    <t>$K$15=$M$15</t>
  </si>
  <si>
    <t>$K$16</t>
  </si>
  <si>
    <t>candy's paintings value</t>
  </si>
  <si>
    <t>$K$16=$M$16</t>
  </si>
  <si>
    <t>$K$17</t>
  </si>
  <si>
    <t>$K$17=$M$17</t>
  </si>
  <si>
    <t>$K$18</t>
  </si>
  <si>
    <t>david value</t>
  </si>
  <si>
    <t>$K$18&gt;=$M$18</t>
  </si>
  <si>
    <t>$K$19</t>
  </si>
  <si>
    <t>rick value</t>
  </si>
  <si>
    <t>$K$19&gt;=$M$19</t>
  </si>
  <si>
    <t>$K$2</t>
  </si>
  <si>
    <t>total cost value</t>
  </si>
  <si>
    <t>$K$2&lt;=$M$2</t>
  </si>
  <si>
    <t>Not Binding</t>
  </si>
  <si>
    <t>$K$20</t>
  </si>
  <si>
    <t>best friend value</t>
  </si>
  <si>
    <t>$K$20=$M$20</t>
  </si>
  <si>
    <t>$K$21</t>
  </si>
  <si>
    <t>ziggy value</t>
  </si>
  <si>
    <t>$K$21&lt;=$M$21</t>
  </si>
  <si>
    <t>$K$22</t>
  </si>
  <si>
    <t>feminism value</t>
  </si>
  <si>
    <t>$K$22&gt;=$M$22</t>
  </si>
  <si>
    <t>$K$23</t>
  </si>
  <si>
    <t>environment value</t>
  </si>
  <si>
    <t>$K$23&gt;=$M$23</t>
  </si>
  <si>
    <t>$K$24</t>
  </si>
  <si>
    <t>native american value</t>
  </si>
  <si>
    <t>$K$24&gt;=$M$24</t>
  </si>
  <si>
    <t>$K$25</t>
  </si>
  <si>
    <t>science value</t>
  </si>
  <si>
    <t>$K$25&gt;=$M$25</t>
  </si>
  <si>
    <t>$K$26</t>
  </si>
  <si>
    <t>narcissism value</t>
  </si>
  <si>
    <t>$K$26&lt;=$M$26</t>
  </si>
  <si>
    <t>$K$27</t>
  </si>
  <si>
    <t>floor space value</t>
  </si>
  <si>
    <t>$K$27&lt;=$M$27</t>
  </si>
  <si>
    <t>$K$28</t>
  </si>
  <si>
    <t>wall space value</t>
  </si>
  <si>
    <t>$K$28&lt;=$M$28</t>
  </si>
  <si>
    <t>$K$3</t>
  </si>
  <si>
    <t>collage value</t>
  </si>
  <si>
    <t>$K$3=$M$3</t>
  </si>
  <si>
    <t>$K$4</t>
  </si>
  <si>
    <t>wire mesh and computer generated value</t>
  </si>
  <si>
    <t>$K$4&gt;=$M$4</t>
  </si>
  <si>
    <t>$K$5</t>
  </si>
  <si>
    <t>$K$5&lt;=$M$5</t>
  </si>
  <si>
    <t>$K$6</t>
  </si>
  <si>
    <t>photo-realistic painting value</t>
  </si>
  <si>
    <t>$K$6&gt;=$M$6</t>
  </si>
  <si>
    <t>$K$7</t>
  </si>
  <si>
    <t>cubic painting value</t>
  </si>
  <si>
    <t>$K$7&gt;=$M$7</t>
  </si>
  <si>
    <t>$K$8</t>
  </si>
  <si>
    <t>expressionist painting value</t>
  </si>
  <si>
    <t>$K$8&gt;=$M$8</t>
  </si>
  <si>
    <t>$K$9</t>
  </si>
  <si>
    <t>water color painting value</t>
  </si>
  <si>
    <t>$K$9&gt;=$M$9</t>
  </si>
  <si>
    <t>$F$3:$F$36=Binary</t>
  </si>
  <si>
    <t>Binary</t>
  </si>
  <si>
    <t>Value</t>
  </si>
  <si>
    <t>Attention of Public</t>
  </si>
  <si>
    <t>Minimize the Total Cost</t>
  </si>
  <si>
    <t>Price ($)</t>
  </si>
  <si>
    <t>Rita Losky</t>
  </si>
  <si>
    <t xml:space="preserve">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</si>
</sst>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top" wrapText="1"/>
    </xf>
    <xf numFmtId="6" fontId="0" fillId="0" borderId="0" xfId="0" applyNumberFormat="1" applyFill="1" applyBorder="1" applyAlignment="1">
      <alignment vertical="top" wrapText="1"/>
    </xf>
    <xf numFmtId="6" fontId="0" fillId="0" borderId="0" xfId="0" applyNumberFormat="1" applyFill="1" applyBorder="1" applyAlignment="1">
      <alignment horizontal="right" vertical="top" wrapText="1"/>
    </xf>
    <xf numFmtId="0" fontId="3" fillId="0" borderId="0" xfId="0" applyFont="1"/>
    <xf numFmtId="0" fontId="0" fillId="0" borderId="5" xfId="0" applyFill="1" applyBorder="1" applyAlignment="1"/>
    <xf numFmtId="0" fontId="4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0" fillId="3" borderId="3" xfId="0" applyFill="1" applyBorder="1"/>
    <xf numFmtId="0" fontId="1" fillId="4" borderId="3" xfId="0" applyFont="1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3" xfId="0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6" fontId="0" fillId="4" borderId="3" xfId="0" applyNumberFormat="1" applyFill="1" applyBorder="1" applyAlignment="1">
      <alignment vertical="top" wrapText="1"/>
    </xf>
    <xf numFmtId="6" fontId="0" fillId="4" borderId="3" xfId="0" applyNumberFormat="1" applyFill="1" applyBorder="1" applyAlignment="1">
      <alignment horizontal="right" vertical="top" wrapText="1"/>
    </xf>
    <xf numFmtId="0" fontId="0" fillId="5" borderId="1" xfId="0" applyFill="1" applyBorder="1"/>
    <xf numFmtId="0" fontId="0" fillId="5" borderId="2" xfId="0" applyFill="1" applyBorder="1"/>
    <xf numFmtId="0" fontId="0" fillId="2" borderId="0" xfId="0" applyFill="1"/>
    <xf numFmtId="0" fontId="3" fillId="2" borderId="0" xfId="0" applyFont="1" applyFill="1"/>
    <xf numFmtId="0" fontId="3" fillId="3" borderId="3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" fillId="3" borderId="3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6" borderId="3" xfId="0" applyFont="1" applyFill="1" applyBorder="1"/>
    <xf numFmtId="0" fontId="5" fillId="6" borderId="3" xfId="0" applyFont="1" applyFill="1" applyBorder="1"/>
    <xf numFmtId="0" fontId="5" fillId="6" borderId="2" xfId="0" applyFont="1" applyFill="1" applyBorder="1"/>
    <xf numFmtId="0" fontId="0" fillId="3" borderId="11" xfId="0" applyFill="1" applyBorder="1"/>
    <xf numFmtId="0" fontId="0" fillId="3" borderId="13" xfId="0" applyFill="1" applyBorder="1"/>
    <xf numFmtId="0" fontId="2" fillId="3" borderId="12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7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topLeftCell="A9" zoomScale="75" zoomScaleNormal="75" workbookViewId="0">
      <selection activeCell="Q27" sqref="Q27"/>
    </sheetView>
  </sheetViews>
  <sheetFormatPr defaultRowHeight="15" x14ac:dyDescent="0.25"/>
  <cols>
    <col min="2" max="2" width="17" customWidth="1"/>
    <col min="3" max="3" width="23.7109375" customWidth="1"/>
    <col min="4" max="4" width="36.7109375" customWidth="1"/>
    <col min="5" max="5" width="9.28515625" customWidth="1"/>
    <col min="7" max="7" width="10.85546875" customWidth="1"/>
    <col min="8" max="8" width="2.85546875" customWidth="1"/>
    <col min="9" max="9" width="4.42578125" customWidth="1"/>
    <col min="10" max="10" width="32" customWidth="1"/>
  </cols>
  <sheetData>
    <row r="1" spans="2:13" x14ac:dyDescent="0.25">
      <c r="B1" s="21" t="s">
        <v>120</v>
      </c>
      <c r="C1" s="20"/>
      <c r="D1" s="20"/>
      <c r="E1" s="20"/>
      <c r="F1" s="20"/>
      <c r="G1" s="1"/>
      <c r="H1" s="1"/>
      <c r="I1" s="11"/>
      <c r="J1" s="22" t="s">
        <v>167</v>
      </c>
      <c r="K1" s="23" t="s">
        <v>322</v>
      </c>
      <c r="L1" s="24"/>
      <c r="M1" s="24"/>
    </row>
    <row r="2" spans="2:13" x14ac:dyDescent="0.25">
      <c r="B2" s="12" t="s">
        <v>9</v>
      </c>
      <c r="C2" s="12" t="s">
        <v>10</v>
      </c>
      <c r="D2" s="12" t="s">
        <v>11</v>
      </c>
      <c r="E2" s="25" t="s">
        <v>121</v>
      </c>
      <c r="F2" s="26" t="s">
        <v>119</v>
      </c>
      <c r="G2" s="15" t="s">
        <v>12</v>
      </c>
      <c r="H2" s="2"/>
      <c r="I2" s="11">
        <v>1</v>
      </c>
      <c r="J2" s="11" t="s">
        <v>122</v>
      </c>
      <c r="K2" s="24">
        <f>SUMPRODUCT(G3:G36,F3:F36)</f>
        <v>3950000</v>
      </c>
      <c r="L2" s="24" t="s">
        <v>123</v>
      </c>
      <c r="M2" s="24">
        <v>4000000</v>
      </c>
    </row>
    <row r="3" spans="2:13" ht="30" x14ac:dyDescent="0.25">
      <c r="B3" s="13" t="s">
        <v>13</v>
      </c>
      <c r="C3" s="13" t="s">
        <v>14</v>
      </c>
      <c r="D3" s="14" t="s">
        <v>15</v>
      </c>
      <c r="E3" s="27" t="s">
        <v>85</v>
      </c>
      <c r="F3" s="26">
        <v>0</v>
      </c>
      <c r="G3" s="16">
        <v>300000</v>
      </c>
      <c r="H3" s="3"/>
      <c r="I3" s="11">
        <v>2</v>
      </c>
      <c r="J3" s="11" t="s">
        <v>124</v>
      </c>
      <c r="K3" s="24">
        <f>F11+F18+F31+F32</f>
        <v>1</v>
      </c>
      <c r="L3" s="24" t="s">
        <v>125</v>
      </c>
      <c r="M3" s="24">
        <v>1</v>
      </c>
    </row>
    <row r="4" spans="2:13" x14ac:dyDescent="0.25">
      <c r="B4" s="13"/>
      <c r="C4" s="13" t="s">
        <v>16</v>
      </c>
      <c r="D4" s="14" t="s">
        <v>0</v>
      </c>
      <c r="E4" s="27" t="s">
        <v>86</v>
      </c>
      <c r="F4" s="26">
        <v>0</v>
      </c>
      <c r="G4" s="16">
        <v>250000</v>
      </c>
      <c r="H4" s="3"/>
      <c r="I4" s="11">
        <v>3</v>
      </c>
      <c r="J4" s="11" t="s">
        <v>126</v>
      </c>
      <c r="K4" s="24">
        <f>SUM(F3:F5)-SUM(F6:F7)</f>
        <v>0</v>
      </c>
      <c r="L4" s="24" t="s">
        <v>127</v>
      </c>
      <c r="M4" s="24">
        <v>-1</v>
      </c>
    </row>
    <row r="5" spans="2:13" x14ac:dyDescent="0.25">
      <c r="B5" s="13"/>
      <c r="C5" s="13" t="s">
        <v>17</v>
      </c>
      <c r="D5" s="14" t="s">
        <v>1</v>
      </c>
      <c r="E5" s="27" t="s">
        <v>87</v>
      </c>
      <c r="F5" s="26">
        <v>1</v>
      </c>
      <c r="G5" s="16">
        <v>125000</v>
      </c>
      <c r="H5" s="3"/>
      <c r="I5" s="11"/>
      <c r="J5" s="11"/>
      <c r="K5" s="24">
        <f>K4</f>
        <v>0</v>
      </c>
      <c r="L5" s="24" t="s">
        <v>123</v>
      </c>
      <c r="M5" s="24">
        <v>1</v>
      </c>
    </row>
    <row r="6" spans="2:13" ht="30" x14ac:dyDescent="0.25">
      <c r="B6" s="13" t="s">
        <v>18</v>
      </c>
      <c r="C6" s="13" t="s">
        <v>19</v>
      </c>
      <c r="D6" s="14" t="s">
        <v>20</v>
      </c>
      <c r="E6" s="27" t="s">
        <v>88</v>
      </c>
      <c r="F6" s="26">
        <v>1</v>
      </c>
      <c r="G6" s="16">
        <v>400000</v>
      </c>
      <c r="H6" s="3"/>
      <c r="I6" s="11">
        <v>4</v>
      </c>
      <c r="J6" s="11" t="s">
        <v>129</v>
      </c>
      <c r="K6" s="24">
        <f>F16+F17+F21</f>
        <v>1</v>
      </c>
      <c r="L6" s="24" t="s">
        <v>127</v>
      </c>
      <c r="M6" s="24">
        <v>1</v>
      </c>
    </row>
    <row r="7" spans="2:13" ht="45" x14ac:dyDescent="0.25">
      <c r="B7" s="13"/>
      <c r="C7" s="13" t="s">
        <v>21</v>
      </c>
      <c r="D7" s="14" t="s">
        <v>22</v>
      </c>
      <c r="E7" s="27" t="s">
        <v>89</v>
      </c>
      <c r="F7" s="26">
        <v>0</v>
      </c>
      <c r="G7" s="16">
        <v>500000</v>
      </c>
      <c r="H7" s="3"/>
      <c r="I7" s="11">
        <v>5</v>
      </c>
      <c r="J7" s="11" t="s">
        <v>128</v>
      </c>
      <c r="K7" s="24">
        <f>F22+F29+F30</f>
        <v>1</v>
      </c>
      <c r="L7" s="24" t="s">
        <v>127</v>
      </c>
      <c r="M7" s="24">
        <v>1</v>
      </c>
    </row>
    <row r="8" spans="2:13" x14ac:dyDescent="0.25">
      <c r="B8" s="13"/>
      <c r="C8" s="13" t="s">
        <v>23</v>
      </c>
      <c r="D8" s="14" t="s">
        <v>2</v>
      </c>
      <c r="E8" s="27" t="s">
        <v>92</v>
      </c>
      <c r="F8" s="26">
        <v>0</v>
      </c>
      <c r="G8" s="16">
        <v>400000</v>
      </c>
      <c r="H8" s="3"/>
      <c r="I8" s="11">
        <v>6</v>
      </c>
      <c r="J8" s="11" t="s">
        <v>130</v>
      </c>
      <c r="K8" s="24">
        <f>F23</f>
        <v>1</v>
      </c>
      <c r="L8" s="24" t="s">
        <v>127</v>
      </c>
      <c r="M8" s="24">
        <v>1</v>
      </c>
    </row>
    <row r="9" spans="2:13" x14ac:dyDescent="0.25">
      <c r="B9" s="13"/>
      <c r="C9" s="13" t="s">
        <v>24</v>
      </c>
      <c r="D9" s="14" t="s">
        <v>3</v>
      </c>
      <c r="E9" s="27" t="s">
        <v>90</v>
      </c>
      <c r="F9" s="26">
        <v>0</v>
      </c>
      <c r="G9" s="16">
        <v>550000</v>
      </c>
      <c r="H9" s="3"/>
      <c r="I9" s="11">
        <v>7</v>
      </c>
      <c r="J9" s="11" t="s">
        <v>131</v>
      </c>
      <c r="K9" s="24">
        <f>F12+F13+F33+F34+F35+F36</f>
        <v>6</v>
      </c>
      <c r="L9" s="24" t="s">
        <v>127</v>
      </c>
      <c r="M9" s="24">
        <v>1</v>
      </c>
    </row>
    <row r="10" spans="2:13" ht="30" x14ac:dyDescent="0.25">
      <c r="B10" s="13" t="s">
        <v>25</v>
      </c>
      <c r="C10" s="13" t="s">
        <v>26</v>
      </c>
      <c r="D10" s="14" t="s">
        <v>27</v>
      </c>
      <c r="E10" s="27" t="s">
        <v>91</v>
      </c>
      <c r="F10" s="26">
        <v>0</v>
      </c>
      <c r="G10" s="16">
        <v>700000</v>
      </c>
      <c r="H10" s="3"/>
      <c r="I10" s="11">
        <v>8</v>
      </c>
      <c r="J10" s="11" t="s">
        <v>132</v>
      </c>
      <c r="K10" s="24">
        <f>F14+F15++F24+F25+F28</f>
        <v>1</v>
      </c>
      <c r="L10" s="24" t="s">
        <v>127</v>
      </c>
      <c r="M10" s="24">
        <v>1</v>
      </c>
    </row>
    <row r="11" spans="2:13" ht="30" x14ac:dyDescent="0.25">
      <c r="B11" s="13"/>
      <c r="C11" s="13" t="s">
        <v>28</v>
      </c>
      <c r="D11" s="14" t="s">
        <v>29</v>
      </c>
      <c r="E11" s="27" t="s">
        <v>93</v>
      </c>
      <c r="F11" s="26">
        <v>1</v>
      </c>
      <c r="G11" s="16">
        <v>575000</v>
      </c>
      <c r="H11" s="3"/>
      <c r="I11" s="11">
        <v>9</v>
      </c>
      <c r="J11" s="11" t="s">
        <v>133</v>
      </c>
      <c r="K11" s="24">
        <f>F12+F13+F14+F15+F16+F17+F21+F22+F23+F24+F25+F28+F29+F30++F33+F34+F35+F36</f>
        <v>10</v>
      </c>
      <c r="L11" s="24" t="s">
        <v>123</v>
      </c>
      <c r="M11" s="24">
        <f>2*(F3+F4+F5+F6+F7+F8+F9+F10+F11+F18+F19+F20+F26+F27+F31+F32)</f>
        <v>10</v>
      </c>
    </row>
    <row r="12" spans="2:13" x14ac:dyDescent="0.25">
      <c r="B12" s="13" t="s">
        <v>30</v>
      </c>
      <c r="C12" s="13" t="s">
        <v>31</v>
      </c>
      <c r="D12" s="14" t="s">
        <v>32</v>
      </c>
      <c r="E12" s="27" t="s">
        <v>94</v>
      </c>
      <c r="F12" s="26">
        <v>1</v>
      </c>
      <c r="G12" s="16">
        <v>200000</v>
      </c>
      <c r="H12" s="3"/>
      <c r="I12" s="11">
        <v>10</v>
      </c>
      <c r="J12" s="11" t="s">
        <v>134</v>
      </c>
      <c r="K12" s="24">
        <f>F33</f>
        <v>1</v>
      </c>
      <c r="L12" s="24" t="s">
        <v>125</v>
      </c>
      <c r="M12" s="24">
        <v>1</v>
      </c>
    </row>
    <row r="13" spans="2:13" ht="45" x14ac:dyDescent="0.25">
      <c r="B13" s="13"/>
      <c r="C13" s="13" t="s">
        <v>33</v>
      </c>
      <c r="D13" s="14" t="s">
        <v>34</v>
      </c>
      <c r="E13" s="27" t="s">
        <v>95</v>
      </c>
      <c r="F13" s="26">
        <v>1</v>
      </c>
      <c r="G13" s="16">
        <v>225000</v>
      </c>
      <c r="H13" s="3"/>
      <c r="I13" s="11"/>
      <c r="J13" s="11"/>
      <c r="K13" s="24">
        <f>F34</f>
        <v>1</v>
      </c>
      <c r="L13" s="24" t="s">
        <v>125</v>
      </c>
      <c r="M13" s="24">
        <v>1</v>
      </c>
    </row>
    <row r="14" spans="2:13" x14ac:dyDescent="0.25">
      <c r="B14" s="13" t="s">
        <v>35</v>
      </c>
      <c r="C14" s="13" t="s">
        <v>36</v>
      </c>
      <c r="D14" s="14" t="s">
        <v>37</v>
      </c>
      <c r="E14" s="27" t="s">
        <v>96</v>
      </c>
      <c r="F14" s="26">
        <v>0</v>
      </c>
      <c r="G14" s="16">
        <v>150000</v>
      </c>
      <c r="H14" s="3"/>
      <c r="I14" s="11"/>
      <c r="J14" s="11"/>
      <c r="K14" s="24">
        <f>F35</f>
        <v>1</v>
      </c>
      <c r="L14" s="24" t="s">
        <v>125</v>
      </c>
      <c r="M14" s="24">
        <v>1</v>
      </c>
    </row>
    <row r="15" spans="2:13" x14ac:dyDescent="0.25">
      <c r="B15" s="13"/>
      <c r="C15" s="13" t="s">
        <v>38</v>
      </c>
      <c r="D15" s="14" t="s">
        <v>39</v>
      </c>
      <c r="E15" s="27" t="s">
        <v>97</v>
      </c>
      <c r="F15" s="26">
        <v>1</v>
      </c>
      <c r="G15" s="16">
        <v>150000</v>
      </c>
      <c r="H15" s="3"/>
      <c r="I15" s="11"/>
      <c r="J15" s="11"/>
      <c r="K15" s="24">
        <f>F36</f>
        <v>1</v>
      </c>
      <c r="L15" s="24" t="s">
        <v>125</v>
      </c>
      <c r="M15" s="24">
        <v>1</v>
      </c>
    </row>
    <row r="16" spans="2:13" ht="30" x14ac:dyDescent="0.25">
      <c r="B16" s="13" t="s">
        <v>40</v>
      </c>
      <c r="C16" s="13" t="s">
        <v>41</v>
      </c>
      <c r="D16" s="14" t="s">
        <v>4</v>
      </c>
      <c r="E16" s="27" t="s">
        <v>98</v>
      </c>
      <c r="F16" s="26">
        <v>0</v>
      </c>
      <c r="G16" s="16">
        <v>850000</v>
      </c>
      <c r="H16" s="3"/>
      <c r="I16" s="11">
        <v>11</v>
      </c>
      <c r="J16" s="11" t="s">
        <v>135</v>
      </c>
      <c r="K16" s="24">
        <f>F12</f>
        <v>1</v>
      </c>
      <c r="L16" s="24" t="s">
        <v>125</v>
      </c>
      <c r="M16" s="24">
        <v>1</v>
      </c>
    </row>
    <row r="17" spans="2:13" ht="30" x14ac:dyDescent="0.25">
      <c r="B17" s="13"/>
      <c r="C17" s="13" t="s">
        <v>42</v>
      </c>
      <c r="D17" s="14" t="s">
        <v>43</v>
      </c>
      <c r="E17" s="27" t="s">
        <v>99</v>
      </c>
      <c r="F17" s="26">
        <v>1</v>
      </c>
      <c r="G17" s="16">
        <v>750000</v>
      </c>
      <c r="H17" s="3"/>
      <c r="I17" s="11"/>
      <c r="J17" s="11"/>
      <c r="K17" s="24">
        <f>F13</f>
        <v>1</v>
      </c>
      <c r="L17" s="24" t="s">
        <v>125</v>
      </c>
      <c r="M17" s="24">
        <v>1</v>
      </c>
    </row>
    <row r="18" spans="2:13" x14ac:dyDescent="0.25">
      <c r="B18" s="13" t="s">
        <v>44</v>
      </c>
      <c r="C18" s="13" t="s">
        <v>45</v>
      </c>
      <c r="D18" s="14" t="s">
        <v>5</v>
      </c>
      <c r="E18" s="27" t="s">
        <v>100</v>
      </c>
      <c r="F18" s="26">
        <v>0</v>
      </c>
      <c r="G18" s="16">
        <v>400000</v>
      </c>
      <c r="H18" s="3"/>
      <c r="I18" s="11">
        <v>12</v>
      </c>
      <c r="J18" s="11" t="s">
        <v>136</v>
      </c>
      <c r="K18" s="24">
        <f>F16+F17</f>
        <v>1</v>
      </c>
      <c r="L18" s="24" t="s">
        <v>127</v>
      </c>
      <c r="M18" s="24">
        <v>1</v>
      </c>
    </row>
    <row r="19" spans="2:13" x14ac:dyDescent="0.25">
      <c r="B19" s="13"/>
      <c r="C19" s="13" t="s">
        <v>46</v>
      </c>
      <c r="D19" s="14" t="s">
        <v>47</v>
      </c>
      <c r="E19" s="27" t="s">
        <v>101</v>
      </c>
      <c r="F19" s="26">
        <v>1</v>
      </c>
      <c r="G19" s="16">
        <v>175000</v>
      </c>
      <c r="H19" s="3"/>
      <c r="I19" s="11">
        <v>13</v>
      </c>
      <c r="J19" s="11" t="s">
        <v>137</v>
      </c>
      <c r="K19" s="24">
        <f>F21+F22+F23</f>
        <v>1</v>
      </c>
      <c r="L19" s="24" t="s">
        <v>127</v>
      </c>
      <c r="M19" s="24">
        <v>1</v>
      </c>
    </row>
    <row r="20" spans="2:13" x14ac:dyDescent="0.25">
      <c r="B20" s="13"/>
      <c r="C20" s="13" t="s">
        <v>48</v>
      </c>
      <c r="D20" s="14" t="s">
        <v>49</v>
      </c>
      <c r="E20" s="27" t="s">
        <v>102</v>
      </c>
      <c r="F20" s="26">
        <v>0</v>
      </c>
      <c r="G20" s="16">
        <v>450000</v>
      </c>
      <c r="H20" s="3"/>
      <c r="I20" s="11">
        <v>14</v>
      </c>
      <c r="J20" s="11" t="s">
        <v>138</v>
      </c>
      <c r="K20" s="24">
        <f>K18</f>
        <v>1</v>
      </c>
      <c r="L20" s="24" t="s">
        <v>125</v>
      </c>
      <c r="M20" s="24">
        <f>K19</f>
        <v>1</v>
      </c>
    </row>
    <row r="21" spans="2:13" ht="30" x14ac:dyDescent="0.25">
      <c r="B21" s="13" t="s">
        <v>50</v>
      </c>
      <c r="C21" s="13" t="s">
        <v>51</v>
      </c>
      <c r="D21" s="14" t="s">
        <v>52</v>
      </c>
      <c r="E21" s="27" t="s">
        <v>103</v>
      </c>
      <c r="F21" s="26">
        <v>0</v>
      </c>
      <c r="G21" s="16">
        <v>500000</v>
      </c>
      <c r="H21" s="3"/>
      <c r="I21" s="11">
        <v>15</v>
      </c>
      <c r="J21" s="11" t="s">
        <v>139</v>
      </c>
      <c r="K21" s="24">
        <f>F31+F32</f>
        <v>0</v>
      </c>
      <c r="L21" s="24" t="s">
        <v>123</v>
      </c>
      <c r="M21" s="24">
        <v>1</v>
      </c>
    </row>
    <row r="22" spans="2:13" x14ac:dyDescent="0.25">
      <c r="B22" s="13"/>
      <c r="C22" s="13" t="s">
        <v>53</v>
      </c>
      <c r="D22" s="14" t="s">
        <v>54</v>
      </c>
      <c r="E22" s="27" t="s">
        <v>104</v>
      </c>
      <c r="F22" s="26">
        <v>0</v>
      </c>
      <c r="G22" s="16">
        <v>500000</v>
      </c>
      <c r="H22" s="3"/>
      <c r="I22" s="11">
        <v>16</v>
      </c>
      <c r="J22" s="11" t="s">
        <v>140</v>
      </c>
      <c r="K22" s="24">
        <f>2*(F6+F7+F8+F9+F12+F13+F18+F19+F20+F29+F30)</f>
        <v>10</v>
      </c>
      <c r="L22" s="24" t="s">
        <v>127</v>
      </c>
      <c r="M22" s="24">
        <f>F3+F4+F5+F10+F11+F14+F15+F16+F17+F21+F22+F23+F24+F25+F26+F27+F28+F31+F32+F33+F34+F35+F36</f>
        <v>10</v>
      </c>
    </row>
    <row r="23" spans="2:13" ht="30" x14ac:dyDescent="0.25">
      <c r="B23" s="13"/>
      <c r="C23" s="13" t="s">
        <v>55</v>
      </c>
      <c r="D23" s="14" t="s">
        <v>56</v>
      </c>
      <c r="E23" s="27" t="s">
        <v>105</v>
      </c>
      <c r="F23" s="26">
        <v>1</v>
      </c>
      <c r="G23" s="16">
        <v>500000</v>
      </c>
      <c r="H23" s="3"/>
      <c r="I23" s="11">
        <v>17</v>
      </c>
      <c r="J23" s="11" t="s">
        <v>141</v>
      </c>
      <c r="K23" s="24">
        <f>F10+F11</f>
        <v>1</v>
      </c>
      <c r="L23" s="24" t="s">
        <v>127</v>
      </c>
      <c r="M23" s="24">
        <v>1</v>
      </c>
    </row>
    <row r="24" spans="2:13" ht="30" x14ac:dyDescent="0.25">
      <c r="B24" s="13" t="s">
        <v>57</v>
      </c>
      <c r="C24" s="13" t="s">
        <v>58</v>
      </c>
      <c r="D24" s="14" t="s">
        <v>59</v>
      </c>
      <c r="E24" s="27" t="s">
        <v>106</v>
      </c>
      <c r="F24" s="26">
        <v>0</v>
      </c>
      <c r="G24" s="16">
        <v>650000</v>
      </c>
      <c r="H24" s="3"/>
      <c r="I24" s="11">
        <v>18</v>
      </c>
      <c r="J24" s="11" t="s">
        <v>142</v>
      </c>
      <c r="K24" s="24">
        <f>F26+F27+F28</f>
        <v>1</v>
      </c>
      <c r="L24" s="24" t="s">
        <v>127</v>
      </c>
      <c r="M24" s="24">
        <v>1</v>
      </c>
    </row>
    <row r="25" spans="2:13" ht="30" x14ac:dyDescent="0.25">
      <c r="B25" s="13"/>
      <c r="C25" s="13" t="s">
        <v>60</v>
      </c>
      <c r="D25" s="14" t="s">
        <v>61</v>
      </c>
      <c r="E25" s="27" t="s">
        <v>107</v>
      </c>
      <c r="F25" s="26">
        <v>0</v>
      </c>
      <c r="G25" s="16">
        <v>650000</v>
      </c>
      <c r="H25" s="3"/>
      <c r="I25" s="11">
        <v>19</v>
      </c>
      <c r="J25" s="11" t="s">
        <v>143</v>
      </c>
      <c r="K25" s="24">
        <f>F6+F7+F24+F25</f>
        <v>1</v>
      </c>
      <c r="L25" s="24" t="s">
        <v>127</v>
      </c>
      <c r="M25" s="24">
        <v>1</v>
      </c>
    </row>
    <row r="26" spans="2:13" ht="30" x14ac:dyDescent="0.25">
      <c r="B26" s="13" t="s">
        <v>62</v>
      </c>
      <c r="C26" s="13" t="s">
        <v>63</v>
      </c>
      <c r="D26" s="14" t="s">
        <v>64</v>
      </c>
      <c r="E26" s="27" t="s">
        <v>108</v>
      </c>
      <c r="F26" s="26">
        <v>1</v>
      </c>
      <c r="G26" s="16">
        <v>250000</v>
      </c>
      <c r="H26" s="3"/>
      <c r="I26" s="11">
        <v>20</v>
      </c>
      <c r="J26" s="11" t="s">
        <v>144</v>
      </c>
      <c r="K26" s="24">
        <f>F32-F19</f>
        <v>-1</v>
      </c>
      <c r="L26" s="24" t="s">
        <v>123</v>
      </c>
      <c r="M26" s="24">
        <v>0</v>
      </c>
    </row>
    <row r="27" spans="2:13" ht="45" x14ac:dyDescent="0.25">
      <c r="B27" s="13"/>
      <c r="C27" s="13" t="s">
        <v>65</v>
      </c>
      <c r="D27" s="14" t="s">
        <v>6</v>
      </c>
      <c r="E27" s="27" t="s">
        <v>109</v>
      </c>
      <c r="F27" s="26">
        <v>0</v>
      </c>
      <c r="G27" s="16">
        <v>350000</v>
      </c>
      <c r="H27" s="3"/>
      <c r="I27" s="11">
        <v>21</v>
      </c>
      <c r="J27" s="11" t="s">
        <v>145</v>
      </c>
      <c r="K27" s="24">
        <f>F3+F4+F5+F10+F19+F20</f>
        <v>2</v>
      </c>
      <c r="L27" s="24" t="s">
        <v>123</v>
      </c>
      <c r="M27" s="24">
        <v>4</v>
      </c>
    </row>
    <row r="28" spans="2:13" x14ac:dyDescent="0.25">
      <c r="B28" s="13"/>
      <c r="C28" s="13" t="s">
        <v>66</v>
      </c>
      <c r="D28" s="14" t="s">
        <v>67</v>
      </c>
      <c r="E28" s="27" t="s">
        <v>110</v>
      </c>
      <c r="F28" s="26">
        <v>0</v>
      </c>
      <c r="G28" s="16">
        <v>450000</v>
      </c>
      <c r="H28" s="3"/>
      <c r="I28" s="11">
        <v>22</v>
      </c>
      <c r="J28" s="11" t="s">
        <v>146</v>
      </c>
      <c r="K28" s="24">
        <f>F6+F7+F8+F9+F11+F12+F13+F14+F15+F16+F17+F18+F21+F22+F23+F24+F25+F26+F27+F28+F29+F30+F31+F32+F33+F34+F35+F36</f>
        <v>13</v>
      </c>
      <c r="L28" s="24" t="s">
        <v>123</v>
      </c>
      <c r="M28" s="24">
        <v>20</v>
      </c>
    </row>
    <row r="29" spans="2:13" x14ac:dyDescent="0.25">
      <c r="B29" s="13" t="s">
        <v>68</v>
      </c>
      <c r="C29" s="13" t="s">
        <v>69</v>
      </c>
      <c r="D29" s="14" t="s">
        <v>70</v>
      </c>
      <c r="E29" s="27" t="s">
        <v>111</v>
      </c>
      <c r="F29" s="26">
        <v>1</v>
      </c>
      <c r="G29" s="16">
        <v>400000</v>
      </c>
      <c r="H29" s="3"/>
    </row>
    <row r="30" spans="2:13" x14ac:dyDescent="0.25">
      <c r="B30" s="13"/>
      <c r="C30" s="13" t="s">
        <v>71</v>
      </c>
      <c r="D30" s="14" t="s">
        <v>72</v>
      </c>
      <c r="E30" s="27" t="s">
        <v>112</v>
      </c>
      <c r="F30" s="26">
        <v>0</v>
      </c>
      <c r="G30" s="16">
        <v>400000</v>
      </c>
      <c r="H30" s="3"/>
      <c r="I30" s="18" t="s">
        <v>147</v>
      </c>
      <c r="J30" s="19" t="s">
        <v>148</v>
      </c>
      <c r="K30" s="19">
        <f>SUM(F3:F36)</f>
        <v>15</v>
      </c>
    </row>
    <row r="31" spans="2:13" x14ac:dyDescent="0.25">
      <c r="B31" s="13" t="s">
        <v>73</v>
      </c>
      <c r="C31" s="13" t="s">
        <v>74</v>
      </c>
      <c r="D31" s="14" t="s">
        <v>75</v>
      </c>
      <c r="E31" s="27" t="s">
        <v>113</v>
      </c>
      <c r="F31" s="26">
        <v>0</v>
      </c>
      <c r="G31" s="16">
        <v>300000</v>
      </c>
      <c r="H31" s="3"/>
    </row>
    <row r="32" spans="2:13" x14ac:dyDescent="0.25">
      <c r="B32" s="13"/>
      <c r="C32" s="13" t="s">
        <v>76</v>
      </c>
      <c r="D32" s="14" t="s">
        <v>7</v>
      </c>
      <c r="E32" s="27" t="s">
        <v>114</v>
      </c>
      <c r="F32" s="26">
        <v>0</v>
      </c>
      <c r="G32" s="16">
        <v>300000</v>
      </c>
      <c r="H32" s="3"/>
      <c r="K32">
        <f>SUMPRODUCT(F3:F36,G3:G36)</f>
        <v>3950000</v>
      </c>
    </row>
    <row r="33" spans="2:8" ht="30" x14ac:dyDescent="0.25">
      <c r="B33" s="13" t="s">
        <v>77</v>
      </c>
      <c r="C33" s="13" t="s">
        <v>8</v>
      </c>
      <c r="D33" s="14" t="s">
        <v>78</v>
      </c>
      <c r="E33" s="27" t="s">
        <v>115</v>
      </c>
      <c r="F33" s="26">
        <v>1</v>
      </c>
      <c r="G33" s="17">
        <v>50000</v>
      </c>
      <c r="H33" s="4"/>
    </row>
    <row r="34" spans="2:8" x14ac:dyDescent="0.25">
      <c r="B34" s="13"/>
      <c r="C34" s="13" t="s">
        <v>79</v>
      </c>
      <c r="D34" s="14" t="s">
        <v>80</v>
      </c>
      <c r="E34" s="27" t="s">
        <v>116</v>
      </c>
      <c r="F34" s="26">
        <v>1</v>
      </c>
      <c r="G34" s="16">
        <v>50000</v>
      </c>
      <c r="H34" s="3"/>
    </row>
    <row r="35" spans="2:8" ht="30" x14ac:dyDescent="0.25">
      <c r="B35" s="13"/>
      <c r="C35" s="13" t="s">
        <v>81</v>
      </c>
      <c r="D35" s="14" t="s">
        <v>82</v>
      </c>
      <c r="E35" s="27" t="s">
        <v>117</v>
      </c>
      <c r="F35" s="26">
        <v>1</v>
      </c>
      <c r="G35" s="16">
        <v>50000</v>
      </c>
      <c r="H35" s="3"/>
    </row>
    <row r="36" spans="2:8" ht="30" x14ac:dyDescent="0.25">
      <c r="B36" s="13"/>
      <c r="C36" s="13" t="s">
        <v>83</v>
      </c>
      <c r="D36" s="14" t="s">
        <v>84</v>
      </c>
      <c r="E36" s="27" t="s">
        <v>118</v>
      </c>
      <c r="F36" s="26">
        <v>1</v>
      </c>
      <c r="G36" s="16">
        <v>50000</v>
      </c>
      <c r="H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showGridLines="0" tabSelected="1" workbookViewId="0">
      <selection activeCell="C6" sqref="C6"/>
    </sheetView>
  </sheetViews>
  <sheetFormatPr defaultRowHeight="15" x14ac:dyDescent="0.25"/>
  <cols>
    <col min="1" max="1" width="2.28515625" customWidth="1"/>
    <col min="2" max="2" width="17.42578125" customWidth="1"/>
    <col min="3" max="3" width="38.85546875" customWidth="1"/>
    <col min="4" max="4" width="13.7109375" bestFit="1" customWidth="1"/>
    <col min="5" max="5" width="14" bestFit="1" customWidth="1"/>
    <col min="6" max="6" width="11.42578125" customWidth="1"/>
    <col min="7" max="7" width="6" customWidth="1"/>
  </cols>
  <sheetData>
    <row r="1" spans="1:5" x14ac:dyDescent="0.25">
      <c r="A1" s="5" t="s">
        <v>149</v>
      </c>
    </row>
    <row r="2" spans="1:5" x14ac:dyDescent="0.25">
      <c r="A2" s="5" t="s">
        <v>150</v>
      </c>
    </row>
    <row r="3" spans="1:5" x14ac:dyDescent="0.25">
      <c r="A3" s="5" t="s">
        <v>151</v>
      </c>
    </row>
    <row r="4" spans="1:5" x14ac:dyDescent="0.25">
      <c r="A4" s="5" t="s">
        <v>152</v>
      </c>
    </row>
    <row r="5" spans="1:5" x14ac:dyDescent="0.25">
      <c r="A5" s="5" t="s">
        <v>153</v>
      </c>
    </row>
    <row r="6" spans="1:5" x14ac:dyDescent="0.25">
      <c r="A6" s="5"/>
      <c r="B6" t="s">
        <v>154</v>
      </c>
    </row>
    <row r="7" spans="1:5" x14ac:dyDescent="0.25">
      <c r="A7" s="5"/>
      <c r="B7" t="s">
        <v>155</v>
      </c>
    </row>
    <row r="8" spans="1:5" x14ac:dyDescent="0.25">
      <c r="A8" s="5"/>
      <c r="B8" t="s">
        <v>156</v>
      </c>
    </row>
    <row r="9" spans="1:5" x14ac:dyDescent="0.25">
      <c r="A9" s="5" t="s">
        <v>157</v>
      </c>
    </row>
    <row r="10" spans="1:5" x14ac:dyDescent="0.25">
      <c r="B10" t="s">
        <v>158</v>
      </c>
    </row>
    <row r="11" spans="1:5" x14ac:dyDescent="0.25">
      <c r="B11" t="s">
        <v>159</v>
      </c>
    </row>
    <row r="14" spans="1:5" ht="15.75" thickBot="1" x14ac:dyDescent="0.3">
      <c r="A14" t="s">
        <v>160</v>
      </c>
    </row>
    <row r="15" spans="1:5" ht="15.75" thickBot="1" x14ac:dyDescent="0.3">
      <c r="B15" s="7" t="s">
        <v>161</v>
      </c>
      <c r="C15" s="7" t="s">
        <v>162</v>
      </c>
      <c r="D15" s="7" t="s">
        <v>163</v>
      </c>
      <c r="E15" s="7" t="s">
        <v>164</v>
      </c>
    </row>
    <row r="16" spans="1:5" ht="15.75" thickBot="1" x14ac:dyDescent="0.3">
      <c r="B16" s="6" t="s">
        <v>172</v>
      </c>
      <c r="C16" s="6" t="s">
        <v>173</v>
      </c>
      <c r="D16" s="9">
        <v>0</v>
      </c>
      <c r="E16" s="9">
        <v>15</v>
      </c>
    </row>
    <row r="19" spans="1:6" ht="15.75" thickBot="1" x14ac:dyDescent="0.3">
      <c r="A19" t="s">
        <v>165</v>
      </c>
    </row>
    <row r="20" spans="1:6" ht="15.75" thickBot="1" x14ac:dyDescent="0.3">
      <c r="B20" s="7" t="s">
        <v>161</v>
      </c>
      <c r="C20" s="7" t="s">
        <v>162</v>
      </c>
      <c r="D20" s="7" t="s">
        <v>163</v>
      </c>
      <c r="E20" s="7" t="s">
        <v>164</v>
      </c>
      <c r="F20" s="7" t="s">
        <v>166</v>
      </c>
    </row>
    <row r="21" spans="1:6" x14ac:dyDescent="0.25">
      <c r="B21" s="8" t="s">
        <v>174</v>
      </c>
      <c r="C21" s="8" t="s">
        <v>175</v>
      </c>
      <c r="D21" s="10">
        <v>0</v>
      </c>
      <c r="E21" s="10">
        <v>0</v>
      </c>
      <c r="F21" s="8" t="s">
        <v>321</v>
      </c>
    </row>
    <row r="22" spans="1:6" x14ac:dyDescent="0.25">
      <c r="B22" s="8" t="s">
        <v>176</v>
      </c>
      <c r="C22" s="8" t="s">
        <v>177</v>
      </c>
      <c r="D22" s="10">
        <v>0</v>
      </c>
      <c r="E22" s="10">
        <v>0</v>
      </c>
      <c r="F22" s="8" t="s">
        <v>321</v>
      </c>
    </row>
    <row r="23" spans="1:6" x14ac:dyDescent="0.25">
      <c r="B23" s="8" t="s">
        <v>178</v>
      </c>
      <c r="C23" s="8" t="s">
        <v>179</v>
      </c>
      <c r="D23" s="10">
        <v>0</v>
      </c>
      <c r="E23" s="10">
        <v>1</v>
      </c>
      <c r="F23" s="8" t="s">
        <v>321</v>
      </c>
    </row>
    <row r="24" spans="1:6" x14ac:dyDescent="0.25">
      <c r="B24" s="8" t="s">
        <v>180</v>
      </c>
      <c r="C24" s="8" t="s">
        <v>181</v>
      </c>
      <c r="D24" s="10">
        <v>0</v>
      </c>
      <c r="E24" s="10">
        <v>1</v>
      </c>
      <c r="F24" s="8" t="s">
        <v>321</v>
      </c>
    </row>
    <row r="25" spans="1:6" x14ac:dyDescent="0.25">
      <c r="B25" s="8" t="s">
        <v>182</v>
      </c>
      <c r="C25" s="8" t="s">
        <v>183</v>
      </c>
      <c r="D25" s="10">
        <v>0</v>
      </c>
      <c r="E25" s="10">
        <v>0</v>
      </c>
      <c r="F25" s="8" t="s">
        <v>321</v>
      </c>
    </row>
    <row r="26" spans="1:6" x14ac:dyDescent="0.25">
      <c r="B26" s="8" t="s">
        <v>184</v>
      </c>
      <c r="C26" s="8" t="s">
        <v>185</v>
      </c>
      <c r="D26" s="10">
        <v>0</v>
      </c>
      <c r="E26" s="10">
        <v>0</v>
      </c>
      <c r="F26" s="8" t="s">
        <v>321</v>
      </c>
    </row>
    <row r="27" spans="1:6" x14ac:dyDescent="0.25">
      <c r="B27" s="8" t="s">
        <v>186</v>
      </c>
      <c r="C27" s="8" t="s">
        <v>187</v>
      </c>
      <c r="D27" s="10">
        <v>0</v>
      </c>
      <c r="E27" s="10">
        <v>0</v>
      </c>
      <c r="F27" s="8" t="s">
        <v>321</v>
      </c>
    </row>
    <row r="28" spans="1:6" x14ac:dyDescent="0.25">
      <c r="B28" s="8" t="s">
        <v>188</v>
      </c>
      <c r="C28" s="8" t="s">
        <v>189</v>
      </c>
      <c r="D28" s="10">
        <v>0</v>
      </c>
      <c r="E28" s="10">
        <v>0</v>
      </c>
      <c r="F28" s="8" t="s">
        <v>321</v>
      </c>
    </row>
    <row r="29" spans="1:6" x14ac:dyDescent="0.25">
      <c r="B29" s="8" t="s">
        <v>190</v>
      </c>
      <c r="C29" s="8" t="s">
        <v>191</v>
      </c>
      <c r="D29" s="10">
        <v>0</v>
      </c>
      <c r="E29" s="10">
        <v>1</v>
      </c>
      <c r="F29" s="8" t="s">
        <v>321</v>
      </c>
    </row>
    <row r="30" spans="1:6" x14ac:dyDescent="0.25">
      <c r="B30" s="8" t="s">
        <v>192</v>
      </c>
      <c r="C30" s="8" t="s">
        <v>193</v>
      </c>
      <c r="D30" s="10">
        <v>0</v>
      </c>
      <c r="E30" s="10">
        <v>1</v>
      </c>
      <c r="F30" s="8" t="s">
        <v>321</v>
      </c>
    </row>
    <row r="31" spans="1:6" x14ac:dyDescent="0.25">
      <c r="B31" s="8" t="s">
        <v>194</v>
      </c>
      <c r="C31" s="8" t="s">
        <v>195</v>
      </c>
      <c r="D31" s="10">
        <v>0</v>
      </c>
      <c r="E31" s="10">
        <v>1</v>
      </c>
      <c r="F31" s="8" t="s">
        <v>321</v>
      </c>
    </row>
    <row r="32" spans="1:6" x14ac:dyDescent="0.25">
      <c r="B32" s="8" t="s">
        <v>196</v>
      </c>
      <c r="C32" s="8" t="s">
        <v>197</v>
      </c>
      <c r="D32" s="10">
        <v>0</v>
      </c>
      <c r="E32" s="10">
        <v>0</v>
      </c>
      <c r="F32" s="8" t="s">
        <v>321</v>
      </c>
    </row>
    <row r="33" spans="2:6" x14ac:dyDescent="0.25">
      <c r="B33" s="8" t="s">
        <v>198</v>
      </c>
      <c r="C33" s="8" t="s">
        <v>199</v>
      </c>
      <c r="D33" s="10">
        <v>0</v>
      </c>
      <c r="E33" s="10">
        <v>1</v>
      </c>
      <c r="F33" s="8" t="s">
        <v>321</v>
      </c>
    </row>
    <row r="34" spans="2:6" x14ac:dyDescent="0.25">
      <c r="B34" s="8" t="s">
        <v>200</v>
      </c>
      <c r="C34" s="8" t="s">
        <v>201</v>
      </c>
      <c r="D34" s="10">
        <v>0</v>
      </c>
      <c r="E34" s="10">
        <v>0</v>
      </c>
      <c r="F34" s="8" t="s">
        <v>321</v>
      </c>
    </row>
    <row r="35" spans="2:6" x14ac:dyDescent="0.25">
      <c r="B35" s="8" t="s">
        <v>202</v>
      </c>
      <c r="C35" s="8" t="s">
        <v>203</v>
      </c>
      <c r="D35" s="10">
        <v>0</v>
      </c>
      <c r="E35" s="10">
        <v>1</v>
      </c>
      <c r="F35" s="8" t="s">
        <v>321</v>
      </c>
    </row>
    <row r="36" spans="2:6" x14ac:dyDescent="0.25">
      <c r="B36" s="8" t="s">
        <v>204</v>
      </c>
      <c r="C36" s="8" t="s">
        <v>205</v>
      </c>
      <c r="D36" s="10">
        <v>0</v>
      </c>
      <c r="E36" s="10">
        <v>0</v>
      </c>
      <c r="F36" s="8" t="s">
        <v>321</v>
      </c>
    </row>
    <row r="37" spans="2:6" x14ac:dyDescent="0.25">
      <c r="B37" s="8" t="s">
        <v>206</v>
      </c>
      <c r="C37" s="8" t="s">
        <v>207</v>
      </c>
      <c r="D37" s="10">
        <v>0</v>
      </c>
      <c r="E37" s="10">
        <v>1</v>
      </c>
      <c r="F37" s="8" t="s">
        <v>321</v>
      </c>
    </row>
    <row r="38" spans="2:6" x14ac:dyDescent="0.25">
      <c r="B38" s="8" t="s">
        <v>208</v>
      </c>
      <c r="C38" s="8" t="s">
        <v>209</v>
      </c>
      <c r="D38" s="10">
        <v>0</v>
      </c>
      <c r="E38" s="10">
        <v>0</v>
      </c>
      <c r="F38" s="8" t="s">
        <v>321</v>
      </c>
    </row>
    <row r="39" spans="2:6" x14ac:dyDescent="0.25">
      <c r="B39" s="8" t="s">
        <v>210</v>
      </c>
      <c r="C39" s="8" t="s">
        <v>211</v>
      </c>
      <c r="D39" s="10">
        <v>0</v>
      </c>
      <c r="E39" s="10">
        <v>0</v>
      </c>
      <c r="F39" s="8" t="s">
        <v>321</v>
      </c>
    </row>
    <row r="40" spans="2:6" x14ac:dyDescent="0.25">
      <c r="B40" s="8" t="s">
        <v>212</v>
      </c>
      <c r="C40" s="8" t="s">
        <v>213</v>
      </c>
      <c r="D40" s="10">
        <v>0</v>
      </c>
      <c r="E40" s="10">
        <v>0</v>
      </c>
      <c r="F40" s="8" t="s">
        <v>321</v>
      </c>
    </row>
    <row r="41" spans="2:6" x14ac:dyDescent="0.25">
      <c r="B41" s="8" t="s">
        <v>214</v>
      </c>
      <c r="C41" s="8" t="s">
        <v>215</v>
      </c>
      <c r="D41" s="10">
        <v>0</v>
      </c>
      <c r="E41" s="10">
        <v>1</v>
      </c>
      <c r="F41" s="8" t="s">
        <v>321</v>
      </c>
    </row>
    <row r="42" spans="2:6" x14ac:dyDescent="0.25">
      <c r="B42" s="8" t="s">
        <v>216</v>
      </c>
      <c r="C42" s="8" t="s">
        <v>217</v>
      </c>
      <c r="D42" s="10">
        <v>0</v>
      </c>
      <c r="E42" s="10">
        <v>0</v>
      </c>
      <c r="F42" s="8" t="s">
        <v>321</v>
      </c>
    </row>
    <row r="43" spans="2:6" x14ac:dyDescent="0.25">
      <c r="B43" s="8" t="s">
        <v>218</v>
      </c>
      <c r="C43" s="8" t="s">
        <v>219</v>
      </c>
      <c r="D43" s="10">
        <v>0</v>
      </c>
      <c r="E43" s="10">
        <v>0</v>
      </c>
      <c r="F43" s="8" t="s">
        <v>321</v>
      </c>
    </row>
    <row r="44" spans="2:6" x14ac:dyDescent="0.25">
      <c r="B44" s="8" t="s">
        <v>220</v>
      </c>
      <c r="C44" s="8" t="s">
        <v>221</v>
      </c>
      <c r="D44" s="10">
        <v>0</v>
      </c>
      <c r="E44" s="10">
        <v>1</v>
      </c>
      <c r="F44" s="8" t="s">
        <v>321</v>
      </c>
    </row>
    <row r="45" spans="2:6" x14ac:dyDescent="0.25">
      <c r="B45" s="8" t="s">
        <v>222</v>
      </c>
      <c r="C45" s="8" t="s">
        <v>223</v>
      </c>
      <c r="D45" s="10">
        <v>0</v>
      </c>
      <c r="E45" s="10">
        <v>0</v>
      </c>
      <c r="F45" s="8" t="s">
        <v>321</v>
      </c>
    </row>
    <row r="46" spans="2:6" x14ac:dyDescent="0.25">
      <c r="B46" s="8" t="s">
        <v>224</v>
      </c>
      <c r="C46" s="8" t="s">
        <v>225</v>
      </c>
      <c r="D46" s="10">
        <v>0</v>
      </c>
      <c r="E46" s="10">
        <v>0</v>
      </c>
      <c r="F46" s="8" t="s">
        <v>321</v>
      </c>
    </row>
    <row r="47" spans="2:6" x14ac:dyDescent="0.25">
      <c r="B47" s="8" t="s">
        <v>226</v>
      </c>
      <c r="C47" s="8" t="s">
        <v>227</v>
      </c>
      <c r="D47" s="10">
        <v>0</v>
      </c>
      <c r="E47" s="10">
        <v>1</v>
      </c>
      <c r="F47" s="8" t="s">
        <v>321</v>
      </c>
    </row>
    <row r="48" spans="2:6" x14ac:dyDescent="0.25">
      <c r="B48" s="8" t="s">
        <v>228</v>
      </c>
      <c r="C48" s="8" t="s">
        <v>229</v>
      </c>
      <c r="D48" s="10">
        <v>0</v>
      </c>
      <c r="E48" s="10">
        <v>0</v>
      </c>
      <c r="F48" s="8" t="s">
        <v>321</v>
      </c>
    </row>
    <row r="49" spans="1:7" x14ac:dyDescent="0.25">
      <c r="B49" s="8" t="s">
        <v>230</v>
      </c>
      <c r="C49" s="8" t="s">
        <v>231</v>
      </c>
      <c r="D49" s="10">
        <v>0</v>
      </c>
      <c r="E49" s="10">
        <v>0</v>
      </c>
      <c r="F49" s="8" t="s">
        <v>321</v>
      </c>
    </row>
    <row r="50" spans="1:7" x14ac:dyDescent="0.25">
      <c r="B50" s="8" t="s">
        <v>232</v>
      </c>
      <c r="C50" s="8" t="s">
        <v>233</v>
      </c>
      <c r="D50" s="10">
        <v>0</v>
      </c>
      <c r="E50" s="10">
        <v>0</v>
      </c>
      <c r="F50" s="8" t="s">
        <v>321</v>
      </c>
    </row>
    <row r="51" spans="1:7" x14ac:dyDescent="0.25">
      <c r="B51" s="8" t="s">
        <v>234</v>
      </c>
      <c r="C51" s="8" t="s">
        <v>235</v>
      </c>
      <c r="D51" s="10">
        <v>0</v>
      </c>
      <c r="E51" s="10">
        <v>1</v>
      </c>
      <c r="F51" s="8" t="s">
        <v>321</v>
      </c>
    </row>
    <row r="52" spans="1:7" x14ac:dyDescent="0.25">
      <c r="B52" s="8" t="s">
        <v>236</v>
      </c>
      <c r="C52" s="8" t="s">
        <v>237</v>
      </c>
      <c r="D52" s="10">
        <v>0</v>
      </c>
      <c r="E52" s="10">
        <v>1</v>
      </c>
      <c r="F52" s="8" t="s">
        <v>321</v>
      </c>
    </row>
    <row r="53" spans="1:7" x14ac:dyDescent="0.25">
      <c r="B53" s="8" t="s">
        <v>238</v>
      </c>
      <c r="C53" s="8" t="s">
        <v>239</v>
      </c>
      <c r="D53" s="10">
        <v>0</v>
      </c>
      <c r="E53" s="10">
        <v>1</v>
      </c>
      <c r="F53" s="8" t="s">
        <v>321</v>
      </c>
    </row>
    <row r="54" spans="1:7" ht="15.75" thickBot="1" x14ac:dyDescent="0.3">
      <c r="B54" s="6" t="s">
        <v>240</v>
      </c>
      <c r="C54" s="6" t="s">
        <v>241</v>
      </c>
      <c r="D54" s="9">
        <v>0</v>
      </c>
      <c r="E54" s="9">
        <v>1</v>
      </c>
      <c r="F54" s="6" t="s">
        <v>321</v>
      </c>
    </row>
    <row r="57" spans="1:7" ht="15.75" thickBot="1" x14ac:dyDescent="0.3">
      <c r="A57" t="s">
        <v>167</v>
      </c>
    </row>
    <row r="58" spans="1:7" ht="15.75" thickBot="1" x14ac:dyDescent="0.3">
      <c r="B58" s="7" t="s">
        <v>161</v>
      </c>
      <c r="C58" s="7" t="s">
        <v>162</v>
      </c>
      <c r="D58" s="7" t="s">
        <v>168</v>
      </c>
      <c r="E58" s="7" t="s">
        <v>169</v>
      </c>
      <c r="F58" s="7" t="s">
        <v>170</v>
      </c>
      <c r="G58" s="7" t="s">
        <v>171</v>
      </c>
    </row>
    <row r="59" spans="1:7" x14ac:dyDescent="0.25">
      <c r="B59" s="8" t="s">
        <v>242</v>
      </c>
      <c r="C59" s="8" t="s">
        <v>243</v>
      </c>
      <c r="D59" s="10">
        <v>1</v>
      </c>
      <c r="E59" s="8" t="s">
        <v>244</v>
      </c>
      <c r="F59" s="8" t="s">
        <v>245</v>
      </c>
      <c r="G59" s="10">
        <v>0</v>
      </c>
    </row>
    <row r="60" spans="1:7" x14ac:dyDescent="0.25">
      <c r="B60" s="8" t="s">
        <v>246</v>
      </c>
      <c r="C60" s="8" t="s">
        <v>247</v>
      </c>
      <c r="D60" s="10">
        <v>10</v>
      </c>
      <c r="E60" s="8" t="s">
        <v>248</v>
      </c>
      <c r="F60" s="8" t="s">
        <v>245</v>
      </c>
      <c r="G60" s="8">
        <v>0</v>
      </c>
    </row>
    <row r="61" spans="1:7" x14ac:dyDescent="0.25">
      <c r="B61" s="8" t="s">
        <v>249</v>
      </c>
      <c r="C61" s="8" t="s">
        <v>250</v>
      </c>
      <c r="D61" s="10">
        <v>1</v>
      </c>
      <c r="E61" s="8" t="s">
        <v>251</v>
      </c>
      <c r="F61" s="8" t="s">
        <v>245</v>
      </c>
      <c r="G61" s="8">
        <v>0</v>
      </c>
    </row>
    <row r="62" spans="1:7" x14ac:dyDescent="0.25">
      <c r="B62" s="8" t="s">
        <v>252</v>
      </c>
      <c r="C62" s="8" t="s">
        <v>195</v>
      </c>
      <c r="D62" s="10">
        <v>1</v>
      </c>
      <c r="E62" s="8" t="s">
        <v>253</v>
      </c>
      <c r="F62" s="8" t="s">
        <v>245</v>
      </c>
      <c r="G62" s="8">
        <v>0</v>
      </c>
    </row>
    <row r="63" spans="1:7" x14ac:dyDescent="0.25">
      <c r="B63" s="8" t="s">
        <v>254</v>
      </c>
      <c r="C63" s="8" t="s">
        <v>197</v>
      </c>
      <c r="D63" s="10">
        <v>1</v>
      </c>
      <c r="E63" s="8" t="s">
        <v>255</v>
      </c>
      <c r="F63" s="8" t="s">
        <v>245</v>
      </c>
      <c r="G63" s="8">
        <v>0</v>
      </c>
    </row>
    <row r="64" spans="1:7" x14ac:dyDescent="0.25">
      <c r="B64" s="8" t="s">
        <v>256</v>
      </c>
      <c r="C64" s="8" t="s">
        <v>199</v>
      </c>
      <c r="D64" s="10">
        <v>1</v>
      </c>
      <c r="E64" s="8" t="s">
        <v>257</v>
      </c>
      <c r="F64" s="8" t="s">
        <v>245</v>
      </c>
      <c r="G64" s="8">
        <v>0</v>
      </c>
    </row>
    <row r="65" spans="2:7" x14ac:dyDescent="0.25">
      <c r="B65" s="8" t="s">
        <v>258</v>
      </c>
      <c r="C65" s="8" t="s">
        <v>259</v>
      </c>
      <c r="D65" s="10">
        <v>1</v>
      </c>
      <c r="E65" s="8" t="s">
        <v>260</v>
      </c>
      <c r="F65" s="8" t="s">
        <v>245</v>
      </c>
      <c r="G65" s="8">
        <v>0</v>
      </c>
    </row>
    <row r="66" spans="2:7" x14ac:dyDescent="0.25">
      <c r="B66" s="8" t="s">
        <v>261</v>
      </c>
      <c r="C66" s="8" t="s">
        <v>203</v>
      </c>
      <c r="D66" s="10">
        <v>1</v>
      </c>
      <c r="E66" s="8" t="s">
        <v>262</v>
      </c>
      <c r="F66" s="8" t="s">
        <v>245</v>
      </c>
      <c r="G66" s="8">
        <v>0</v>
      </c>
    </row>
    <row r="67" spans="2:7" x14ac:dyDescent="0.25">
      <c r="B67" s="8" t="s">
        <v>263</v>
      </c>
      <c r="C67" s="8" t="s">
        <v>264</v>
      </c>
      <c r="D67" s="10">
        <v>1</v>
      </c>
      <c r="E67" s="8" t="s">
        <v>265</v>
      </c>
      <c r="F67" s="8" t="s">
        <v>245</v>
      </c>
      <c r="G67" s="10">
        <v>0</v>
      </c>
    </row>
    <row r="68" spans="2:7" x14ac:dyDescent="0.25">
      <c r="B68" s="8" t="s">
        <v>266</v>
      </c>
      <c r="C68" s="8" t="s">
        <v>267</v>
      </c>
      <c r="D68" s="10">
        <v>1</v>
      </c>
      <c r="E68" s="8" t="s">
        <v>268</v>
      </c>
      <c r="F68" s="8" t="s">
        <v>245</v>
      </c>
      <c r="G68" s="10">
        <v>0</v>
      </c>
    </row>
    <row r="69" spans="2:7" x14ac:dyDescent="0.25">
      <c r="B69" s="8" t="s">
        <v>269</v>
      </c>
      <c r="C69" s="8" t="s">
        <v>270</v>
      </c>
      <c r="D69" s="10">
        <v>3950000</v>
      </c>
      <c r="E69" s="8" t="s">
        <v>271</v>
      </c>
      <c r="F69" s="8" t="s">
        <v>272</v>
      </c>
      <c r="G69" s="8">
        <v>50000</v>
      </c>
    </row>
    <row r="70" spans="2:7" x14ac:dyDescent="0.25">
      <c r="B70" s="8" t="s">
        <v>273</v>
      </c>
      <c r="C70" s="8" t="s">
        <v>274</v>
      </c>
      <c r="D70" s="10">
        <v>1</v>
      </c>
      <c r="E70" s="8" t="s">
        <v>275</v>
      </c>
      <c r="F70" s="8" t="s">
        <v>245</v>
      </c>
      <c r="G70" s="8">
        <v>0</v>
      </c>
    </row>
    <row r="71" spans="2:7" x14ac:dyDescent="0.25">
      <c r="B71" s="8" t="s">
        <v>276</v>
      </c>
      <c r="C71" s="8" t="s">
        <v>277</v>
      </c>
      <c r="D71" s="10">
        <v>0</v>
      </c>
      <c r="E71" s="8" t="s">
        <v>278</v>
      </c>
      <c r="F71" s="8" t="s">
        <v>272</v>
      </c>
      <c r="G71" s="8">
        <v>1</v>
      </c>
    </row>
    <row r="72" spans="2:7" x14ac:dyDescent="0.25">
      <c r="B72" s="8" t="s">
        <v>279</v>
      </c>
      <c r="C72" s="8" t="s">
        <v>280</v>
      </c>
      <c r="D72" s="10">
        <v>10</v>
      </c>
      <c r="E72" s="8" t="s">
        <v>281</v>
      </c>
      <c r="F72" s="8" t="s">
        <v>245</v>
      </c>
      <c r="G72" s="10">
        <v>0</v>
      </c>
    </row>
    <row r="73" spans="2:7" x14ac:dyDescent="0.25">
      <c r="B73" s="8" t="s">
        <v>282</v>
      </c>
      <c r="C73" s="8" t="s">
        <v>283</v>
      </c>
      <c r="D73" s="10">
        <v>1</v>
      </c>
      <c r="E73" s="8" t="s">
        <v>284</v>
      </c>
      <c r="F73" s="8" t="s">
        <v>245</v>
      </c>
      <c r="G73" s="10">
        <v>0</v>
      </c>
    </row>
    <row r="74" spans="2:7" x14ac:dyDescent="0.25">
      <c r="B74" s="8" t="s">
        <v>285</v>
      </c>
      <c r="C74" s="8" t="s">
        <v>286</v>
      </c>
      <c r="D74" s="10">
        <v>1</v>
      </c>
      <c r="E74" s="8" t="s">
        <v>287</v>
      </c>
      <c r="F74" s="8" t="s">
        <v>245</v>
      </c>
      <c r="G74" s="10">
        <v>0</v>
      </c>
    </row>
    <row r="75" spans="2:7" x14ac:dyDescent="0.25">
      <c r="B75" s="8" t="s">
        <v>288</v>
      </c>
      <c r="C75" s="8" t="s">
        <v>289</v>
      </c>
      <c r="D75" s="10">
        <v>1</v>
      </c>
      <c r="E75" s="8" t="s">
        <v>290</v>
      </c>
      <c r="F75" s="8" t="s">
        <v>245</v>
      </c>
      <c r="G75" s="10">
        <v>0</v>
      </c>
    </row>
    <row r="76" spans="2:7" x14ac:dyDescent="0.25">
      <c r="B76" s="8" t="s">
        <v>291</v>
      </c>
      <c r="C76" s="8" t="s">
        <v>292</v>
      </c>
      <c r="D76" s="10">
        <v>-1</v>
      </c>
      <c r="E76" s="8" t="s">
        <v>293</v>
      </c>
      <c r="F76" s="8" t="s">
        <v>272</v>
      </c>
      <c r="G76" s="8">
        <v>1</v>
      </c>
    </row>
    <row r="77" spans="2:7" x14ac:dyDescent="0.25">
      <c r="B77" s="8" t="s">
        <v>294</v>
      </c>
      <c r="C77" s="8" t="s">
        <v>295</v>
      </c>
      <c r="D77" s="10">
        <v>2</v>
      </c>
      <c r="E77" s="8" t="s">
        <v>296</v>
      </c>
      <c r="F77" s="8" t="s">
        <v>272</v>
      </c>
      <c r="G77" s="8">
        <v>2</v>
      </c>
    </row>
    <row r="78" spans="2:7" x14ac:dyDescent="0.25">
      <c r="B78" s="8" t="s">
        <v>297</v>
      </c>
      <c r="C78" s="8" t="s">
        <v>298</v>
      </c>
      <c r="D78" s="10">
        <v>13</v>
      </c>
      <c r="E78" s="8" t="s">
        <v>299</v>
      </c>
      <c r="F78" s="8" t="s">
        <v>272</v>
      </c>
      <c r="G78" s="8">
        <v>7</v>
      </c>
    </row>
    <row r="79" spans="2:7" x14ac:dyDescent="0.25">
      <c r="B79" s="8" t="s">
        <v>300</v>
      </c>
      <c r="C79" s="8" t="s">
        <v>301</v>
      </c>
      <c r="D79" s="10">
        <v>1</v>
      </c>
      <c r="E79" s="8" t="s">
        <v>302</v>
      </c>
      <c r="F79" s="8" t="s">
        <v>245</v>
      </c>
      <c r="G79" s="8">
        <v>0</v>
      </c>
    </row>
    <row r="80" spans="2:7" x14ac:dyDescent="0.25">
      <c r="B80" s="8" t="s">
        <v>303</v>
      </c>
      <c r="C80" s="8" t="s">
        <v>304</v>
      </c>
      <c r="D80" s="10">
        <v>0</v>
      </c>
      <c r="E80" s="8" t="s">
        <v>305</v>
      </c>
      <c r="F80" s="8" t="s">
        <v>272</v>
      </c>
      <c r="G80" s="10">
        <v>1</v>
      </c>
    </row>
    <row r="81" spans="2:7" x14ac:dyDescent="0.25">
      <c r="B81" s="8" t="s">
        <v>306</v>
      </c>
      <c r="C81" s="8" t="s">
        <v>179</v>
      </c>
      <c r="D81" s="10">
        <v>0</v>
      </c>
      <c r="E81" s="8" t="s">
        <v>307</v>
      </c>
      <c r="F81" s="8" t="s">
        <v>272</v>
      </c>
      <c r="G81" s="8">
        <v>1</v>
      </c>
    </row>
    <row r="82" spans="2:7" x14ac:dyDescent="0.25">
      <c r="B82" s="8" t="s">
        <v>308</v>
      </c>
      <c r="C82" s="8" t="s">
        <v>309</v>
      </c>
      <c r="D82" s="10">
        <v>1</v>
      </c>
      <c r="E82" s="8" t="s">
        <v>310</v>
      </c>
      <c r="F82" s="8" t="s">
        <v>245</v>
      </c>
      <c r="G82" s="10">
        <v>0</v>
      </c>
    </row>
    <row r="83" spans="2:7" x14ac:dyDescent="0.25">
      <c r="B83" s="8" t="s">
        <v>311</v>
      </c>
      <c r="C83" s="8" t="s">
        <v>312</v>
      </c>
      <c r="D83" s="10">
        <v>1</v>
      </c>
      <c r="E83" s="8" t="s">
        <v>313</v>
      </c>
      <c r="F83" s="8" t="s">
        <v>245</v>
      </c>
      <c r="G83" s="10">
        <v>0</v>
      </c>
    </row>
    <row r="84" spans="2:7" x14ac:dyDescent="0.25">
      <c r="B84" s="8" t="s">
        <v>314</v>
      </c>
      <c r="C84" s="8" t="s">
        <v>315</v>
      </c>
      <c r="D84" s="10">
        <v>1</v>
      </c>
      <c r="E84" s="8" t="s">
        <v>316</v>
      </c>
      <c r="F84" s="8" t="s">
        <v>245</v>
      </c>
      <c r="G84" s="10">
        <v>0</v>
      </c>
    </row>
    <row r="85" spans="2:7" x14ac:dyDescent="0.25">
      <c r="B85" s="8" t="s">
        <v>317</v>
      </c>
      <c r="C85" s="8" t="s">
        <v>318</v>
      </c>
      <c r="D85" s="10">
        <v>6</v>
      </c>
      <c r="E85" s="8" t="s">
        <v>319</v>
      </c>
      <c r="F85" s="8" t="s">
        <v>272</v>
      </c>
      <c r="G85" s="10">
        <v>5</v>
      </c>
    </row>
    <row r="86" spans="2:7" ht="15.75" thickBot="1" x14ac:dyDescent="0.3">
      <c r="B86" s="6" t="s">
        <v>320</v>
      </c>
      <c r="C86" s="6"/>
      <c r="D86" s="6"/>
      <c r="E86" s="6"/>
      <c r="F86" s="6"/>
      <c r="G8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topLeftCell="A13" zoomScale="75" zoomScaleNormal="75" workbookViewId="0">
      <selection activeCell="K32" sqref="K32"/>
    </sheetView>
  </sheetViews>
  <sheetFormatPr defaultRowHeight="15" x14ac:dyDescent="0.25"/>
  <cols>
    <col min="2" max="2" width="17" customWidth="1"/>
    <col min="3" max="3" width="23.7109375" customWidth="1"/>
    <col min="4" max="4" width="36.7109375" customWidth="1"/>
    <col min="5" max="5" width="9.28515625" customWidth="1"/>
    <col min="7" max="7" width="10.85546875" customWidth="1"/>
    <col min="8" max="8" width="2.85546875" customWidth="1"/>
    <col min="9" max="9" width="4.42578125" customWidth="1"/>
    <col min="10" max="10" width="32" customWidth="1"/>
    <col min="11" max="11" width="10.7109375" customWidth="1"/>
  </cols>
  <sheetData>
    <row r="1" spans="2:13" x14ac:dyDescent="0.25">
      <c r="B1" s="21" t="s">
        <v>120</v>
      </c>
      <c r="C1" s="20"/>
      <c r="D1" s="20"/>
      <c r="E1" s="20"/>
      <c r="F1" s="20"/>
      <c r="G1" s="1"/>
      <c r="H1" s="1"/>
      <c r="I1" s="11"/>
      <c r="J1" s="22" t="s">
        <v>167</v>
      </c>
      <c r="K1" s="23" t="s">
        <v>322</v>
      </c>
      <c r="L1" s="24"/>
      <c r="M1" s="24"/>
    </row>
    <row r="2" spans="2:13" ht="30" customHeight="1" x14ac:dyDescent="0.25">
      <c r="B2" s="12" t="s">
        <v>9</v>
      </c>
      <c r="C2" s="12" t="s">
        <v>10</v>
      </c>
      <c r="D2" s="12" t="s">
        <v>11</v>
      </c>
      <c r="E2" s="25" t="s">
        <v>121</v>
      </c>
      <c r="F2" s="26" t="s">
        <v>119</v>
      </c>
      <c r="G2" s="15" t="s">
        <v>325</v>
      </c>
      <c r="H2" s="2"/>
      <c r="I2" s="11">
        <v>1</v>
      </c>
      <c r="J2" s="11" t="s">
        <v>122</v>
      </c>
      <c r="K2" s="24"/>
      <c r="L2" s="24"/>
      <c r="M2" s="24"/>
    </row>
    <row r="3" spans="2:13" ht="30" x14ac:dyDescent="0.25">
      <c r="B3" s="13" t="s">
        <v>13</v>
      </c>
      <c r="C3" s="13" t="s">
        <v>14</v>
      </c>
      <c r="D3" s="14" t="s">
        <v>15</v>
      </c>
      <c r="E3" s="27" t="s">
        <v>85</v>
      </c>
      <c r="F3" s="26">
        <v>0</v>
      </c>
      <c r="G3" s="16">
        <v>300000</v>
      </c>
      <c r="H3" s="3"/>
      <c r="I3" s="11">
        <v>2</v>
      </c>
      <c r="J3" s="11" t="s">
        <v>124</v>
      </c>
      <c r="K3" s="24">
        <f>F11+F18+F31+F32</f>
        <v>1</v>
      </c>
      <c r="L3" s="24" t="s">
        <v>125</v>
      </c>
      <c r="M3" s="24">
        <v>1</v>
      </c>
    </row>
    <row r="4" spans="2:13" x14ac:dyDescent="0.25">
      <c r="B4" s="13"/>
      <c r="C4" s="13" t="s">
        <v>16</v>
      </c>
      <c r="D4" s="14" t="s">
        <v>0</v>
      </c>
      <c r="E4" s="27" t="s">
        <v>86</v>
      </c>
      <c r="F4" s="26">
        <v>1</v>
      </c>
      <c r="G4" s="16">
        <v>250000</v>
      </c>
      <c r="H4" s="3"/>
      <c r="I4" s="11">
        <v>3</v>
      </c>
      <c r="J4" s="11" t="s">
        <v>126</v>
      </c>
      <c r="K4" s="24">
        <f>SUM(F3:F5)-SUM(F6:F7)</f>
        <v>1</v>
      </c>
      <c r="L4" s="24" t="s">
        <v>127</v>
      </c>
      <c r="M4" s="24">
        <v>-1</v>
      </c>
    </row>
    <row r="5" spans="2:13" x14ac:dyDescent="0.25">
      <c r="B5" s="13"/>
      <c r="C5" s="13" t="s">
        <v>17</v>
      </c>
      <c r="D5" s="14" t="s">
        <v>1</v>
      </c>
      <c r="E5" s="27" t="s">
        <v>87</v>
      </c>
      <c r="F5" s="26">
        <v>1</v>
      </c>
      <c r="G5" s="16">
        <v>125000</v>
      </c>
      <c r="H5" s="3"/>
      <c r="I5" s="11"/>
      <c r="J5" s="11"/>
      <c r="K5" s="24">
        <f>K4</f>
        <v>1</v>
      </c>
      <c r="L5" s="24" t="s">
        <v>123</v>
      </c>
      <c r="M5" s="24">
        <v>1</v>
      </c>
    </row>
    <row r="6" spans="2:13" ht="30" x14ac:dyDescent="0.25">
      <c r="B6" s="13" t="s">
        <v>18</v>
      </c>
      <c r="C6" s="13" t="s">
        <v>19</v>
      </c>
      <c r="D6" s="14" t="s">
        <v>20</v>
      </c>
      <c r="E6" s="27" t="s">
        <v>88</v>
      </c>
      <c r="F6" s="26">
        <v>1</v>
      </c>
      <c r="G6" s="16">
        <v>400000</v>
      </c>
      <c r="H6" s="3"/>
      <c r="I6" s="11">
        <v>4</v>
      </c>
      <c r="J6" s="11" t="s">
        <v>129</v>
      </c>
      <c r="K6" s="24">
        <f>F16+F17+F21</f>
        <v>1</v>
      </c>
      <c r="L6" s="24" t="s">
        <v>127</v>
      </c>
      <c r="M6" s="24">
        <v>1</v>
      </c>
    </row>
    <row r="7" spans="2:13" ht="45" x14ac:dyDescent="0.25">
      <c r="B7" s="13"/>
      <c r="C7" s="13" t="s">
        <v>21</v>
      </c>
      <c r="D7" s="14" t="s">
        <v>22</v>
      </c>
      <c r="E7" s="27" t="s">
        <v>89</v>
      </c>
      <c r="F7" s="26">
        <v>0</v>
      </c>
      <c r="G7" s="16">
        <v>500000</v>
      </c>
      <c r="H7" s="3"/>
      <c r="I7" s="11">
        <v>5</v>
      </c>
      <c r="J7" s="11" t="s">
        <v>128</v>
      </c>
      <c r="K7" s="24">
        <f>F22+F29+F30</f>
        <v>2</v>
      </c>
      <c r="L7" s="24" t="s">
        <v>127</v>
      </c>
      <c r="M7" s="24">
        <v>1</v>
      </c>
    </row>
    <row r="8" spans="2:13" x14ac:dyDescent="0.25">
      <c r="B8" s="13"/>
      <c r="C8" s="13" t="s">
        <v>23</v>
      </c>
      <c r="D8" s="14" t="s">
        <v>2</v>
      </c>
      <c r="E8" s="27" t="s">
        <v>92</v>
      </c>
      <c r="F8" s="26">
        <v>1</v>
      </c>
      <c r="G8" s="16">
        <v>400000</v>
      </c>
      <c r="H8" s="3"/>
      <c r="I8" s="11">
        <v>6</v>
      </c>
      <c r="J8" s="11" t="s">
        <v>130</v>
      </c>
      <c r="K8" s="24">
        <f>F23</f>
        <v>1</v>
      </c>
      <c r="L8" s="24" t="s">
        <v>127</v>
      </c>
      <c r="M8" s="24">
        <v>1</v>
      </c>
    </row>
    <row r="9" spans="2:13" x14ac:dyDescent="0.25">
      <c r="B9" s="13"/>
      <c r="C9" s="13" t="s">
        <v>24</v>
      </c>
      <c r="D9" s="14" t="s">
        <v>3</v>
      </c>
      <c r="E9" s="27" t="s">
        <v>90</v>
      </c>
      <c r="F9" s="26">
        <v>0</v>
      </c>
      <c r="G9" s="16">
        <v>550000</v>
      </c>
      <c r="H9" s="3"/>
      <c r="I9" s="11">
        <v>7</v>
      </c>
      <c r="J9" s="11" t="s">
        <v>131</v>
      </c>
      <c r="K9" s="24">
        <f>F12+F13+F33+F34+F35+F36</f>
        <v>6</v>
      </c>
      <c r="L9" s="24" t="s">
        <v>127</v>
      </c>
      <c r="M9" s="24">
        <v>1</v>
      </c>
    </row>
    <row r="10" spans="2:13" ht="30" x14ac:dyDescent="0.25">
      <c r="B10" s="13" t="s">
        <v>25</v>
      </c>
      <c r="C10" s="13" t="s">
        <v>26</v>
      </c>
      <c r="D10" s="14" t="s">
        <v>27</v>
      </c>
      <c r="E10" s="27" t="s">
        <v>91</v>
      </c>
      <c r="F10" s="26">
        <v>0</v>
      </c>
      <c r="G10" s="16">
        <v>700000</v>
      </c>
      <c r="H10" s="3"/>
      <c r="I10" s="11">
        <v>8</v>
      </c>
      <c r="J10" s="11" t="s">
        <v>132</v>
      </c>
      <c r="K10" s="24">
        <f>F14+F15++F24+F25+F28</f>
        <v>2</v>
      </c>
      <c r="L10" s="24" t="s">
        <v>127</v>
      </c>
      <c r="M10" s="24">
        <v>1</v>
      </c>
    </row>
    <row r="11" spans="2:13" ht="30" x14ac:dyDescent="0.25">
      <c r="B11" s="13"/>
      <c r="C11" s="13" t="s">
        <v>28</v>
      </c>
      <c r="D11" s="14" t="s">
        <v>29</v>
      </c>
      <c r="E11" s="27" t="s">
        <v>93</v>
      </c>
      <c r="F11" s="26">
        <v>1</v>
      </c>
      <c r="G11" s="16">
        <v>575000</v>
      </c>
      <c r="H11" s="3"/>
      <c r="I11" s="11">
        <v>9</v>
      </c>
      <c r="J11" s="11" t="s">
        <v>133</v>
      </c>
      <c r="K11" s="24">
        <f>F12+F13+F14+F15+F16+F17+F21+F22+F23+F24+F25+F28+F29+F30++F33+F34+F35+F36</f>
        <v>12</v>
      </c>
      <c r="L11" s="24" t="s">
        <v>123</v>
      </c>
      <c r="M11" s="24">
        <f>2*(F3+F4+F5+F6+F7+F8+F9+F10+F11+F18+F19+F20+F26+F27+F31+F32)</f>
        <v>16</v>
      </c>
    </row>
    <row r="12" spans="2:13" x14ac:dyDescent="0.25">
      <c r="B12" s="13" t="s">
        <v>30</v>
      </c>
      <c r="C12" s="13" t="s">
        <v>31</v>
      </c>
      <c r="D12" s="14" t="s">
        <v>32</v>
      </c>
      <c r="E12" s="27" t="s">
        <v>94</v>
      </c>
      <c r="F12" s="26">
        <v>1</v>
      </c>
      <c r="G12" s="16">
        <v>200000</v>
      </c>
      <c r="H12" s="3"/>
      <c r="I12" s="11">
        <v>10</v>
      </c>
      <c r="J12" s="11" t="s">
        <v>134</v>
      </c>
      <c r="K12" s="24">
        <f>F33</f>
        <v>1</v>
      </c>
      <c r="L12" s="24" t="s">
        <v>125</v>
      </c>
      <c r="M12" s="24">
        <v>1</v>
      </c>
    </row>
    <row r="13" spans="2:13" ht="45" x14ac:dyDescent="0.25">
      <c r="B13" s="13"/>
      <c r="C13" s="13" t="s">
        <v>33</v>
      </c>
      <c r="D13" s="14" t="s">
        <v>34</v>
      </c>
      <c r="E13" s="27" t="s">
        <v>95</v>
      </c>
      <c r="F13" s="26">
        <v>1</v>
      </c>
      <c r="G13" s="16">
        <v>225000</v>
      </c>
      <c r="H13" s="3"/>
      <c r="I13" s="11"/>
      <c r="J13" s="11"/>
      <c r="K13" s="24">
        <f>F34</f>
        <v>1</v>
      </c>
      <c r="L13" s="24" t="s">
        <v>125</v>
      </c>
      <c r="M13" s="24">
        <v>1</v>
      </c>
    </row>
    <row r="14" spans="2:13" x14ac:dyDescent="0.25">
      <c r="B14" s="13" t="s">
        <v>35</v>
      </c>
      <c r="C14" s="13" t="s">
        <v>36</v>
      </c>
      <c r="D14" s="14" t="s">
        <v>37</v>
      </c>
      <c r="E14" s="27" t="s">
        <v>96</v>
      </c>
      <c r="F14" s="26">
        <v>1</v>
      </c>
      <c r="G14" s="16">
        <v>150000</v>
      </c>
      <c r="H14" s="3"/>
      <c r="I14" s="11"/>
      <c r="J14" s="11"/>
      <c r="K14" s="24">
        <f>F35</f>
        <v>1</v>
      </c>
      <c r="L14" s="24" t="s">
        <v>125</v>
      </c>
      <c r="M14" s="24">
        <v>1</v>
      </c>
    </row>
    <row r="15" spans="2:13" x14ac:dyDescent="0.25">
      <c r="B15" s="13"/>
      <c r="C15" s="13" t="s">
        <v>38</v>
      </c>
      <c r="D15" s="14" t="s">
        <v>39</v>
      </c>
      <c r="E15" s="27" t="s">
        <v>97</v>
      </c>
      <c r="F15" s="26">
        <v>1</v>
      </c>
      <c r="G15" s="16">
        <v>150000</v>
      </c>
      <c r="H15" s="3"/>
      <c r="I15" s="11"/>
      <c r="J15" s="11"/>
      <c r="K15" s="24">
        <f>F36</f>
        <v>1</v>
      </c>
      <c r="L15" s="24" t="s">
        <v>125</v>
      </c>
      <c r="M15" s="24">
        <v>1</v>
      </c>
    </row>
    <row r="16" spans="2:13" ht="30" x14ac:dyDescent="0.25">
      <c r="B16" s="13" t="s">
        <v>40</v>
      </c>
      <c r="C16" s="13" t="s">
        <v>41</v>
      </c>
      <c r="D16" s="14" t="s">
        <v>4</v>
      </c>
      <c r="E16" s="27" t="s">
        <v>98</v>
      </c>
      <c r="F16" s="26">
        <v>0</v>
      </c>
      <c r="G16" s="16">
        <v>850000</v>
      </c>
      <c r="H16" s="3"/>
      <c r="I16" s="11">
        <v>11</v>
      </c>
      <c r="J16" s="11" t="s">
        <v>135</v>
      </c>
      <c r="K16" s="24">
        <f>F12</f>
        <v>1</v>
      </c>
      <c r="L16" s="24" t="s">
        <v>125</v>
      </c>
      <c r="M16" s="24">
        <v>1</v>
      </c>
    </row>
    <row r="17" spans="2:13" ht="30" x14ac:dyDescent="0.25">
      <c r="B17" s="13"/>
      <c r="C17" s="13" t="s">
        <v>42</v>
      </c>
      <c r="D17" s="14" t="s">
        <v>43</v>
      </c>
      <c r="E17" s="27" t="s">
        <v>99</v>
      </c>
      <c r="F17" s="26">
        <v>1</v>
      </c>
      <c r="G17" s="16">
        <v>750000</v>
      </c>
      <c r="H17" s="3"/>
      <c r="I17" s="11"/>
      <c r="J17" s="11"/>
      <c r="K17" s="24">
        <f>F13</f>
        <v>1</v>
      </c>
      <c r="L17" s="24" t="s">
        <v>125</v>
      </c>
      <c r="M17" s="24">
        <v>1</v>
      </c>
    </row>
    <row r="18" spans="2:13" x14ac:dyDescent="0.25">
      <c r="B18" s="13" t="s">
        <v>44</v>
      </c>
      <c r="C18" s="13" t="s">
        <v>45</v>
      </c>
      <c r="D18" s="14" t="s">
        <v>5</v>
      </c>
      <c r="E18" s="27" t="s">
        <v>100</v>
      </c>
      <c r="F18" s="26">
        <v>0</v>
      </c>
      <c r="G18" s="16">
        <v>400000</v>
      </c>
      <c r="H18" s="3"/>
      <c r="I18" s="11">
        <v>12</v>
      </c>
      <c r="J18" s="11" t="s">
        <v>136</v>
      </c>
      <c r="K18" s="24">
        <f>F16+F17</f>
        <v>1</v>
      </c>
      <c r="L18" s="24" t="s">
        <v>127</v>
      </c>
      <c r="M18" s="24">
        <v>1</v>
      </c>
    </row>
    <row r="19" spans="2:13" x14ac:dyDescent="0.25">
      <c r="B19" s="13"/>
      <c r="C19" s="13" t="s">
        <v>46</v>
      </c>
      <c r="D19" s="14" t="s">
        <v>47</v>
      </c>
      <c r="E19" s="27" t="s">
        <v>101</v>
      </c>
      <c r="F19" s="26">
        <v>1</v>
      </c>
      <c r="G19" s="16">
        <v>175000</v>
      </c>
      <c r="H19" s="3"/>
      <c r="I19" s="11">
        <v>13</v>
      </c>
      <c r="J19" s="11" t="s">
        <v>137</v>
      </c>
      <c r="K19" s="24">
        <f>F21+F22+F23</f>
        <v>1</v>
      </c>
      <c r="L19" s="24" t="s">
        <v>127</v>
      </c>
      <c r="M19" s="24">
        <v>1</v>
      </c>
    </row>
    <row r="20" spans="2:13" x14ac:dyDescent="0.25">
      <c r="B20" s="13"/>
      <c r="C20" s="13" t="s">
        <v>48</v>
      </c>
      <c r="D20" s="14" t="s">
        <v>49</v>
      </c>
      <c r="E20" s="27" t="s">
        <v>102</v>
      </c>
      <c r="F20" s="26">
        <v>0</v>
      </c>
      <c r="G20" s="16">
        <v>450000</v>
      </c>
      <c r="H20" s="3"/>
      <c r="I20" s="11">
        <v>14</v>
      </c>
      <c r="J20" s="11" t="s">
        <v>138</v>
      </c>
      <c r="K20" s="24">
        <f>K18</f>
        <v>1</v>
      </c>
      <c r="L20" s="24" t="s">
        <v>125</v>
      </c>
      <c r="M20" s="24">
        <f>K19</f>
        <v>1</v>
      </c>
    </row>
    <row r="21" spans="2:13" ht="30" x14ac:dyDescent="0.25">
      <c r="B21" s="13" t="s">
        <v>50</v>
      </c>
      <c r="C21" s="13" t="s">
        <v>51</v>
      </c>
      <c r="D21" s="14" t="s">
        <v>52</v>
      </c>
      <c r="E21" s="27" t="s">
        <v>103</v>
      </c>
      <c r="F21" s="26">
        <v>0</v>
      </c>
      <c r="G21" s="16">
        <v>500000</v>
      </c>
      <c r="H21" s="3"/>
      <c r="I21" s="11">
        <v>15</v>
      </c>
      <c r="J21" s="11" t="s">
        <v>139</v>
      </c>
      <c r="K21" s="24">
        <f>F31+F32</f>
        <v>0</v>
      </c>
      <c r="L21" s="24" t="s">
        <v>123</v>
      </c>
      <c r="M21" s="24">
        <v>1</v>
      </c>
    </row>
    <row r="22" spans="2:13" x14ac:dyDescent="0.25">
      <c r="B22" s="13"/>
      <c r="C22" s="13" t="s">
        <v>53</v>
      </c>
      <c r="D22" s="14" t="s">
        <v>54</v>
      </c>
      <c r="E22" s="27" t="s">
        <v>104</v>
      </c>
      <c r="F22" s="26">
        <v>0</v>
      </c>
      <c r="G22" s="16">
        <v>500000</v>
      </c>
      <c r="H22" s="3"/>
      <c r="I22" s="11">
        <v>16</v>
      </c>
      <c r="J22" s="11" t="s">
        <v>140</v>
      </c>
      <c r="K22" s="24">
        <f>2*(F6+F7+F8+F9+F12+F13+F18+F19+F20+F29+F30)</f>
        <v>14</v>
      </c>
      <c r="L22" s="24" t="s">
        <v>127</v>
      </c>
      <c r="M22" s="24">
        <f>F3+F4+F5+F10+F11+F14+F15+F16+F17+F21+F22+F23+F24+F25+F26+F27+F28+F31+F32+F33+F34+F35+F36</f>
        <v>13</v>
      </c>
    </row>
    <row r="23" spans="2:13" ht="30" x14ac:dyDescent="0.25">
      <c r="B23" s="13"/>
      <c r="C23" s="13" t="s">
        <v>55</v>
      </c>
      <c r="D23" s="14" t="s">
        <v>56</v>
      </c>
      <c r="E23" s="27" t="s">
        <v>105</v>
      </c>
      <c r="F23" s="26">
        <v>1</v>
      </c>
      <c r="G23" s="16">
        <v>500000</v>
      </c>
      <c r="H23" s="3"/>
      <c r="I23" s="11">
        <v>17</v>
      </c>
      <c r="J23" s="11" t="s">
        <v>141</v>
      </c>
      <c r="K23" s="24">
        <f>F10+F11</f>
        <v>1</v>
      </c>
      <c r="L23" s="24" t="s">
        <v>127</v>
      </c>
      <c r="M23" s="24">
        <v>1</v>
      </c>
    </row>
    <row r="24" spans="2:13" ht="30" x14ac:dyDescent="0.25">
      <c r="B24" s="13" t="s">
        <v>57</v>
      </c>
      <c r="C24" s="13" t="s">
        <v>58</v>
      </c>
      <c r="D24" s="14" t="s">
        <v>59</v>
      </c>
      <c r="E24" s="27" t="s">
        <v>106</v>
      </c>
      <c r="F24" s="26">
        <v>0</v>
      </c>
      <c r="G24" s="16">
        <v>650000</v>
      </c>
      <c r="H24" s="3"/>
      <c r="I24" s="11">
        <v>18</v>
      </c>
      <c r="J24" s="11" t="s">
        <v>142</v>
      </c>
      <c r="K24" s="24">
        <f>F26+F27+F28</f>
        <v>2</v>
      </c>
      <c r="L24" s="24" t="s">
        <v>127</v>
      </c>
      <c r="M24" s="24">
        <v>1</v>
      </c>
    </row>
    <row r="25" spans="2:13" ht="30" x14ac:dyDescent="0.25">
      <c r="B25" s="13"/>
      <c r="C25" s="13" t="s">
        <v>60</v>
      </c>
      <c r="D25" s="14" t="s">
        <v>61</v>
      </c>
      <c r="E25" s="27" t="s">
        <v>107</v>
      </c>
      <c r="F25" s="26">
        <v>0</v>
      </c>
      <c r="G25" s="16">
        <v>650000</v>
      </c>
      <c r="H25" s="3"/>
      <c r="I25" s="11">
        <v>19</v>
      </c>
      <c r="J25" s="11" t="s">
        <v>143</v>
      </c>
      <c r="K25" s="24">
        <f>F6+F7+F24+F25</f>
        <v>1</v>
      </c>
      <c r="L25" s="24" t="s">
        <v>127</v>
      </c>
      <c r="M25" s="24">
        <v>1</v>
      </c>
    </row>
    <row r="26" spans="2:13" ht="30" x14ac:dyDescent="0.25">
      <c r="B26" s="13" t="s">
        <v>62</v>
      </c>
      <c r="C26" s="13" t="s">
        <v>63</v>
      </c>
      <c r="D26" s="14" t="s">
        <v>64</v>
      </c>
      <c r="E26" s="27" t="s">
        <v>108</v>
      </c>
      <c r="F26" s="26">
        <v>1</v>
      </c>
      <c r="G26" s="16">
        <v>250000</v>
      </c>
      <c r="H26" s="3"/>
      <c r="I26" s="11">
        <v>20</v>
      </c>
      <c r="J26" s="11" t="s">
        <v>144</v>
      </c>
      <c r="K26" s="24">
        <f>F32-F19</f>
        <v>-1</v>
      </c>
      <c r="L26" s="24" t="s">
        <v>123</v>
      </c>
      <c r="M26" s="24">
        <v>0</v>
      </c>
    </row>
    <row r="27" spans="2:13" ht="45" x14ac:dyDescent="0.25">
      <c r="B27" s="13"/>
      <c r="C27" s="13" t="s">
        <v>65</v>
      </c>
      <c r="D27" s="14" t="s">
        <v>6</v>
      </c>
      <c r="E27" s="27" t="s">
        <v>109</v>
      </c>
      <c r="F27" s="26">
        <v>1</v>
      </c>
      <c r="G27" s="16">
        <v>350000</v>
      </c>
      <c r="H27" s="3"/>
      <c r="I27" s="11">
        <v>21</v>
      </c>
      <c r="J27" s="11" t="s">
        <v>145</v>
      </c>
      <c r="K27" s="24">
        <f>F3+F4+F5+F10+F19+F20</f>
        <v>3</v>
      </c>
      <c r="L27" s="24" t="s">
        <v>123</v>
      </c>
      <c r="M27" s="24">
        <v>4</v>
      </c>
    </row>
    <row r="28" spans="2:13" x14ac:dyDescent="0.25">
      <c r="B28" s="13"/>
      <c r="C28" s="13" t="s">
        <v>66</v>
      </c>
      <c r="D28" s="14" t="s">
        <v>67</v>
      </c>
      <c r="E28" s="27" t="s">
        <v>110</v>
      </c>
      <c r="F28" s="26">
        <v>0</v>
      </c>
      <c r="G28" s="16">
        <v>450000</v>
      </c>
      <c r="H28" s="3"/>
      <c r="I28" s="11">
        <v>22</v>
      </c>
      <c r="J28" s="11" t="s">
        <v>146</v>
      </c>
      <c r="K28" s="24">
        <f>F6+F7+F8+F9+F11+F12+F13+F14+F15+F16+F17+F18+F21+F22+F23+F24+F25+F26+F27+F28+F29+F30+F31+F32+F33+F34+F35+F36</f>
        <v>17</v>
      </c>
      <c r="L28" s="24" t="s">
        <v>123</v>
      </c>
      <c r="M28" s="24">
        <v>20</v>
      </c>
    </row>
    <row r="29" spans="2:13" x14ac:dyDescent="0.25">
      <c r="B29" s="13" t="s">
        <v>68</v>
      </c>
      <c r="C29" s="13" t="s">
        <v>69</v>
      </c>
      <c r="D29" s="14" t="s">
        <v>70</v>
      </c>
      <c r="E29" s="27" t="s">
        <v>111</v>
      </c>
      <c r="F29" s="26">
        <v>1</v>
      </c>
      <c r="G29" s="16">
        <v>400000</v>
      </c>
      <c r="H29" s="3"/>
      <c r="I29" s="28">
        <v>23</v>
      </c>
      <c r="J29" s="28" t="s">
        <v>323</v>
      </c>
      <c r="K29" s="29">
        <f>SUM(F3:F36)</f>
        <v>20</v>
      </c>
      <c r="L29" s="30" t="s">
        <v>127</v>
      </c>
      <c r="M29" s="31">
        <v>20</v>
      </c>
    </row>
    <row r="30" spans="2:13" x14ac:dyDescent="0.25">
      <c r="B30" s="13"/>
      <c r="C30" s="13" t="s">
        <v>71</v>
      </c>
      <c r="D30" s="14" t="s">
        <v>72</v>
      </c>
      <c r="E30" s="27" t="s">
        <v>112</v>
      </c>
      <c r="F30" s="26">
        <v>1</v>
      </c>
      <c r="G30" s="16">
        <v>400000</v>
      </c>
      <c r="H30" s="3"/>
    </row>
    <row r="31" spans="2:13" x14ac:dyDescent="0.25">
      <c r="B31" s="13" t="s">
        <v>73</v>
      </c>
      <c r="C31" s="13" t="s">
        <v>74</v>
      </c>
      <c r="D31" s="14" t="s">
        <v>75</v>
      </c>
      <c r="E31" s="27" t="s">
        <v>113</v>
      </c>
      <c r="F31" s="26">
        <v>0</v>
      </c>
      <c r="G31" s="16">
        <v>300000</v>
      </c>
      <c r="H31" s="3"/>
      <c r="J31" s="32" t="s">
        <v>147</v>
      </c>
      <c r="K31" s="5"/>
    </row>
    <row r="32" spans="2:13" x14ac:dyDescent="0.25">
      <c r="B32" s="13"/>
      <c r="C32" s="13" t="s">
        <v>76</v>
      </c>
      <c r="D32" s="14" t="s">
        <v>7</v>
      </c>
      <c r="E32" s="27" t="s">
        <v>114</v>
      </c>
      <c r="F32" s="26">
        <v>0</v>
      </c>
      <c r="G32" s="16">
        <v>300000</v>
      </c>
      <c r="H32" s="3"/>
      <c r="J32" s="33" t="s">
        <v>324</v>
      </c>
      <c r="K32" s="34">
        <f>SUMPRODUCT(F3:F36,G3:G36)</f>
        <v>5500000</v>
      </c>
    </row>
    <row r="33" spans="2:8" ht="30" x14ac:dyDescent="0.25">
      <c r="B33" s="13" t="s">
        <v>77</v>
      </c>
      <c r="C33" s="13" t="s">
        <v>8</v>
      </c>
      <c r="D33" s="14" t="s">
        <v>78</v>
      </c>
      <c r="E33" s="27" t="s">
        <v>115</v>
      </c>
      <c r="F33" s="26">
        <v>1</v>
      </c>
      <c r="G33" s="17">
        <v>50000</v>
      </c>
      <c r="H33" s="4"/>
    </row>
    <row r="34" spans="2:8" x14ac:dyDescent="0.25">
      <c r="B34" s="13"/>
      <c r="C34" s="13" t="s">
        <v>79</v>
      </c>
      <c r="D34" s="14" t="s">
        <v>80</v>
      </c>
      <c r="E34" s="27" t="s">
        <v>116</v>
      </c>
      <c r="F34" s="26">
        <v>1</v>
      </c>
      <c r="G34" s="16">
        <v>50000</v>
      </c>
      <c r="H34" s="3"/>
    </row>
    <row r="35" spans="2:8" ht="30" x14ac:dyDescent="0.25">
      <c r="B35" s="13"/>
      <c r="C35" s="13" t="s">
        <v>81</v>
      </c>
      <c r="D35" s="14" t="s">
        <v>82</v>
      </c>
      <c r="E35" s="27" t="s">
        <v>117</v>
      </c>
      <c r="F35" s="26">
        <v>1</v>
      </c>
      <c r="G35" s="16">
        <v>50000</v>
      </c>
      <c r="H35" s="3"/>
    </row>
    <row r="36" spans="2:8" ht="30" x14ac:dyDescent="0.25">
      <c r="B36" s="13"/>
      <c r="C36" s="13" t="s">
        <v>83</v>
      </c>
      <c r="D36" s="14" t="s">
        <v>84</v>
      </c>
      <c r="E36" s="27" t="s">
        <v>118</v>
      </c>
      <c r="F36" s="26">
        <v>1</v>
      </c>
      <c r="G36" s="16">
        <v>50000</v>
      </c>
      <c r="H3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topLeftCell="A25" zoomScale="75" zoomScaleNormal="75" workbookViewId="0">
      <selection activeCell="O7" sqref="O7"/>
    </sheetView>
  </sheetViews>
  <sheetFormatPr defaultRowHeight="15" x14ac:dyDescent="0.25"/>
  <cols>
    <col min="2" max="2" width="17" customWidth="1"/>
    <col min="3" max="3" width="23.7109375" customWidth="1"/>
    <col min="4" max="4" width="36.7109375" customWidth="1"/>
    <col min="5" max="5" width="9.28515625" customWidth="1"/>
    <col min="7" max="7" width="10.85546875" customWidth="1"/>
    <col min="8" max="8" width="2.85546875" customWidth="1"/>
    <col min="9" max="9" width="4.42578125" customWidth="1"/>
    <col min="10" max="10" width="32" customWidth="1"/>
    <col min="11" max="11" width="10.7109375" customWidth="1"/>
  </cols>
  <sheetData>
    <row r="1" spans="2:13" x14ac:dyDescent="0.25">
      <c r="B1" s="21" t="s">
        <v>120</v>
      </c>
      <c r="C1" s="20"/>
      <c r="D1" s="20"/>
      <c r="E1" s="20"/>
      <c r="F1" s="20"/>
      <c r="G1" s="1"/>
      <c r="H1" s="1"/>
      <c r="I1" s="11"/>
      <c r="J1" s="22" t="s">
        <v>167</v>
      </c>
      <c r="K1" s="23" t="s">
        <v>322</v>
      </c>
      <c r="L1" s="24"/>
      <c r="M1" s="24"/>
    </row>
    <row r="2" spans="2:13" ht="30" customHeight="1" x14ac:dyDescent="0.25">
      <c r="B2" s="12" t="s">
        <v>9</v>
      </c>
      <c r="C2" s="12" t="s">
        <v>10</v>
      </c>
      <c r="D2" s="12" t="s">
        <v>11</v>
      </c>
      <c r="E2" s="25" t="s">
        <v>121</v>
      </c>
      <c r="F2" s="26" t="s">
        <v>119</v>
      </c>
      <c r="G2" s="15" t="s">
        <v>325</v>
      </c>
      <c r="H2" s="2"/>
      <c r="I2" s="11">
        <v>1</v>
      </c>
      <c r="J2" s="11" t="s">
        <v>122</v>
      </c>
      <c r="K2" s="24">
        <v>0</v>
      </c>
      <c r="L2" s="24"/>
      <c r="M2" s="24">
        <v>0</v>
      </c>
    </row>
    <row r="3" spans="2:13" ht="30" x14ac:dyDescent="0.25">
      <c r="B3" s="13" t="s">
        <v>13</v>
      </c>
      <c r="C3" s="13" t="s">
        <v>14</v>
      </c>
      <c r="D3" s="14" t="s">
        <v>15</v>
      </c>
      <c r="E3" s="27" t="s">
        <v>85</v>
      </c>
      <c r="F3" s="26">
        <v>0</v>
      </c>
      <c r="G3" s="16">
        <v>300000</v>
      </c>
      <c r="H3" s="3"/>
      <c r="I3" s="11">
        <v>2</v>
      </c>
      <c r="J3" s="11" t="s">
        <v>124</v>
      </c>
      <c r="K3" s="24">
        <f>F11+F18+F31+F32</f>
        <v>1</v>
      </c>
      <c r="L3" s="24" t="s">
        <v>125</v>
      </c>
      <c r="M3" s="24">
        <v>1</v>
      </c>
    </row>
    <row r="4" spans="2:13" x14ac:dyDescent="0.25">
      <c r="B4" s="13"/>
      <c r="C4" s="13" t="s">
        <v>16</v>
      </c>
      <c r="D4" s="14" t="s">
        <v>0</v>
      </c>
      <c r="E4" s="27" t="s">
        <v>86</v>
      </c>
      <c r="F4" s="26">
        <v>1</v>
      </c>
      <c r="G4" s="16">
        <v>250000</v>
      </c>
      <c r="H4" s="3"/>
      <c r="I4" s="11">
        <v>3</v>
      </c>
      <c r="J4" s="11" t="s">
        <v>126</v>
      </c>
      <c r="K4" s="24">
        <f>SUM(F3:F5)-SUM(F6:F7)</f>
        <v>0</v>
      </c>
      <c r="L4" s="24" t="s">
        <v>127</v>
      </c>
      <c r="M4" s="24">
        <v>-1</v>
      </c>
    </row>
    <row r="5" spans="2:13" x14ac:dyDescent="0.25">
      <c r="B5" s="13"/>
      <c r="C5" s="13" t="s">
        <v>17</v>
      </c>
      <c r="D5" s="14" t="s">
        <v>1</v>
      </c>
      <c r="E5" s="27" t="s">
        <v>87</v>
      </c>
      <c r="F5" s="26">
        <v>1</v>
      </c>
      <c r="G5" s="16">
        <v>125000</v>
      </c>
      <c r="H5" s="3"/>
      <c r="I5" s="11"/>
      <c r="J5" s="11"/>
      <c r="K5" s="24">
        <f>K4</f>
        <v>0</v>
      </c>
      <c r="L5" s="24" t="s">
        <v>123</v>
      </c>
      <c r="M5" s="24">
        <v>1</v>
      </c>
    </row>
    <row r="6" spans="2:13" ht="30" x14ac:dyDescent="0.25">
      <c r="B6" s="13" t="s">
        <v>18</v>
      </c>
      <c r="C6" s="13" t="s">
        <v>19</v>
      </c>
      <c r="D6" s="14" t="s">
        <v>20</v>
      </c>
      <c r="E6" s="27" t="s">
        <v>88</v>
      </c>
      <c r="F6" s="26">
        <v>1</v>
      </c>
      <c r="G6" s="16">
        <v>400000</v>
      </c>
      <c r="H6" s="3"/>
      <c r="I6" s="11">
        <v>4</v>
      </c>
      <c r="J6" s="11" t="s">
        <v>129</v>
      </c>
      <c r="K6" s="24">
        <f>F16+F17+F21</f>
        <v>1</v>
      </c>
      <c r="L6" s="24" t="s">
        <v>127</v>
      </c>
      <c r="M6" s="24">
        <v>1</v>
      </c>
    </row>
    <row r="7" spans="2:13" ht="45" x14ac:dyDescent="0.25">
      <c r="B7" s="13"/>
      <c r="C7" s="13" t="s">
        <v>21</v>
      </c>
      <c r="D7" s="14" t="s">
        <v>22</v>
      </c>
      <c r="E7" s="27" t="s">
        <v>89</v>
      </c>
      <c r="F7" s="26">
        <v>1</v>
      </c>
      <c r="G7" s="16">
        <v>500000</v>
      </c>
      <c r="H7" s="3"/>
      <c r="I7" s="11">
        <v>5</v>
      </c>
      <c r="J7" s="11" t="s">
        <v>128</v>
      </c>
      <c r="K7" s="24">
        <f>F22+F29+F30</f>
        <v>1</v>
      </c>
      <c r="L7" s="24" t="s">
        <v>127</v>
      </c>
      <c r="M7" s="24">
        <v>1</v>
      </c>
    </row>
    <row r="8" spans="2:13" x14ac:dyDescent="0.25">
      <c r="B8" s="13"/>
      <c r="C8" s="13" t="s">
        <v>23</v>
      </c>
      <c r="D8" s="14" t="s">
        <v>2</v>
      </c>
      <c r="E8" s="27" t="s">
        <v>92</v>
      </c>
      <c r="F8" s="26">
        <v>1</v>
      </c>
      <c r="G8" s="16">
        <v>400000</v>
      </c>
      <c r="H8" s="3"/>
      <c r="I8" s="11">
        <v>6</v>
      </c>
      <c r="J8" s="11" t="s">
        <v>130</v>
      </c>
      <c r="K8" s="24">
        <f>F23</f>
        <v>1</v>
      </c>
      <c r="L8" s="24" t="s">
        <v>127</v>
      </c>
      <c r="M8" s="24">
        <v>1</v>
      </c>
    </row>
    <row r="9" spans="2:13" x14ac:dyDescent="0.25">
      <c r="B9" s="13"/>
      <c r="C9" s="13" t="s">
        <v>24</v>
      </c>
      <c r="D9" s="14" t="s">
        <v>3</v>
      </c>
      <c r="E9" s="27" t="s">
        <v>90</v>
      </c>
      <c r="F9" s="26">
        <v>1</v>
      </c>
      <c r="G9" s="16">
        <v>550000</v>
      </c>
      <c r="H9" s="3"/>
      <c r="I9" s="11">
        <v>7</v>
      </c>
      <c r="J9" s="11" t="s">
        <v>131</v>
      </c>
      <c r="K9" s="24">
        <f>F12+F13+F33+F34+F35+F36</f>
        <v>6</v>
      </c>
      <c r="L9" s="24" t="s">
        <v>127</v>
      </c>
      <c r="M9" s="24">
        <v>1</v>
      </c>
    </row>
    <row r="10" spans="2:13" ht="30" x14ac:dyDescent="0.25">
      <c r="B10" s="13" t="s">
        <v>25</v>
      </c>
      <c r="C10" s="13" t="s">
        <v>26</v>
      </c>
      <c r="D10" s="14" t="s">
        <v>27</v>
      </c>
      <c r="E10" s="27" t="s">
        <v>91</v>
      </c>
      <c r="F10" s="26">
        <v>0</v>
      </c>
      <c r="G10" s="16">
        <v>700000</v>
      </c>
      <c r="H10" s="3"/>
      <c r="I10" s="11">
        <v>8</v>
      </c>
      <c r="J10" s="11" t="s">
        <v>132</v>
      </c>
      <c r="K10" s="24">
        <f>F14+F15++F24+F25+F28</f>
        <v>2</v>
      </c>
      <c r="L10" s="24" t="s">
        <v>127</v>
      </c>
      <c r="M10" s="24">
        <v>1</v>
      </c>
    </row>
    <row r="11" spans="2:13" ht="30" x14ac:dyDescent="0.25">
      <c r="B11" s="13"/>
      <c r="C11" s="13" t="s">
        <v>28</v>
      </c>
      <c r="D11" s="14" t="s">
        <v>29</v>
      </c>
      <c r="E11" s="27" t="s">
        <v>93</v>
      </c>
      <c r="F11" s="26">
        <v>1</v>
      </c>
      <c r="G11" s="16">
        <v>575000</v>
      </c>
      <c r="H11" s="3"/>
      <c r="I11" s="11">
        <v>9</v>
      </c>
      <c r="J11" s="11" t="s">
        <v>133</v>
      </c>
      <c r="K11" s="24">
        <f>F12+F13+F14+F15+F16+F17+F21+F22+F23+F24+F25+F28+F29+F30++F33+F34+F35+F36</f>
        <v>11</v>
      </c>
      <c r="L11" s="24" t="s">
        <v>123</v>
      </c>
      <c r="M11" s="24">
        <f>2*(F3+F4+F5+F6+F7+F8+F9+F10+F11+F18+F19+F20+F26+F27+F31+F32)</f>
        <v>18</v>
      </c>
    </row>
    <row r="12" spans="2:13" x14ac:dyDescent="0.25">
      <c r="B12" s="13" t="s">
        <v>30</v>
      </c>
      <c r="C12" s="13" t="s">
        <v>31</v>
      </c>
      <c r="D12" s="14" t="s">
        <v>32</v>
      </c>
      <c r="E12" s="27" t="s">
        <v>94</v>
      </c>
      <c r="F12" s="26">
        <v>1</v>
      </c>
      <c r="G12" s="16">
        <v>200000</v>
      </c>
      <c r="H12" s="3"/>
      <c r="I12" s="11">
        <v>10</v>
      </c>
      <c r="J12" s="11" t="s">
        <v>134</v>
      </c>
      <c r="K12" s="24">
        <f>F33</f>
        <v>1</v>
      </c>
      <c r="L12" s="24" t="s">
        <v>125</v>
      </c>
      <c r="M12" s="24">
        <v>1</v>
      </c>
    </row>
    <row r="13" spans="2:13" ht="45" x14ac:dyDescent="0.25">
      <c r="B13" s="13"/>
      <c r="C13" s="13" t="s">
        <v>33</v>
      </c>
      <c r="D13" s="14" t="s">
        <v>34</v>
      </c>
      <c r="E13" s="27" t="s">
        <v>95</v>
      </c>
      <c r="F13" s="26">
        <v>1</v>
      </c>
      <c r="G13" s="16">
        <v>225000</v>
      </c>
      <c r="H13" s="3"/>
      <c r="I13" s="11"/>
      <c r="J13" s="11"/>
      <c r="K13" s="24">
        <f>F34</f>
        <v>1</v>
      </c>
      <c r="L13" s="24" t="s">
        <v>125</v>
      </c>
      <c r="M13" s="24">
        <v>1</v>
      </c>
    </row>
    <row r="14" spans="2:13" x14ac:dyDescent="0.25">
      <c r="B14" s="13" t="s">
        <v>35</v>
      </c>
      <c r="C14" s="13" t="s">
        <v>36</v>
      </c>
      <c r="D14" s="14" t="s">
        <v>37</v>
      </c>
      <c r="E14" s="27" t="s">
        <v>96</v>
      </c>
      <c r="F14" s="26">
        <v>1</v>
      </c>
      <c r="G14" s="16">
        <v>150000</v>
      </c>
      <c r="H14" s="3"/>
      <c r="I14" s="11"/>
      <c r="J14" s="11"/>
      <c r="K14" s="24">
        <f>F35</f>
        <v>1</v>
      </c>
      <c r="L14" s="24" t="s">
        <v>125</v>
      </c>
      <c r="M14" s="24">
        <v>1</v>
      </c>
    </row>
    <row r="15" spans="2:13" x14ac:dyDescent="0.25">
      <c r="B15" s="13"/>
      <c r="C15" s="13" t="s">
        <v>38</v>
      </c>
      <c r="D15" s="14" t="s">
        <v>39</v>
      </c>
      <c r="E15" s="27" t="s">
        <v>97</v>
      </c>
      <c r="F15" s="26">
        <v>1</v>
      </c>
      <c r="G15" s="16">
        <v>150000</v>
      </c>
      <c r="H15" s="3"/>
      <c r="I15" s="11"/>
      <c r="J15" s="11"/>
      <c r="K15" s="24">
        <f>F36</f>
        <v>1</v>
      </c>
      <c r="L15" s="24" t="s">
        <v>125</v>
      </c>
      <c r="M15" s="24">
        <v>1</v>
      </c>
    </row>
    <row r="16" spans="2:13" ht="30" x14ac:dyDescent="0.25">
      <c r="B16" s="13" t="s">
        <v>40</v>
      </c>
      <c r="C16" s="13" t="s">
        <v>41</v>
      </c>
      <c r="D16" s="14" t="s">
        <v>4</v>
      </c>
      <c r="E16" s="27" t="s">
        <v>98</v>
      </c>
      <c r="F16" s="26">
        <v>0</v>
      </c>
      <c r="G16" s="16">
        <v>850000</v>
      </c>
      <c r="H16" s="3"/>
      <c r="I16" s="11">
        <v>11</v>
      </c>
      <c r="J16" s="11" t="s">
        <v>135</v>
      </c>
      <c r="K16" s="24">
        <f>F12</f>
        <v>1</v>
      </c>
      <c r="L16" s="24" t="s">
        <v>125</v>
      </c>
      <c r="M16" s="24">
        <v>1</v>
      </c>
    </row>
    <row r="17" spans="2:13" ht="30" x14ac:dyDescent="0.25">
      <c r="B17" s="13"/>
      <c r="C17" s="13" t="s">
        <v>42</v>
      </c>
      <c r="D17" s="14" t="s">
        <v>43</v>
      </c>
      <c r="E17" s="27" t="s">
        <v>99</v>
      </c>
      <c r="F17" s="26">
        <v>1</v>
      </c>
      <c r="G17" s="16">
        <v>750000</v>
      </c>
      <c r="H17" s="3"/>
      <c r="I17" s="11"/>
      <c r="J17" s="11"/>
      <c r="K17" s="24">
        <f>F13</f>
        <v>1</v>
      </c>
      <c r="L17" s="24" t="s">
        <v>125</v>
      </c>
      <c r="M17" s="24">
        <v>1</v>
      </c>
    </row>
    <row r="18" spans="2:13" x14ac:dyDescent="0.25">
      <c r="B18" s="13" t="s">
        <v>44</v>
      </c>
      <c r="C18" s="13" t="s">
        <v>45</v>
      </c>
      <c r="D18" s="14" t="s">
        <v>5</v>
      </c>
      <c r="E18" s="27" t="s">
        <v>100</v>
      </c>
      <c r="F18" s="26">
        <v>0</v>
      </c>
      <c r="G18" s="16">
        <v>400000</v>
      </c>
      <c r="H18" s="3"/>
      <c r="I18" s="11">
        <v>12</v>
      </c>
      <c r="J18" s="11" t="s">
        <v>136</v>
      </c>
      <c r="K18" s="24">
        <f>F16+F17</f>
        <v>1</v>
      </c>
      <c r="L18" s="24" t="s">
        <v>127</v>
      </c>
      <c r="M18" s="24">
        <v>1</v>
      </c>
    </row>
    <row r="19" spans="2:13" x14ac:dyDescent="0.25">
      <c r="B19" s="13"/>
      <c r="C19" s="13" t="s">
        <v>46</v>
      </c>
      <c r="D19" s="14" t="s">
        <v>47</v>
      </c>
      <c r="E19" s="27" t="s">
        <v>101</v>
      </c>
      <c r="F19" s="26">
        <v>1</v>
      </c>
      <c r="G19" s="16">
        <v>175000</v>
      </c>
      <c r="H19" s="3"/>
      <c r="I19" s="11">
        <v>13</v>
      </c>
      <c r="J19" s="11" t="s">
        <v>137</v>
      </c>
      <c r="K19" s="24">
        <f>F21+F22+F23</f>
        <v>1</v>
      </c>
      <c r="L19" s="24" t="s">
        <v>127</v>
      </c>
      <c r="M19" s="24">
        <v>1</v>
      </c>
    </row>
    <row r="20" spans="2:13" x14ac:dyDescent="0.25">
      <c r="B20" s="13"/>
      <c r="C20" s="13" t="s">
        <v>48</v>
      </c>
      <c r="D20" s="14" t="s">
        <v>49</v>
      </c>
      <c r="E20" s="27" t="s">
        <v>102</v>
      </c>
      <c r="F20" s="26">
        <v>0</v>
      </c>
      <c r="G20" s="16">
        <v>450000</v>
      </c>
      <c r="H20" s="3"/>
      <c r="I20" s="11">
        <v>14</v>
      </c>
      <c r="J20" s="11" t="s">
        <v>138</v>
      </c>
      <c r="K20" s="24">
        <f>K18</f>
        <v>1</v>
      </c>
      <c r="L20" s="24" t="s">
        <v>125</v>
      </c>
      <c r="M20" s="24">
        <f>K19</f>
        <v>1</v>
      </c>
    </row>
    <row r="21" spans="2:13" ht="30" x14ac:dyDescent="0.25">
      <c r="B21" s="13" t="s">
        <v>50</v>
      </c>
      <c r="C21" s="13" t="s">
        <v>51</v>
      </c>
      <c r="D21" s="14" t="s">
        <v>52</v>
      </c>
      <c r="E21" s="27" t="s">
        <v>103</v>
      </c>
      <c r="F21" s="26">
        <v>0</v>
      </c>
      <c r="G21" s="16">
        <v>500000</v>
      </c>
      <c r="H21" s="3"/>
      <c r="I21" s="11">
        <v>15</v>
      </c>
      <c r="J21" s="11" t="s">
        <v>139</v>
      </c>
      <c r="K21" s="24">
        <f>F31+F32</f>
        <v>0</v>
      </c>
      <c r="L21" s="24" t="s">
        <v>123</v>
      </c>
      <c r="M21" s="24">
        <v>1</v>
      </c>
    </row>
    <row r="22" spans="2:13" x14ac:dyDescent="0.25">
      <c r="B22" s="13"/>
      <c r="C22" s="13" t="s">
        <v>53</v>
      </c>
      <c r="D22" s="14" t="s">
        <v>54</v>
      </c>
      <c r="E22" s="27" t="s">
        <v>104</v>
      </c>
      <c r="F22" s="26">
        <v>0</v>
      </c>
      <c r="G22" s="16">
        <v>500000</v>
      </c>
      <c r="H22" s="3"/>
      <c r="I22" s="11">
        <v>16</v>
      </c>
      <c r="J22" s="11" t="s">
        <v>140</v>
      </c>
      <c r="K22" s="24">
        <f>2*(F6+F7+F8+F9+F12+F13+F18+F19+F20+F29+F30)</f>
        <v>16</v>
      </c>
      <c r="L22" s="24" t="s">
        <v>127</v>
      </c>
      <c r="M22" s="24">
        <f>F3+F4+F5+F10+F11+F14+F15+F16+F17+F21+F22+F23+F24+F25+F26+F27+F28+F31+F32+F33+F34+F35+F36</f>
        <v>12</v>
      </c>
    </row>
    <row r="23" spans="2:13" ht="30" x14ac:dyDescent="0.25">
      <c r="B23" s="13"/>
      <c r="C23" s="13" t="s">
        <v>55</v>
      </c>
      <c r="D23" s="14" t="s">
        <v>56</v>
      </c>
      <c r="E23" s="27" t="s">
        <v>105</v>
      </c>
      <c r="F23" s="26">
        <v>1</v>
      </c>
      <c r="G23" s="16">
        <v>500000</v>
      </c>
      <c r="H23" s="3"/>
      <c r="I23" s="11">
        <v>17</v>
      </c>
      <c r="J23" s="11" t="s">
        <v>141</v>
      </c>
      <c r="K23" s="24">
        <f>F10+F11</f>
        <v>1</v>
      </c>
      <c r="L23" s="24" t="s">
        <v>127</v>
      </c>
      <c r="M23" s="24">
        <v>1</v>
      </c>
    </row>
    <row r="24" spans="2:13" ht="30" x14ac:dyDescent="0.25">
      <c r="B24" s="13" t="s">
        <v>57</v>
      </c>
      <c r="C24" s="13" t="s">
        <v>58</v>
      </c>
      <c r="D24" s="14" t="s">
        <v>59</v>
      </c>
      <c r="E24" s="27" t="s">
        <v>106</v>
      </c>
      <c r="F24" s="26">
        <v>0</v>
      </c>
      <c r="G24" s="16">
        <v>650000</v>
      </c>
      <c r="H24" s="3"/>
      <c r="I24" s="11">
        <v>18</v>
      </c>
      <c r="J24" s="11" t="s">
        <v>142</v>
      </c>
      <c r="K24" s="24">
        <f>F26+F27+F28</f>
        <v>1</v>
      </c>
      <c r="L24" s="24" t="s">
        <v>127</v>
      </c>
      <c r="M24" s="24">
        <v>1</v>
      </c>
    </row>
    <row r="25" spans="2:13" ht="30" x14ac:dyDescent="0.25">
      <c r="B25" s="13"/>
      <c r="C25" s="13" t="s">
        <v>60</v>
      </c>
      <c r="D25" s="14" t="s">
        <v>61</v>
      </c>
      <c r="E25" s="27" t="s">
        <v>107</v>
      </c>
      <c r="F25" s="26">
        <v>0</v>
      </c>
      <c r="G25" s="16">
        <v>650000</v>
      </c>
      <c r="H25" s="3"/>
      <c r="I25" s="11">
        <v>19</v>
      </c>
      <c r="J25" s="11" t="s">
        <v>143</v>
      </c>
      <c r="K25" s="24">
        <f>F6+F7+F24+F25</f>
        <v>2</v>
      </c>
      <c r="L25" s="24" t="s">
        <v>127</v>
      </c>
      <c r="M25" s="24">
        <v>1</v>
      </c>
    </row>
    <row r="26" spans="2:13" ht="30" x14ac:dyDescent="0.25">
      <c r="B26" s="13" t="s">
        <v>62</v>
      </c>
      <c r="C26" s="13" t="s">
        <v>63</v>
      </c>
      <c r="D26" s="14" t="s">
        <v>64</v>
      </c>
      <c r="E26" s="27" t="s">
        <v>108</v>
      </c>
      <c r="F26" s="26">
        <v>1</v>
      </c>
      <c r="G26" s="16">
        <v>250000</v>
      </c>
      <c r="H26" s="3"/>
      <c r="I26" s="11">
        <v>20</v>
      </c>
      <c r="J26" s="11" t="s">
        <v>144</v>
      </c>
      <c r="K26" s="24">
        <f>F32-F19</f>
        <v>-1</v>
      </c>
      <c r="L26" s="24" t="s">
        <v>123</v>
      </c>
      <c r="M26" s="24">
        <v>0</v>
      </c>
    </row>
    <row r="27" spans="2:13" ht="45" x14ac:dyDescent="0.25">
      <c r="B27" s="13"/>
      <c r="C27" s="13" t="s">
        <v>65</v>
      </c>
      <c r="D27" s="14" t="s">
        <v>6</v>
      </c>
      <c r="E27" s="27" t="s">
        <v>109</v>
      </c>
      <c r="F27" s="26">
        <v>0</v>
      </c>
      <c r="G27" s="16">
        <v>350000</v>
      </c>
      <c r="H27" s="3"/>
      <c r="I27" s="11">
        <v>21</v>
      </c>
      <c r="J27" s="11" t="s">
        <v>145</v>
      </c>
      <c r="K27" s="24">
        <f>F3+F4+F5+F10+F19+F20</f>
        <v>3</v>
      </c>
      <c r="L27" s="24" t="s">
        <v>123</v>
      </c>
      <c r="M27" s="24">
        <v>4</v>
      </c>
    </row>
    <row r="28" spans="2:13" x14ac:dyDescent="0.25">
      <c r="B28" s="13"/>
      <c r="C28" s="13" t="s">
        <v>66</v>
      </c>
      <c r="D28" s="14" t="s">
        <v>67</v>
      </c>
      <c r="E28" s="27" t="s">
        <v>110</v>
      </c>
      <c r="F28" s="26">
        <v>0</v>
      </c>
      <c r="G28" s="16">
        <v>450000</v>
      </c>
      <c r="H28" s="3"/>
      <c r="I28" s="11">
        <v>22</v>
      </c>
      <c r="J28" s="11" t="s">
        <v>146</v>
      </c>
      <c r="K28" s="24">
        <f>F6+F7+F8+F9+F11+F12+F13+F14+F15+F16+F17+F18+F21+F22+F23+F24+F25+F26+F27+F28+F29+F30+F31+F32+F33+F34+F35+F36</f>
        <v>17</v>
      </c>
      <c r="L28" s="24" t="s">
        <v>123</v>
      </c>
      <c r="M28" s="24">
        <v>20</v>
      </c>
    </row>
    <row r="29" spans="2:13" x14ac:dyDescent="0.25">
      <c r="B29" s="13" t="s">
        <v>68</v>
      </c>
      <c r="C29" s="13" t="s">
        <v>69</v>
      </c>
      <c r="D29" s="14" t="s">
        <v>70</v>
      </c>
      <c r="E29" s="27" t="s">
        <v>111</v>
      </c>
      <c r="F29" s="26">
        <v>0</v>
      </c>
      <c r="G29" s="16">
        <v>400000</v>
      </c>
      <c r="H29" s="3"/>
      <c r="I29" s="28">
        <v>23</v>
      </c>
      <c r="J29" s="28" t="s">
        <v>323</v>
      </c>
      <c r="K29" s="29">
        <f>SUM(F3:F36)</f>
        <v>20</v>
      </c>
      <c r="L29" s="30" t="s">
        <v>327</v>
      </c>
      <c r="M29" s="31">
        <v>20</v>
      </c>
    </row>
    <row r="30" spans="2:13" x14ac:dyDescent="0.25">
      <c r="B30" s="13"/>
      <c r="C30" s="13" t="s">
        <v>71</v>
      </c>
      <c r="D30" s="14" t="s">
        <v>72</v>
      </c>
      <c r="E30" s="27" t="s">
        <v>112</v>
      </c>
      <c r="F30" s="26">
        <v>1</v>
      </c>
      <c r="G30" s="16">
        <v>400000</v>
      </c>
      <c r="H30" s="3"/>
      <c r="I30" s="37">
        <v>24</v>
      </c>
      <c r="J30" s="38" t="s">
        <v>326</v>
      </c>
      <c r="K30" s="30">
        <f>F6</f>
        <v>1</v>
      </c>
      <c r="L30" s="30" t="s">
        <v>327</v>
      </c>
      <c r="M30" s="30">
        <v>1</v>
      </c>
    </row>
    <row r="31" spans="2:13" x14ac:dyDescent="0.25">
      <c r="B31" s="13" t="s">
        <v>73</v>
      </c>
      <c r="C31" s="13" t="s">
        <v>74</v>
      </c>
      <c r="D31" s="14" t="s">
        <v>75</v>
      </c>
      <c r="E31" s="27" t="s">
        <v>113</v>
      </c>
      <c r="F31" s="26">
        <v>0</v>
      </c>
      <c r="G31" s="16">
        <v>300000</v>
      </c>
      <c r="H31" s="3"/>
      <c r="I31" s="39"/>
      <c r="J31" s="40"/>
      <c r="K31" s="30">
        <f>F7</f>
        <v>1</v>
      </c>
      <c r="L31" s="30" t="s">
        <v>327</v>
      </c>
      <c r="M31" s="30">
        <v>1</v>
      </c>
    </row>
    <row r="32" spans="2:13" x14ac:dyDescent="0.25">
      <c r="B32" s="13"/>
      <c r="C32" s="13" t="s">
        <v>76</v>
      </c>
      <c r="D32" s="14" t="s">
        <v>7</v>
      </c>
      <c r="E32" s="27" t="s">
        <v>114</v>
      </c>
      <c r="F32" s="26">
        <v>0</v>
      </c>
      <c r="G32" s="16">
        <v>300000</v>
      </c>
      <c r="H32" s="3"/>
      <c r="I32" s="39"/>
      <c r="J32" s="40"/>
      <c r="K32" s="30">
        <f>F8</f>
        <v>1</v>
      </c>
      <c r="L32" s="30" t="s">
        <v>327</v>
      </c>
      <c r="M32" s="30">
        <v>1</v>
      </c>
    </row>
    <row r="33" spans="2:13" ht="30" x14ac:dyDescent="0.25">
      <c r="B33" s="13" t="s">
        <v>77</v>
      </c>
      <c r="C33" s="13" t="s">
        <v>8</v>
      </c>
      <c r="D33" s="14" t="s">
        <v>78</v>
      </c>
      <c r="E33" s="27" t="s">
        <v>115</v>
      </c>
      <c r="F33" s="26">
        <v>1</v>
      </c>
      <c r="G33" s="17">
        <v>50000</v>
      </c>
      <c r="H33" s="4"/>
      <c r="I33" s="35"/>
      <c r="J33" s="36"/>
      <c r="K33" s="30">
        <f>F9</f>
        <v>1</v>
      </c>
      <c r="L33" s="30" t="s">
        <v>327</v>
      </c>
      <c r="M33" s="30">
        <v>1</v>
      </c>
    </row>
    <row r="34" spans="2:13" x14ac:dyDescent="0.25">
      <c r="B34" s="13"/>
      <c r="C34" s="13" t="s">
        <v>79</v>
      </c>
      <c r="D34" s="14" t="s">
        <v>80</v>
      </c>
      <c r="E34" s="27" t="s">
        <v>116</v>
      </c>
      <c r="F34" s="26">
        <v>1</v>
      </c>
      <c r="G34" s="16">
        <v>50000</v>
      </c>
      <c r="H34" s="3"/>
    </row>
    <row r="35" spans="2:13" ht="30" x14ac:dyDescent="0.25">
      <c r="B35" s="13"/>
      <c r="C35" s="13" t="s">
        <v>81</v>
      </c>
      <c r="D35" s="14" t="s">
        <v>82</v>
      </c>
      <c r="E35" s="27" t="s">
        <v>117</v>
      </c>
      <c r="F35" s="26">
        <v>1</v>
      </c>
      <c r="G35" s="16">
        <v>50000</v>
      </c>
      <c r="H35" s="3"/>
      <c r="J35" s="32" t="s">
        <v>147</v>
      </c>
      <c r="K35" s="5"/>
    </row>
    <row r="36" spans="2:13" ht="30" x14ac:dyDescent="0.25">
      <c r="B36" s="13"/>
      <c r="C36" s="13" t="s">
        <v>83</v>
      </c>
      <c r="D36" s="14" t="s">
        <v>84</v>
      </c>
      <c r="E36" s="27" t="s">
        <v>118</v>
      </c>
      <c r="F36" s="26">
        <v>1</v>
      </c>
      <c r="G36" s="16">
        <v>50000</v>
      </c>
      <c r="H36" s="3"/>
      <c r="J36" s="33" t="s">
        <v>324</v>
      </c>
      <c r="K36" s="34">
        <f>SUMPRODUCT(F3:F36,G3:G36)</f>
        <v>5800000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(a)</vt:lpstr>
      <vt:lpstr>Answer Report</vt:lpstr>
      <vt:lpstr>(b)</vt:lpstr>
      <vt:lpstr>(c)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2016-12-28T00:54:06Z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ae725dcb-e338-4c8f-868c-db90725f0c1c</vt:lpwstr>
  </property>
</Properties>
</file>