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enphase.sharepoint.com/sites/ChannelManagementIT/Shared Documents/AVR_Program_IT/Discovery &amp; Design/"/>
    </mc:Choice>
  </mc:AlternateContent>
  <xr:revisionPtr revIDLastSave="0" documentId="8_{038B7420-828D-4C98-98A3-61B3FE045F5B}" xr6:coauthVersionLast="47" xr6:coauthVersionMax="47" xr10:uidLastSave="{00000000-0000-0000-0000-000000000000}"/>
  <bookViews>
    <workbookView xWindow="-108" yWindow="-108" windowWidth="23256" windowHeight="12456" firstSheet="4" xr2:uid="{00000000-000D-0000-FFFF-FFFF00000000}"/>
  </bookViews>
  <sheets>
    <sheet name="Final Backlogs" sheetId="4" r:id="rId1"/>
    <sheet name="SFDC Backlogs " sheetId="5" r:id="rId2"/>
    <sheet name="CHM Backlogs " sheetId="6" r:id="rId3"/>
    <sheet name="Efforts Calcluation  (3)" sheetId="16" state="hidden" r:id="rId4"/>
    <sheet name="Efforts Calcluation  (2)" sheetId="15" r:id="rId5"/>
    <sheet name="Efforts Calcluation Orignal" sheetId="7" state="hidden" r:id="rId6"/>
    <sheet name="CHM Component Plan " sheetId="8" r:id="rId7"/>
    <sheet name="Critical Item AR List" sheetId="13" r:id="rId8"/>
    <sheet name="Enhancement List " sheetId="14" r:id="rId9"/>
    <sheet name="Detail1" sheetId="12" r:id="rId10"/>
    <sheet name="Sheet1" sheetId="10" r:id="rId11"/>
    <sheet name="MS" sheetId="11" r:id="rId12"/>
  </sheets>
  <externalReferences>
    <externalReference r:id="rId13"/>
  </externalReferences>
  <definedNames>
    <definedName name="_xlnm._FilterDatabase" localSheetId="2" hidden="1">'CHM Backlogs '!$A$1:$R$25</definedName>
    <definedName name="_xlnm._FilterDatabase" localSheetId="7" hidden="1">'Critical Item AR List'!$E$2:$E$13</definedName>
    <definedName name="_xlnm._FilterDatabase" localSheetId="3" hidden="1">'Efforts Calcluation  (3)'!$A$1:$P$115</definedName>
    <definedName name="_xlnm._FilterDatabase" localSheetId="5" hidden="1">'Efforts Calcluation Orignal'!$A$1:$N$1</definedName>
    <definedName name="_xlnm._FilterDatabase" localSheetId="1" hidden="1">'SFDC Backlogs '!$A$1:$Q$21</definedName>
    <definedName name="_xlnm._FilterDatabase" localSheetId="0" hidden="1">'Final Backlogs'!$A$1:$AN$1</definedName>
    <definedName name="_xlnm._FilterDatabase" localSheetId="6" hidden="1">'CHM Component Plan '!$A$1:$AD$1</definedName>
    <definedName name="_xlnm._FilterDatabase" localSheetId="4" hidden="1">'Efforts Calcluation  (2)'!$A$1:$Q$1</definedName>
  </definedNames>
  <calcPr calcId="191028"/>
  <pivotCaches>
    <pivotCache cacheId="8447" r:id="rId14"/>
    <pivotCache cacheId="8448" r:id="rId15"/>
    <pivotCache cacheId="844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5" i="16" l="1"/>
  <c r="O115" i="16" s="1"/>
  <c r="N114" i="16"/>
  <c r="O114" i="16" s="1"/>
  <c r="N113" i="16"/>
  <c r="O113" i="16" s="1"/>
  <c r="N112" i="16"/>
  <c r="O112" i="16" s="1"/>
  <c r="N111" i="16"/>
  <c r="O111" i="16" s="1"/>
  <c r="N110" i="16"/>
  <c r="O110" i="16" s="1"/>
  <c r="N109" i="16"/>
  <c r="O109" i="16" s="1"/>
  <c r="N108" i="16"/>
  <c r="O108" i="16" s="1"/>
  <c r="N107" i="16"/>
  <c r="O107" i="16" s="1"/>
  <c r="N106" i="16"/>
  <c r="O106" i="16" s="1"/>
  <c r="N105" i="16"/>
  <c r="O105" i="16" s="1"/>
  <c r="N104" i="16"/>
  <c r="O104" i="16" s="1"/>
  <c r="N103" i="16"/>
  <c r="O103" i="16" s="1"/>
  <c r="N102" i="16"/>
  <c r="O102" i="16" s="1"/>
  <c r="N101" i="16"/>
  <c r="O101" i="16" s="1"/>
  <c r="N100" i="16"/>
  <c r="O100" i="16" s="1"/>
  <c r="N99" i="16"/>
  <c r="O99" i="16" s="1"/>
  <c r="N98" i="16"/>
  <c r="O98" i="16" s="1"/>
  <c r="N97" i="16"/>
  <c r="O97" i="16" s="1"/>
  <c r="N96" i="16"/>
  <c r="O96" i="16" s="1"/>
  <c r="N95" i="16"/>
  <c r="O95" i="16" s="1"/>
  <c r="N94" i="16"/>
  <c r="O94" i="16" s="1"/>
  <c r="N93" i="16"/>
  <c r="O93" i="16" s="1"/>
  <c r="N88" i="16"/>
  <c r="O88" i="16" s="1"/>
  <c r="N87" i="16"/>
  <c r="O87" i="16" s="1"/>
  <c r="N86" i="16"/>
  <c r="O86" i="16" s="1"/>
  <c r="N85" i="16"/>
  <c r="O85" i="16" s="1"/>
  <c r="N84" i="16"/>
  <c r="O84" i="16" s="1"/>
  <c r="N83" i="16"/>
  <c r="O83" i="16" s="1"/>
  <c r="K83" i="16"/>
  <c r="N82" i="16"/>
  <c r="O82" i="16" s="1"/>
  <c r="K82" i="16"/>
  <c r="N81" i="16"/>
  <c r="O81" i="16" s="1"/>
  <c r="N80" i="16"/>
  <c r="O80" i="16" s="1"/>
  <c r="N79" i="16"/>
  <c r="O79" i="16" s="1"/>
  <c r="K79" i="16"/>
  <c r="N78" i="16"/>
  <c r="O78" i="16" s="1"/>
  <c r="N77" i="16"/>
  <c r="O77" i="16" s="1"/>
  <c r="N76" i="16"/>
  <c r="O76" i="16" s="1"/>
  <c r="N75" i="16"/>
  <c r="O75" i="16" s="1"/>
  <c r="N74" i="16"/>
  <c r="O74" i="16" s="1"/>
  <c r="K74" i="16"/>
  <c r="N73" i="16"/>
  <c r="O73" i="16" s="1"/>
  <c r="K73" i="16"/>
  <c r="N72" i="16"/>
  <c r="O72" i="16" s="1"/>
  <c r="K72" i="16"/>
  <c r="N71" i="16"/>
  <c r="O71" i="16" s="1"/>
  <c r="K71" i="16"/>
  <c r="N70" i="16"/>
  <c r="O70" i="16" s="1"/>
  <c r="K70" i="16"/>
  <c r="N69" i="16"/>
  <c r="O69" i="16" s="1"/>
  <c r="K69" i="16"/>
  <c r="N68" i="16"/>
  <c r="O68" i="16" s="1"/>
  <c r="K68" i="16"/>
  <c r="N67" i="16"/>
  <c r="O67" i="16" s="1"/>
  <c r="K67" i="16"/>
  <c r="N66" i="16"/>
  <c r="O66" i="16" s="1"/>
  <c r="K66" i="16"/>
  <c r="N65" i="16"/>
  <c r="O65" i="16" s="1"/>
  <c r="K65" i="16"/>
  <c r="N64" i="16"/>
  <c r="O64" i="16" s="1"/>
  <c r="K64" i="16"/>
  <c r="N63" i="16"/>
  <c r="O63" i="16" s="1"/>
  <c r="K63" i="16"/>
  <c r="N62" i="16"/>
  <c r="O62" i="16" s="1"/>
  <c r="K62" i="16"/>
  <c r="N61" i="16"/>
  <c r="O61" i="16" s="1"/>
  <c r="N60" i="16"/>
  <c r="O60" i="16" s="1"/>
  <c r="N59" i="16"/>
  <c r="O59" i="16" s="1"/>
  <c r="N58" i="16"/>
  <c r="O58" i="16" s="1"/>
  <c r="N57" i="16"/>
  <c r="O57" i="16" s="1"/>
  <c r="N56" i="16"/>
  <c r="O56" i="16" s="1"/>
  <c r="N55" i="16"/>
  <c r="O55" i="16" s="1"/>
  <c r="N54" i="16"/>
  <c r="O54" i="16" s="1"/>
  <c r="N53" i="16"/>
  <c r="O53" i="16" s="1"/>
  <c r="N52" i="16"/>
  <c r="O52" i="16" s="1"/>
  <c r="N51" i="16"/>
  <c r="O51" i="16" s="1"/>
  <c r="N50" i="16"/>
  <c r="O50" i="16" s="1"/>
  <c r="N49" i="16"/>
  <c r="O49" i="16" s="1"/>
  <c r="N48" i="16"/>
  <c r="O48" i="16" s="1"/>
  <c r="N47" i="16"/>
  <c r="O47" i="16" s="1"/>
  <c r="N46" i="16"/>
  <c r="O46" i="16" s="1"/>
  <c r="N45" i="16"/>
  <c r="O45" i="16" s="1"/>
  <c r="N44" i="16"/>
  <c r="O44" i="16" s="1"/>
  <c r="N43" i="16"/>
  <c r="O43" i="16" s="1"/>
  <c r="N42" i="16"/>
  <c r="O42" i="16" s="1"/>
  <c r="N41" i="16"/>
  <c r="O41" i="16" s="1"/>
  <c r="N40" i="16"/>
  <c r="O40" i="16" s="1"/>
  <c r="N39" i="16"/>
  <c r="O39" i="16" s="1"/>
  <c r="N38" i="16"/>
  <c r="O38" i="16" s="1"/>
  <c r="N37" i="16"/>
  <c r="O37" i="16" s="1"/>
  <c r="N36" i="16"/>
  <c r="O36" i="16" s="1"/>
  <c r="K36" i="16"/>
  <c r="N35" i="16"/>
  <c r="O35" i="16" s="1"/>
  <c r="K35" i="16"/>
  <c r="N34" i="16"/>
  <c r="O34" i="16" s="1"/>
  <c r="K34" i="16"/>
  <c r="N33" i="16"/>
  <c r="O33" i="16" s="1"/>
  <c r="K33" i="16"/>
  <c r="N32" i="16"/>
  <c r="O32" i="16" s="1"/>
  <c r="N31" i="16"/>
  <c r="O31" i="16" s="1"/>
  <c r="N30" i="16"/>
  <c r="O30" i="16" s="1"/>
  <c r="N29" i="16"/>
  <c r="O29" i="16" s="1"/>
  <c r="N28" i="16"/>
  <c r="O28" i="16" s="1"/>
  <c r="N27" i="16"/>
  <c r="O27" i="16" s="1"/>
  <c r="N26" i="16"/>
  <c r="O26" i="16" s="1"/>
  <c r="K26" i="16"/>
  <c r="N25" i="16"/>
  <c r="O25" i="16" s="1"/>
  <c r="K25" i="16"/>
  <c r="N24" i="16"/>
  <c r="O24" i="16" s="1"/>
  <c r="N23" i="16"/>
  <c r="O23" i="16" s="1"/>
  <c r="N22" i="16"/>
  <c r="O22" i="16" s="1"/>
  <c r="N21" i="16"/>
  <c r="O21" i="16" s="1"/>
  <c r="N20" i="16"/>
  <c r="O20" i="16" s="1"/>
  <c r="N19" i="16"/>
  <c r="O19" i="16" s="1"/>
  <c r="N18" i="16"/>
  <c r="O18" i="16" s="1"/>
  <c r="N17" i="16"/>
  <c r="O17" i="16" s="1"/>
  <c r="N16" i="16"/>
  <c r="O16" i="16" s="1"/>
  <c r="N15" i="16"/>
  <c r="O15" i="16" s="1"/>
  <c r="N14" i="16"/>
  <c r="O14" i="16" s="1"/>
  <c r="N13" i="16"/>
  <c r="O13" i="16" s="1"/>
  <c r="S12" i="16"/>
  <c r="N12" i="16"/>
  <c r="O12" i="16" s="1"/>
  <c r="S11" i="16"/>
  <c r="N11" i="16"/>
  <c r="O11" i="16" s="1"/>
  <c r="N10" i="16"/>
  <c r="O10" i="16" s="1"/>
  <c r="K10" i="16"/>
  <c r="N9" i="16"/>
  <c r="O9" i="16" s="1"/>
  <c r="K9" i="16"/>
  <c r="N8" i="16"/>
  <c r="O8" i="16" s="1"/>
  <c r="K8" i="16"/>
  <c r="N7" i="16"/>
  <c r="O7" i="16" s="1"/>
  <c r="K7" i="16"/>
  <c r="N6" i="16"/>
  <c r="O6" i="16" s="1"/>
  <c r="K6" i="16"/>
  <c r="N5" i="16"/>
  <c r="O5" i="16" s="1"/>
  <c r="K5" i="16"/>
  <c r="N4" i="16"/>
  <c r="O4" i="16" s="1"/>
  <c r="N3" i="16"/>
  <c r="O3" i="16" s="1"/>
  <c r="N2" i="16"/>
  <c r="O2" i="16" s="1"/>
  <c r="T12" i="15"/>
  <c r="T11" i="15"/>
  <c r="L25" i="15"/>
  <c r="L79" i="15"/>
  <c r="L63" i="15"/>
  <c r="L62" i="15"/>
  <c r="L34" i="15"/>
  <c r="L35" i="15"/>
  <c r="L36" i="15"/>
  <c r="L33" i="15"/>
  <c r="L26" i="15"/>
  <c r="L6" i="15"/>
  <c r="L7" i="15"/>
  <c r="L8" i="15"/>
  <c r="L9" i="15"/>
  <c r="L10" i="15"/>
  <c r="L5" i="15"/>
  <c r="O24" i="15"/>
  <c r="P24" i="15" s="1"/>
  <c r="O22" i="15"/>
  <c r="P22" i="15" s="1"/>
  <c r="O23" i="15"/>
  <c r="P23" i="15" s="1"/>
  <c r="O86" i="15"/>
  <c r="P86" i="15" s="1"/>
  <c r="L65" i="15"/>
  <c r="L66" i="15"/>
  <c r="L67" i="15"/>
  <c r="L68" i="15"/>
  <c r="L69" i="15"/>
  <c r="L70" i="15"/>
  <c r="L71" i="15"/>
  <c r="L72" i="15"/>
  <c r="L73" i="15"/>
  <c r="L74" i="15"/>
  <c r="L64" i="15"/>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2" i="8"/>
  <c r="E28" i="7"/>
  <c r="O2" i="15"/>
  <c r="P2" i="15" s="1"/>
  <c r="O3" i="15"/>
  <c r="P3" i="15" s="1"/>
  <c r="O4" i="15"/>
  <c r="P4" i="15" s="1"/>
  <c r="O5" i="15"/>
  <c r="P5" i="15" s="1"/>
  <c r="O6" i="15"/>
  <c r="P6" i="15" s="1"/>
  <c r="O7" i="15"/>
  <c r="P7" i="15" s="1"/>
  <c r="O8" i="15"/>
  <c r="P8" i="15" s="1"/>
  <c r="O9" i="15"/>
  <c r="P9" i="15" s="1"/>
  <c r="O10" i="15"/>
  <c r="P10" i="15" s="1"/>
  <c r="O11" i="15"/>
  <c r="P11" i="15" s="1"/>
  <c r="O12" i="15"/>
  <c r="P12" i="15" s="1"/>
  <c r="O13" i="15"/>
  <c r="P13" i="15" s="1"/>
  <c r="O14" i="15"/>
  <c r="P14" i="15" s="1"/>
  <c r="O15" i="15"/>
  <c r="P15" i="15" s="1"/>
  <c r="O16" i="15"/>
  <c r="P16" i="15" s="1"/>
  <c r="O17" i="15"/>
  <c r="P17" i="15" s="1"/>
  <c r="O18" i="15"/>
  <c r="P18" i="15" s="1"/>
  <c r="O19" i="15"/>
  <c r="P19" i="15" s="1"/>
  <c r="O20" i="15"/>
  <c r="P20" i="15" s="1"/>
  <c r="O21" i="15"/>
  <c r="P21" i="15" s="1"/>
  <c r="O25" i="15"/>
  <c r="P25" i="15" s="1"/>
  <c r="O26" i="15"/>
  <c r="P26" i="15" s="1"/>
  <c r="O27" i="15"/>
  <c r="P27" i="15" s="1"/>
  <c r="O28" i="15"/>
  <c r="P28" i="15" s="1"/>
  <c r="O29" i="15"/>
  <c r="P29" i="15" s="1"/>
  <c r="O30" i="15"/>
  <c r="P30" i="15" s="1"/>
  <c r="O31" i="15"/>
  <c r="P31" i="15" s="1"/>
  <c r="O32" i="15"/>
  <c r="P32" i="15" s="1"/>
  <c r="O33" i="15"/>
  <c r="P33" i="15" s="1"/>
  <c r="O34" i="15"/>
  <c r="P34" i="15" s="1"/>
  <c r="O35" i="15"/>
  <c r="P35" i="15" s="1"/>
  <c r="O36" i="15"/>
  <c r="P36" i="15" s="1"/>
  <c r="O37" i="15"/>
  <c r="P37" i="15" s="1"/>
  <c r="O38" i="15"/>
  <c r="P38" i="15" s="1"/>
  <c r="O39" i="15"/>
  <c r="P39" i="15" s="1"/>
  <c r="O40" i="15"/>
  <c r="P40" i="15" s="1"/>
  <c r="O41" i="15"/>
  <c r="P41" i="15" s="1"/>
  <c r="O42" i="15"/>
  <c r="P42" i="15" s="1"/>
  <c r="O43" i="15"/>
  <c r="P43" i="15" s="1"/>
  <c r="O44" i="15"/>
  <c r="P44" i="15" s="1"/>
  <c r="O45" i="15"/>
  <c r="P45" i="15" s="1"/>
  <c r="O46" i="15"/>
  <c r="P46" i="15" s="1"/>
  <c r="O47" i="15"/>
  <c r="P47" i="15" s="1"/>
  <c r="O48" i="15"/>
  <c r="P48" i="15" s="1"/>
  <c r="O49" i="15"/>
  <c r="P49" i="15" s="1"/>
  <c r="O50" i="15"/>
  <c r="P50" i="15" s="1"/>
  <c r="O51" i="15"/>
  <c r="P51" i="15" s="1"/>
  <c r="O52" i="15"/>
  <c r="P52" i="15" s="1"/>
  <c r="O53" i="15"/>
  <c r="P53" i="15" s="1"/>
  <c r="O54" i="15"/>
  <c r="P54" i="15" s="1"/>
  <c r="O55" i="15"/>
  <c r="P55" i="15" s="1"/>
  <c r="O56" i="15"/>
  <c r="P56" i="15" s="1"/>
  <c r="O57" i="15"/>
  <c r="P57" i="15" s="1"/>
  <c r="O58" i="15"/>
  <c r="P58" i="15" s="1"/>
  <c r="O59" i="15"/>
  <c r="P59" i="15" s="1"/>
  <c r="O60" i="15"/>
  <c r="P60" i="15" s="1"/>
  <c r="O61" i="15"/>
  <c r="P61" i="15" s="1"/>
  <c r="O62" i="15"/>
  <c r="P62" i="15" s="1"/>
  <c r="O63" i="15"/>
  <c r="P63" i="15" s="1"/>
  <c r="O64" i="15"/>
  <c r="P64" i="15" s="1"/>
  <c r="O65" i="15"/>
  <c r="P65" i="15" s="1"/>
  <c r="O66" i="15"/>
  <c r="P66" i="15" s="1"/>
  <c r="O67" i="15"/>
  <c r="P67" i="15" s="1"/>
  <c r="O68" i="15"/>
  <c r="P68" i="15" s="1"/>
  <c r="O69" i="15"/>
  <c r="P69" i="15" s="1"/>
  <c r="O70" i="15"/>
  <c r="P70" i="15" s="1"/>
  <c r="O71" i="15"/>
  <c r="P71" i="15" s="1"/>
  <c r="O72" i="15"/>
  <c r="P72" i="15" s="1"/>
  <c r="O73" i="15"/>
  <c r="P73" i="15" s="1"/>
  <c r="O74" i="15"/>
  <c r="P74" i="15" s="1"/>
  <c r="O75" i="15"/>
  <c r="P75" i="15" s="1"/>
  <c r="O76" i="15"/>
  <c r="P76" i="15" s="1"/>
  <c r="O77" i="15"/>
  <c r="P77" i="15" s="1"/>
  <c r="O78" i="15"/>
  <c r="P78" i="15" s="1"/>
  <c r="O79" i="15"/>
  <c r="P79" i="15" s="1"/>
  <c r="O80" i="15"/>
  <c r="P80" i="15" s="1"/>
  <c r="O81" i="15"/>
  <c r="P81" i="15" s="1"/>
  <c r="O82" i="15"/>
  <c r="P82" i="15" s="1"/>
  <c r="O83" i="15"/>
  <c r="P83" i="15" s="1"/>
  <c r="O84" i="15"/>
  <c r="P84" i="15" s="1"/>
  <c r="O85" i="15"/>
  <c r="P85" i="15" s="1"/>
  <c r="O87" i="15"/>
  <c r="P87" i="15" s="1"/>
  <c r="O88" i="15"/>
  <c r="P88" i="15" s="1"/>
  <c r="O93" i="15"/>
  <c r="P93" i="15" s="1"/>
  <c r="O94" i="15"/>
  <c r="P94" i="15" s="1"/>
  <c r="O95" i="15"/>
  <c r="P95" i="15" s="1"/>
  <c r="O96" i="15"/>
  <c r="P96" i="15" s="1"/>
  <c r="O97" i="15"/>
  <c r="P97" i="15" s="1"/>
  <c r="O98" i="15"/>
  <c r="P98" i="15" s="1"/>
  <c r="O99" i="15"/>
  <c r="P99" i="15" s="1"/>
  <c r="O100" i="15"/>
  <c r="P100" i="15" s="1"/>
  <c r="O101" i="15"/>
  <c r="P101" i="15" s="1"/>
  <c r="O102" i="15"/>
  <c r="P102" i="15" s="1"/>
  <c r="O103" i="15"/>
  <c r="P103" i="15" s="1"/>
  <c r="O104" i="15"/>
  <c r="P104" i="15" s="1"/>
  <c r="O105" i="15"/>
  <c r="P105" i="15" s="1"/>
  <c r="O106" i="15"/>
  <c r="P106" i="15" s="1"/>
  <c r="O107" i="15"/>
  <c r="P107" i="15" s="1"/>
  <c r="O108" i="15"/>
  <c r="P108" i="15" s="1"/>
  <c r="O109" i="15"/>
  <c r="P109" i="15" s="1"/>
  <c r="O110" i="15"/>
  <c r="P110" i="15" s="1"/>
  <c r="O111" i="15"/>
  <c r="P111" i="15" s="1"/>
  <c r="O112" i="15"/>
  <c r="P112" i="15" s="1"/>
  <c r="O113" i="15"/>
  <c r="P113" i="15" s="1"/>
  <c r="O114" i="15"/>
  <c r="P114" i="15" s="1"/>
  <c r="O115" i="15"/>
  <c r="P115" i="15" s="1"/>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Q11" i="7"/>
  <c r="M115" i="7"/>
  <c r="N115" i="7" s="1"/>
  <c r="M114" i="7"/>
  <c r="I69" i="8"/>
  <c r="Q12" i="7"/>
  <c r="M2" i="7"/>
  <c r="M3" i="7"/>
  <c r="M4" i="7"/>
  <c r="N4" i="7" s="1"/>
  <c r="M5" i="7"/>
  <c r="N5" i="7" s="1"/>
  <c r="N2" i="7"/>
  <c r="N3" i="7"/>
  <c r="M95" i="7"/>
  <c r="N95" i="7" s="1"/>
  <c r="M94" i="7"/>
  <c r="N94" i="7" s="1"/>
  <c r="M93" i="7"/>
  <c r="N93" i="7" s="1"/>
  <c r="M92" i="7"/>
  <c r="N92" i="7" s="1"/>
  <c r="M91" i="7"/>
  <c r="N91" i="7" s="1"/>
  <c r="N114" i="7"/>
  <c r="M113" i="7"/>
  <c r="N113" i="7" s="1"/>
  <c r="M112" i="7"/>
  <c r="N112" i="7" s="1"/>
  <c r="M111" i="7"/>
  <c r="N111" i="7" s="1"/>
  <c r="M110" i="7"/>
  <c r="N110" i="7" s="1"/>
  <c r="M109" i="7"/>
  <c r="N109" i="7" s="1"/>
  <c r="M108" i="7"/>
  <c r="N108" i="7" s="1"/>
  <c r="M107" i="7"/>
  <c r="N107" i="7" s="1"/>
  <c r="M106" i="7"/>
  <c r="N106" i="7" s="1"/>
  <c r="M105" i="7"/>
  <c r="N105" i="7" s="1"/>
  <c r="M104" i="7"/>
  <c r="N104" i="7" s="1"/>
  <c r="M103" i="7"/>
  <c r="N103" i="7" s="1"/>
  <c r="M102" i="7"/>
  <c r="N102" i="7" s="1"/>
  <c r="M101" i="7"/>
  <c r="N101" i="7" s="1"/>
  <c r="M100" i="7"/>
  <c r="N100" i="7" s="1"/>
  <c r="M99" i="7"/>
  <c r="N99" i="7" s="1"/>
  <c r="M98" i="7"/>
  <c r="N98" i="7" s="1"/>
  <c r="M97" i="7"/>
  <c r="N97" i="7" s="1"/>
  <c r="M96" i="7"/>
  <c r="N96" i="7" s="1"/>
  <c r="M90" i="7"/>
  <c r="N90" i="7" s="1"/>
  <c r="M89" i="7"/>
  <c r="N89" i="7" s="1"/>
  <c r="M88" i="7"/>
  <c r="N88" i="7" s="1"/>
  <c r="M87" i="7"/>
  <c r="N87" i="7" s="1"/>
  <c r="M86" i="7"/>
  <c r="N86" i="7" s="1"/>
  <c r="M85" i="7"/>
  <c r="N85" i="7" s="1"/>
  <c r="M84" i="7"/>
  <c r="N84" i="7" s="1"/>
  <c r="M83" i="7"/>
  <c r="N83" i="7" s="1"/>
  <c r="M82" i="7"/>
  <c r="N82" i="7" s="1"/>
  <c r="M81" i="7"/>
  <c r="N81" i="7" s="1"/>
  <c r="M80" i="7"/>
  <c r="N80" i="7" s="1"/>
  <c r="M79" i="7"/>
  <c r="N79" i="7" s="1"/>
  <c r="M78" i="7"/>
  <c r="N78" i="7" s="1"/>
  <c r="M77" i="7"/>
  <c r="N77" i="7" s="1"/>
  <c r="M76" i="7"/>
  <c r="N76" i="7" s="1"/>
  <c r="M75" i="7"/>
  <c r="N75" i="7" s="1"/>
  <c r="M74" i="7"/>
  <c r="N74" i="7" s="1"/>
  <c r="M73" i="7"/>
  <c r="N73" i="7" s="1"/>
  <c r="M72" i="7"/>
  <c r="N72" i="7" s="1"/>
  <c r="M71" i="7"/>
  <c r="N71" i="7" s="1"/>
  <c r="M70" i="7"/>
  <c r="N70" i="7" s="1"/>
  <c r="M68" i="7"/>
  <c r="N68" i="7" s="1"/>
  <c r="M69" i="7"/>
  <c r="N69" i="7" s="1"/>
  <c r="M67" i="7"/>
  <c r="N67" i="7" s="1"/>
  <c r="M66" i="7"/>
  <c r="N66" i="7" s="1"/>
  <c r="M65" i="7"/>
  <c r="N65" i="7" s="1"/>
  <c r="M64" i="7"/>
  <c r="N64" i="7" s="1"/>
  <c r="M63" i="7"/>
  <c r="N63" i="7" s="1"/>
  <c r="M62" i="7"/>
  <c r="N62" i="7" s="1"/>
  <c r="M61" i="7"/>
  <c r="N61" i="7" s="1"/>
  <c r="M60" i="7"/>
  <c r="N60" i="7" s="1"/>
  <c r="M59" i="7"/>
  <c r="N59" i="7" s="1"/>
  <c r="M58" i="7"/>
  <c r="N58" i="7" s="1"/>
  <c r="M57" i="7"/>
  <c r="N57" i="7" s="1"/>
  <c r="M56" i="7"/>
  <c r="N56" i="7" s="1"/>
  <c r="M55" i="7"/>
  <c r="N55" i="7" s="1"/>
  <c r="M54" i="7"/>
  <c r="N54" i="7" s="1"/>
  <c r="M53" i="7"/>
  <c r="N53" i="7" s="1"/>
  <c r="M52" i="7"/>
  <c r="N52" i="7" s="1"/>
  <c r="M51" i="7"/>
  <c r="N51" i="7" s="1"/>
  <c r="M50" i="7"/>
  <c r="N50" i="7" s="1"/>
  <c r="M49" i="7"/>
  <c r="N49" i="7" s="1"/>
  <c r="M48" i="7"/>
  <c r="N48" i="7" s="1"/>
  <c r="M31" i="7"/>
  <c r="N31" i="7" s="1"/>
  <c r="M30" i="7"/>
  <c r="N30" i="7" s="1"/>
  <c r="M29" i="7"/>
  <c r="N29" i="7" s="1"/>
  <c r="M28" i="7"/>
  <c r="N28" i="7" s="1"/>
  <c r="M27" i="7"/>
  <c r="N27" i="7" s="1"/>
  <c r="M26" i="7"/>
  <c r="N26" i="7" s="1"/>
  <c r="M25" i="7"/>
  <c r="N25" i="7" s="1"/>
  <c r="M24" i="7"/>
  <c r="N24" i="7" s="1"/>
  <c r="M23" i="7"/>
  <c r="N23" i="7" s="1"/>
  <c r="M22" i="7"/>
  <c r="N22" i="7" s="1"/>
  <c r="M21" i="7"/>
  <c r="N21" i="7" s="1"/>
  <c r="M20" i="7"/>
  <c r="N20" i="7" s="1"/>
  <c r="M19" i="7"/>
  <c r="N19" i="7" s="1"/>
  <c r="M18" i="7"/>
  <c r="N18" i="7" s="1"/>
  <c r="M17" i="7"/>
  <c r="N17" i="7" s="1"/>
  <c r="M16" i="7"/>
  <c r="N16" i="7" s="1"/>
  <c r="M15" i="7"/>
  <c r="N15" i="7" s="1"/>
  <c r="M14" i="7"/>
  <c r="N14" i="7" s="1"/>
  <c r="M13" i="7"/>
  <c r="N13" i="7" s="1"/>
  <c r="M10" i="7"/>
  <c r="N10" i="7" s="1"/>
  <c r="M11" i="7"/>
  <c r="N11" i="7" s="1"/>
  <c r="M8" i="7"/>
  <c r="N8" i="7" s="1"/>
  <c r="M7" i="7"/>
  <c r="N7" i="7" s="1"/>
  <c r="M6" i="7"/>
  <c r="N6" i="7" s="1"/>
  <c r="I3" i="11"/>
  <c r="I2" i="11"/>
  <c r="M42" i="7"/>
  <c r="N42" i="7" s="1"/>
  <c r="M47" i="7"/>
  <c r="N47" i="7" s="1"/>
  <c r="M46" i="7"/>
  <c r="N46" i="7" s="1"/>
  <c r="M45" i="7"/>
  <c r="N45" i="7" s="1"/>
  <c r="M44" i="7"/>
  <c r="N44" i="7" s="1"/>
  <c r="M43" i="7"/>
  <c r="N43" i="7" s="1"/>
  <c r="M41" i="7"/>
  <c r="N41" i="7" s="1"/>
  <c r="M40" i="7"/>
  <c r="N40" i="7" s="1"/>
  <c r="M39" i="7"/>
  <c r="N39" i="7" s="1"/>
  <c r="M38" i="7"/>
  <c r="N38" i="7" s="1"/>
  <c r="M37" i="7"/>
  <c r="N37" i="7" s="1"/>
  <c r="M36" i="7"/>
  <c r="N36" i="7" s="1"/>
  <c r="M35" i="7"/>
  <c r="N35" i="7" s="1"/>
  <c r="M34" i="7"/>
  <c r="N34" i="7" s="1"/>
  <c r="M33" i="7"/>
  <c r="N33" i="7" s="1"/>
  <c r="M32" i="7"/>
  <c r="N32" i="7" s="1"/>
  <c r="P64" i="4"/>
  <c r="M9" i="7"/>
  <c r="N9" i="7" s="1"/>
  <c r="T14" i="15" l="1"/>
  <c r="T13" i="15"/>
  <c r="S14" i="16"/>
  <c r="S13" i="16"/>
  <c r="Q14" i="7"/>
</calcChain>
</file>

<file path=xl/sharedStrings.xml><?xml version="1.0" encoding="utf-8"?>
<sst xmlns="http://schemas.openxmlformats.org/spreadsheetml/2006/main" count="3644" uniqueCount="653">
  <si>
    <t>ase</t>
  </si>
  <si>
    <t>JIRA ID</t>
  </si>
  <si>
    <t>EPIC/Module</t>
  </si>
  <si>
    <t xml:space="preserve">Status </t>
  </si>
  <si>
    <t>In Selectiva Scope</t>
  </si>
  <si>
    <t>Open Items</t>
  </si>
  <si>
    <t>System Involved/labels</t>
  </si>
  <si>
    <t>Type</t>
  </si>
  <si>
    <t>Title</t>
  </si>
  <si>
    <t>As a/Who?</t>
  </si>
  <si>
    <t>User Story &amp; Requirements</t>
  </si>
  <si>
    <t>Assumptions</t>
  </si>
  <si>
    <t>Remarks</t>
  </si>
  <si>
    <t>Feedback</t>
  </si>
  <si>
    <t>Approval</t>
  </si>
  <si>
    <t>Story Points</t>
  </si>
  <si>
    <t>Assignee</t>
  </si>
  <si>
    <t>Priority</t>
  </si>
  <si>
    <t>AVR-14</t>
  </si>
  <si>
    <t>Installer migration and onboarding</t>
  </si>
  <si>
    <t xml:space="preserve">To Do </t>
  </si>
  <si>
    <t>Enlighten</t>
  </si>
  <si>
    <t>Functionality</t>
  </si>
  <si>
    <t>Installer Banking Details in Enlighten</t>
  </si>
  <si>
    <t>Installer User</t>
  </si>
  <si>
    <t>&gt; Installer user should be able to add/update banking details for settlement of MSI Rebate through Company Profile page in Enlighten
&gt; User should securely add banking details on the Enlighten portal.
&gt; Once submitted, the banking details should be securely emailed to Customer MDM mailbox
&gt; A flag should be captured on the Enlighten account indicating the installer has successfully submitted MSI Banking details.</t>
  </si>
  <si>
    <t xml:space="preserve">&gt; Installers can create accounts in Enlighten.
&gt; Unique Enlighten installer ID is generated when an installer account is created.
&gt; Installers can add branches to the account in Enlighten.
&gt; Unique Enlighten installer ID is created when branches are added.
&gt; Installers can add validated addresses on the account and branches.
&gt; Activated sites and devices by the installer are created against the account or branches.
</t>
  </si>
  <si>
    <t>AVR-15</t>
  </si>
  <si>
    <t>Oracle Fusion, OIC Integration</t>
  </si>
  <si>
    <t>Bank Account Updates in Oracle Fusion</t>
  </si>
  <si>
    <t>&gt; Email received from Enlighten in Customer MDM mailbox
&gt; These emails will be processed by RPA bot. Bot will first route this information to Customer MDM team and Treasury team for review and approval. Treasury team will use 3rd party software to validate the bank account details and MDM team can review the supporting docs.
&gt; Once approved by Customer MDM team and Treasury team, Bot will use the OCR to read the information from pdf and insert the details in Oracle ATP tables
&gt; OIC integration will be scheduled to process the Vendor Bank details. If it is a new/existing installer without an Oracle account, an account should be created first, and then banking details should be securely sent to Oracle.
&gt; OIC integration will use SFDC Key to identify Duplicate installer</t>
  </si>
  <si>
    <t>&gt; May have to create a new mailbox or finalize the way to identify emails coming from Enlighten email ID
&gt; Vendor Bank Details pdf to have Enlighten Account ID
&gt; Banking details will be reviewed by Treasury team using a 3rd party software
&gt; Vendors can be identified with SFDC Key in Oracle so we can check if an account already exists
&gt; Ledger and Operating Unit under which the Vendor Account will be created will be determined based on the Installer Country or additional business rules
&gt; If Vendor creation fails then creation process will be handled manually.</t>
  </si>
  <si>
    <t xml:space="preserve">% Alloted </t>
  </si>
  <si>
    <t>AVR-16</t>
  </si>
  <si>
    <t>Boomi</t>
  </si>
  <si>
    <t>Integration</t>
  </si>
  <si>
    <t>Push MSI Banking flag to Salesforce</t>
  </si>
  <si>
    <t>System</t>
  </si>
  <si>
    <t>&gt; MSI Banking details submitted flag should be sent to Salesforce.
&gt; Any updates to the flag should be sent to Salesforce.</t>
  </si>
  <si>
    <t xml:space="preserve">&gt; There is a current integration between Enlighten and Salesforce; it needs to be enhanced to satisfy the requirements.
</t>
  </si>
  <si>
    <t>AVR-17</t>
  </si>
  <si>
    <t>Dev complete</t>
  </si>
  <si>
    <t>Salesforce</t>
  </si>
  <si>
    <t>MSI Banking flag on Installer account</t>
  </si>
  <si>
    <t>Sales User</t>
  </si>
  <si>
    <t>&gt; Sales User should be able to view MSI Banking details flag on the Installer account to determine if the Installer is ready for an MSI SPA.
&gt; Banking details flag should be visible on the page layout.
&gt; All profiles should be able to view the flag as read-only.
&gt; Admin users should be able to edit the field.(in case of integration failure)</t>
  </si>
  <si>
    <t>&gt; Current integration creates accounts in Salesforce when an account is created in Enlighten.
&gt; Account hierarchy is also created in Salesforce and is in sync with Enlighten.
&gt; All account attributes, including address, are updated in Salesforce from Enlighten.
&gt; Salesforce users should not be able to edit any Salesforce fields that are updated from Enlighten.</t>
  </si>
  <si>
    <t xml:space="preserve">Analysis in progress </t>
  </si>
  <si>
    <t>AVR-18</t>
  </si>
  <si>
    <t xml:space="preserve">AVR/MSI/MSI SPA </t>
  </si>
  <si>
    <t>Maintain AVR/MSI Product Attributes in Salesforce</t>
  </si>
  <si>
    <t>Pricing team</t>
  </si>
  <si>
    <t>&gt; User can select/unselect  products available for AVR/MSI SPA .
&gt; The following additional attributes are added to Salesforce product records(based on assumption ):
#MSI Eligible  (Yes/No).
#MSI System Incentive Eligible(Yes/no)
&gt; Pricing team members can update the AVR MSI product attributes via the Salesforce interface.
&gt; Product eligibility fields are restricted to authorized personnel only.
&gt; Only AVR MSI-eligible products should be selectable in SPA creation.</t>
  </si>
  <si>
    <t xml:space="preserve">&gt; Oracle serves as the primary source for product data, 
&gt; Pricing team is managing product price lists in Salesforce.
&gt; No new price list will be created .
&gt; Product eligibility is confirmed from geography and product serialization </t>
  </si>
  <si>
    <t xml:space="preserve">Dev in progress </t>
  </si>
  <si>
    <t>AVR-19</t>
  </si>
  <si>
    <t xml:space="preserve">Salesforce </t>
  </si>
  <si>
    <t>Initiate MSI/AVR SPA from Opportunity</t>
  </si>
  <si>
    <t>&gt;Users should have the ability to select "New SPA" from an opportunity.
&gt;Bank flag will be pre-populated on the unapproved SPA.
&gt;User should be able to select the "MSI Unapproved SPA" record type to proceed further.
&gt;The system should validate the presence of the Enlighten Installer ID before allowing the SPA creation process to proceed.
&gt;SPA creation must be restricted to parent or independent installer accounts only</t>
  </si>
  <si>
    <t>&gt;Enlighten data is synced with Salesforce to populate installer details.
&gt;The Bank Account flag is already updated for eligible installers in Salesforce.
&gt;Parent-child relationships are correctly maintained in Salesforce to restrict SPA creation at the child level.</t>
  </si>
  <si>
    <t>AVR-20</t>
  </si>
  <si>
    <t>SPA Creation in Salesforce</t>
  </si>
  <si>
    <t>&gt;Create a new MSI Unapproved Layout for SPA to display required fields.
&gt;The Installer Bank Account flag should be displayed and must be True for SPA submission.
&gt;Validation Rules:
#Restrict SPA creation to parent or independent installer accounts.
#Validate SPA creation for installers with billing countries limited to ES, IT, GB, and AU.
#Child branches, Enlighten IDs, and addresses should be displayed, with the ability to select/deselect child branches (if applicable).
#Attempting to set an earlier date should trigger a validation error, preventing submission or saving of the SPA.
&gt;&gt; Provide important notes to the user at the top of SPA with following message - MSI SPA can only be created against an Enlighten Account (Enlighten Installer ID is required.) It can only be created at the Parent account level. It can only be created if the billing country  is - ES,IT,GB,AU. It will only be approved if the banking details are submitted by the installer.
Note-Since the Installer account is selected on opportunity and the account gets prepopulated on the SPA - Validation can happen only when SPA is saved or submitted for Approval</t>
  </si>
  <si>
    <t>&gt; Account is pre-populated with respective fields from enlighten along with bank flag. 
&gt; Opportunity stage has to be 'Closed Won' . 
&gt; Opportunity Currency Should be USD, Euro.
&gt; Approval Region AMER / LATAM / APAC / EMEA.
&gt; Opportunity Price List is not null.
&gt; Opportunity Record Type = Residential Run rate / Commercial Run rate / Commercial Project.
&gt; Price list is populated from the opportunity 
&gt; AVR flag is enabled for the products.
&gt; Products are added from the selected pricelist.
&gt; Product eligibility is confirmed from geography and product serialization 
&gt; Pricing team will identify and maintain the eligible products.
&gt; Enlighten ID will be pre-populated on the AVR/MSI SPA 
&gt; No new pricelists will be created. Only products eligible for AVR will be visible for the user to add.</t>
  </si>
  <si>
    <t xml:space="preserve">Unit Test  Completion </t>
  </si>
  <si>
    <t>AVR-21</t>
  </si>
  <si>
    <t>Distributor Selection for Rebate Payments</t>
  </si>
  <si>
    <t>&gt; User can select a distributor for rebate payments when applicable within the MSI SPA page layout.
&gt; A lookup field for distributors is available when "Pay via Distributor" is selected.
&gt; The distributor field is mandatory when the rebate is routed via distributor.
&gt; The field is hidden empty if "Pay via Installer" is selected.
&gt; The selected distributor is stored in the SPA record and validated before submission.</t>
  </si>
  <si>
    <t>&gt; Bank flag check is not required if Pay via distributor is selected
&gt; SPA can be shared with multiple distributors, user can update the distributor look up field with new distributor, and an entry will be created in the SPA Distributor as it occurs today
&gt; SPA will always be created against the site of the distributor which has "Opportunities &amp; SPA" flag set to true</t>
  </si>
  <si>
    <t>Currently out of scope</t>
  </si>
  <si>
    <t xml:space="preserve">QA completion </t>
  </si>
  <si>
    <t>AVR-22</t>
  </si>
  <si>
    <t>Adding Products to Unit Activation Incentive Table</t>
  </si>
  <si>
    <t>&gt;The unit activation tabel will be dynamic and have following features:
&gt; Sales users should be able to add eligible products to the Unit Activation Incentive table within the SPA.
&gt; All products with MSI/AVR flag are eligible for the Unit Activation Incentive.
&gt; Users should enter the minimum activation quantity and per-unit incentive for the selected SKUs.
&gt; A warning should be displayed if non-eligible products are selected. Non Eligible products should not be searchable to be added
&gt; The system should prevent duplicate SKU entries within the same SPA.
Validation Required:
#Validate the selected SKU against geography eligibility criteria.
#Error handling for duplicate entries and missing mandatory fields.</t>
  </si>
  <si>
    <t xml:space="preserve">&gt; The pricing team will maintain product eligibility by maintaining products with an AVR/MSI flag in Salesforce​.
&gt; All products are maintained and updated by the pricing team.
&gt; Eligible SKUs are pre-defined and flagged in Salesforce. 
</t>
  </si>
  <si>
    <t>AVR-23</t>
  </si>
  <si>
    <t>Adding Products to System Attachment Incentive Table</t>
  </si>
  <si>
    <t>&gt;Sales users should be able to add products to the System Attachment Incentive section in the SPA form.
&gt;The system should only allow incentives if a microinverter is also installed at the same site.
&gt;Users should enter the required quantity and rebate per product.
&gt;The system should restrict users from adding non-eligible products.
Validation Needed:
#Ensure that the selected product meets system attachment eligibility criteria.
#Validate the presence of a microinverter SKU in the same SPA.
#Verify that the minimum quantity requirement is met.
#Prevent duplicate product entries within the same incentive table.</t>
  </si>
  <si>
    <t>&gt;The pricing team will maintain and flag eligible system attachment SKUs​
&gt;The system will check and allow only correct product combinations.
&gt;Eligibility rules for microinverters are predefined .</t>
  </si>
  <si>
    <t>AVR-24</t>
  </si>
  <si>
    <t>Adding Products to System Size Incentive Table</t>
  </si>
  <si>
    <t>&gt; Sales users should be able to add products to the System Size Incentive table based on predefined volume tiers.
&gt; Step 1 - 
&gt; Sales users should be able to add volume tiers (min and max) up to 5 tiers.
&gt; The min and max values of the tiers should not overlap. 
&gt; There should be default values populated for all tiers at the start as defined by pricing team
&gt; Step 2-
&gt; The system should allow selection of the correct product based on volume tiers.
&gt; Pricing team should have access to modify default volume tiers.
&gt; If volume tiers are changed, they should apply only to new SPAs. It should not affect the existing approved SPA, even during amendments to the SPA like changing of expiration date, adding new products etc.
Validation Needed:
&gt; Ensure that only product type = microinverters are added to this section.
&gt; Validate volume tier selection.
&gt; Prevent duplicate entries for the same product.</t>
  </si>
  <si>
    <t>&gt; The pricing team maintains and updates volume tiers in the system​.
&gt; Historical SPAs will not be affected by tier changes.
&gt; Users have permission-based access to tier selection.</t>
  </si>
  <si>
    <t>AVR-25</t>
  </si>
  <si>
    <t>Auto-Generation of SPA Name Upon Saving</t>
  </si>
  <si>
    <t xml:space="preserve">&gt; SPA name is auto-generated when the "Save SPA" button is clicked.
&gt; Naming convention follows the predefined format: [To Be Decided].
&gt; Users cannot modify the auto-generated SPA name manually.
&gt; The auto-generated name updates correctly when an SPA is cloned.
</t>
  </si>
  <si>
    <t>&gt; SPA type is 'AVR/MSI SPA'. 
&gt; SPA's installer should have Enlighten Id present
&gt; SPA Installer should have bank account flag set
&gt; SPA installer's country should be among (  GB’, ‘IT’, ‘AU’, ‘ES’)</t>
  </si>
  <si>
    <t>AVR-26</t>
  </si>
  <si>
    <t xml:space="preserve">Functionality </t>
  </si>
  <si>
    <t>Installer Child accounts on the SPA</t>
  </si>
  <si>
    <t>&gt; When SPA is created for a Installer account, if there are Child accounts with Enlighten Installer id, the child account should get recorded on the SPA including Name, Enlighten Id Number and Address of the account
&gt; by default all child accounts should be selected to be included in the SPA
&gt; user should be able to deselect the Child accounts that should not be part of the SPA</t>
  </si>
  <si>
    <t>&gt; Parent child relationship of the installer accounts is populated in Salesforce from Enlighten and is synced daily</t>
  </si>
  <si>
    <t>AVR-27</t>
  </si>
  <si>
    <t>Approval of SPA by Pricing Team-1</t>
  </si>
  <si>
    <t xml:space="preserve">&gt; The pricing team should be able to approve or reject AVR/MSI SPAs using the approval workflow in Salesforce.
&gt; Upon approval, the SPA should transition to an "Approved" status and be locked from further changes.
&gt; If rejected, the system should capture rejection reasons and notify the sales team automatically.
&gt; Approval should include validation checks to ensure compliance with business rules and rebate eligibility criteria.
&gt; Notifications should be sent to the relevant stakeholders upon approval or rejection. (should work similar to D-SPA)
&gt; Notification should also be sent to relevant stakeholder on submission of SPA for approval  (should work similar to D-SPA)
Validation Needed:(Needs to be discussed)
&gt; Ensure the installer has a valid banking flag set to "Y" before approval.
&gt; Verify no overlapping AVR/MSI SPA exists for the same installer within the specified date range. - if overlapping SPA exists, Pricing team should not be able to approve the SPA and SPA Numbers should be displayed to the user to investigate the SPA. The SPA can only be approved once the overlapping other SPA is end dated and the start of the SPA date is day after end date of the SPA (exception is Budgetary SPA which can overlap)
&gt; Ensure that all required fields, such as SKU, incentive values, and price lists, are correctly populated.
&gt; The system should check if the SPA is categorized correctly as AVR/MSI.
&gt; Ensure a PDF is generated and attached to the SPA record upon approval.
</t>
  </si>
  <si>
    <t xml:space="preserve">&gt; The existing approval process for other SPAs is already in place and will be reused for AVR/MSI SPAs.
&gt; Users will have the appropriate permissions to approve or reject SPAs.
&gt; Rejected SPAs will be editable for resubmission after correction.
&gt; Notifications are set up for the sales team and installer upon approval/rejection.
&gt; The SPA cannot be edited after approval and will be locked for further changes.
</t>
  </si>
  <si>
    <t>AVR-28</t>
  </si>
  <si>
    <t>MSI Budgetary SPA</t>
  </si>
  <si>
    <t>&gt;The Sales User should be able to create an MSI Budgetary SPA in the same way as a Quote-to-Buy SPA, including the ability to add products.
&gt;Users should be able to submit the Budgetary SPA following the same approval process as the Quote-to-Buy SPA.
&gt;Upon approval, a PDF should be generated and saved in the Notes and Attachments of the SPA record.
&gt;The template for Budgetary SPA is different and needs to be obtained from the Pricing Team.</t>
  </si>
  <si>
    <t>&gt;The approval process for Budgetary SPA follows the same structure as Quote-to-Buy SPA.
&gt;The system will automatically generate and store the SPA PDF upon approval.</t>
  </si>
  <si>
    <t>AVR-29</t>
  </si>
  <si>
    <t xml:space="preserve">Designing </t>
  </si>
  <si>
    <t>Designing the AVR/MSI SPA PDF Layout</t>
  </si>
  <si>
    <t>Salesforce System</t>
  </si>
  <si>
    <t xml:space="preserve">&gt; The system should generate an AVR/MSI SPA PDF that adheres to company branding guidelines.
&gt; The design should include elements such as company logos, color schemes, font styles, and proper alignment of SPA details.
&gt; The arrangement of content should ensure that key information is easy to locate, including Installer Account, Product SKUs, Rebate ,Amounts, Terms and Conditions, and Approval Status.
&gt; The layout should be consistent across all generated SPAs to maintain a professional image.
&gt; The PDF should include footer and header sections for additional information like contact details, page numbers, and disclaimers.
</t>
  </si>
  <si>
    <t>&gt; Branding guidelines and approved design templates are available from the marketing team​</t>
  </si>
  <si>
    <t>AVR-30</t>
  </si>
  <si>
    <t>Generating the AVR/MSI SPA PDF</t>
  </si>
  <si>
    <t xml:space="preserve">&gt;Genrated PDF will be dynamic in nature.
&gt;User has to fill any one 1 table out of 3 tables to generate PDF.
&gt;PDF must contain all Enlighten ID linked to the parent account.
&gt; The system should generate an AVR/MSI SPA PDF containing all relevant SPA details accurately, ensuring compliance with business rules.
&gt; The PDF should include fields such as Installer Account Name, Product SKUs, Rebate Amounts, Geographic Eligibility, Payment&gt; Conditions, and Approval Status.
&gt; The system should automatically populate the SPA data from Salesforce records.
&gt;Create a table at the bottom of the PDF mentioning all the eligible Zip Codes.
&gt; The generated PDF should be stored as an attachment within the SPA record for future reference.
&gt; The system should allow for manual re-generation of the PDF .
&gt; PDF Should be exactly similar to the sample/Template provided by pricing team
&gt; Sales Users should be able to on demand generate the PDF if needed by clicking on Generate PDF button and select the template from a dropdown
&gt; PDF Should be stored in the notes and attachments
</t>
  </si>
  <si>
    <t>&gt; All required SPA data is available and validated in Salesforce before generation​.
&gt; The generated PDFs will be accessible to relevant users based on their permissions.
&gt; Email notifications with the SPA PDF will be triggered upon approval.
&gt;The terms and condition will remains the same.</t>
  </si>
  <si>
    <t>AVR-31</t>
  </si>
  <si>
    <t>Email Notification to Opportunity Owner with Latest Generated PDF</t>
  </si>
  <si>
    <t>Opportunity Owner</t>
  </si>
  <si>
    <t>&gt;An email notification should be sent to the Opportunity Owner when the PDF is successfully generated for the MSI SPA.
&gt;The email template used for D-SPA notifications should be reused, with modifications to specify that the notification is related to an MSI SPA.</t>
  </si>
  <si>
    <t>&gt;The PDF generation process is already in place and triggers the email notification.
&gt;The email template from D-SPA notifications is modifiable to distinguish MSI SPA notifications.
&gt;The Opportunity Owner’s email address is correctly stored in Salesforce and accessible for notifications.</t>
  </si>
  <si>
    <t>AVR-32</t>
  </si>
  <si>
    <t>Email PDF to Installer Contact</t>
  </si>
  <si>
    <t>&gt;Manual Process:
#The Opportunity Owner should be able to email the SPA PDF to an Installer Contact from either the Opportunity or SPA record (whichever is feasible).
#The email activity should be recorded against the Opportunity or SPA record for tracking.
&gt;Automated Process:
#The system should automatically send an email with the SPA PDF to the identified contact of the Installer's account.
#The email template should be provided by the Pricing/Sales Team (template needs to be obtained).
#Sales users should be responsible for identifying the correct contact to receive the email by setting a flag on the contact record.
#If multiple contacts have the flag set to true, then all flagged contacts should receive the email and be CC’d on the same email.</t>
  </si>
  <si>
    <t>The email template for MSI SPA notifications will be provided and configured in Salesforce.
The Opportunity Owner has permissions to manually send emails from Salesforce.
Email activity logging is enabled in Salesforce to track sent emails.</t>
  </si>
  <si>
    <t>AVR-33</t>
  </si>
  <si>
    <t>Installer Account Integration Enhancement from SFDC to CHM</t>
  </si>
  <si>
    <t>&gt; For the existing integration, only the Bank Account Flag should be sent from SFDC to CHM.</t>
  </si>
  <si>
    <t>The design template will be applied automatically to all generated SPAs.</t>
  </si>
  <si>
    <t>AVR-34</t>
  </si>
  <si>
    <t>AVR/MSI SPA Integration Enhancement from SFDC to CHM</t>
  </si>
  <si>
    <t>&gt; The system should ensure accurate mapping of key AVR/MSI SPA attributes to facilitate seamless rebate calculations.
&gt; Daily sync updates should be scheduled to reflect the latest changes in AVR/MSI SPA data.
&gt; Audit logs should be maintained to track integration activities for compliance purposes.</t>
  </si>
  <si>
    <t xml:space="preserve">&gt; The current integration between SFDC and CHM handles standard D-SPA data​. However, this will not be reused, as the MSI SPA structure is different from D-SPA. A new interface needs to be developed per the design
&gt; Need to accomodate Additional AVR/MSI-specific attributes 
&gt; Daily synchronization of SPA data will happen.
&gt; Only Approved, Cancelled post approval SPA will be synced in Upsert mode. Budgetary SPA will not be interfaced to CHM (only Quote to Buy) </t>
  </si>
  <si>
    <t>AVR-35</t>
  </si>
  <si>
    <t>Update SPA (Amendment Process)</t>
  </si>
  <si>
    <t xml:space="preserve">Sales User </t>
  </si>
  <si>
    <t>&gt;The Sales User should be able to initiate an SPA update/amendment.
&gt;The Expiration Date can be increased or decreased, but it cannot be set to a date earlier than today (the date on which the change is being made).
&gt;Users should be able to add products to the Product Incentive, System Incentive, and Site Volume Incentive tables, but cannot remove existing products.
&gt;Users should be able to add new countries, states, and postal codes (zip codes) but cannot remove existing ones.
&gt;Users should be able to add child accounts to the SPA, but cannot remove existing child accounts.
&gt;All changes should be tracked and recorded in the system for audit purposes.
&gt;Users should not be able to remove products, countries, states, zip codes, or child accounts once they have been added.</t>
  </si>
  <si>
    <t>&gt;Tracking and logging of changes will be automated in Salesforce for auditing.
&gt;Validation rules will prevent users from removing products, countries, states, zip codes, or child accounts.
&gt;The expiration date logic will ensure that the date is not set before the current date.</t>
  </si>
  <si>
    <t>AVR-36</t>
  </si>
  <si>
    <t>Approval of SPA Update</t>
  </si>
  <si>
    <t>&gt;After updating the SPA, the Sales User should be able to submit the SPA for approval.
&gt;The Pricing Team should be able to identify the changes made to the SPA before approval.
&gt;The same approval process as a new SPA approval should be followed for updated SPAs.
&gt;Notifications should be sent when the SPA is submitted for approval.
&gt;Additional notifications should be sent upon approval or rejection of the SPA.</t>
  </si>
  <si>
    <t>&gt;The SPA approval workflow in Salesforce is already in place and will apply to updated SPAs.
&gt;Tracking of changes in SPA fields will be available to the Pricing Team.
&gt;Notifications will be triggered automatically based on SPA status updates.</t>
  </si>
  <si>
    <t>AVR-37</t>
  </si>
  <si>
    <t>Updated SPA - PDF Generation, Email Notification to Opportunity Owner, Email PDF to Installer Contact, and Updating of SPA on Portal  Payment is via installer.</t>
  </si>
  <si>
    <t xml:space="preserve">&gt;Once the SPA is Approved and If the MSI SPA is set up for payment via a Installer , an email notification should be sent to: 
#Opportunity Owner
#Installer Contact identified on the SPA
#A new PDF should be generated and saved in Notes and Attachments of the SPA record.
#The Opportunity Owner should have the ability to email the PDF to an Account Contact from the SPA/Opportunity page.
</t>
  </si>
  <si>
    <t>&gt;The approval workflow for SPA is already configured and will trigger this process.
&gt;The SPA PDF template is standardized and includes all required approval details.
&gt;The Opportunity Owner has the necessary permissions to email the PDF from Salesforce.
&gt;Installer contacts are maintained correctly in Salesforce and can be referenced for notifications.
&gt;Currently payment via distributor is not in scope.</t>
  </si>
  <si>
    <t>AVR-38</t>
  </si>
  <si>
    <t>Security &amp; Access Control</t>
  </si>
  <si>
    <t>Configure Permission Sets for MSI SPA Creation and Approval</t>
  </si>
  <si>
    <t>&gt;Configure Salesforce permission sets for the SalesOps and Pricing Team to ensure that users have the correct access to create and approve MSI SPAs.
&gt;MSI SalesOps Access (MSI_SalesOps_Access)
#Users assigned to this permission set should have the ability to create an MSI SPA.
#They should have read, create, and edit permissions on the SPA object but no approval rights.
&gt;MSI Pricing Team Access (MSI_Pricing_Team_Access)
#Users assigned to this permission set should have the ability to approve or reject an MSI SPA.
#They should have read, edit, and approval permissions on the SPA object.</t>
  </si>
  <si>
    <t xml:space="preserve">&gt;SalesOps users will only be responsible for creating and submitting SPAs but will not have access to approve them.
&gt;Pricing Team users will only have access to approve or reject SPAs but will not create them.
&gt;Audit logs will track SPA approvals for compliance.
</t>
  </si>
  <si>
    <t>AVR-39</t>
  </si>
  <si>
    <t xml:space="preserve">Calculation </t>
  </si>
  <si>
    <t xml:space="preserve">CHM </t>
  </si>
  <si>
    <t>Installer and Date Validation in CHM</t>
  </si>
  <si>
    <t>CHM System</t>
  </si>
  <si>
    <t>&gt; The system should validate installer eligibility and activation date against active SPA agreements before processing rebates.
&gt; Only eligible installers with valid SPA agreements covering the activation period should be considered for rebate calculations.
&gt; Ineligible installer records should be excluded from the rebate calculation process.
&gt; Ensure automated validation logic checks installer IDs and activation dates within CHM.
&gt; Activations for Site with stage 3 and above will be considered during the SPA period.</t>
  </si>
  <si>
    <t xml:space="preserve">&gt; CHM receives up-to-date installer data, including parent-child relationships from SFDC​.
&gt; Activation records contain accurate installer Enlighten IDs and activation dates from Enlighten.
&gt; Rebate processing logic depends on valid SPA agreements for installer eligibility.
</t>
  </si>
  <si>
    <t>AVR-40</t>
  </si>
  <si>
    <t>SKU Validation for AVR/MSI Eligibility in CHM</t>
  </si>
  <si>
    <t xml:space="preserve">&gt; The system should validate SKUs against AVR/MSI eligibility criteria during activation processing.
&gt; Only products that meet the eligibility requirements within the AVR/MSI SPA should be considered for rebate calculations.
&gt; The system should cross-check SKU details with alternate SKU list details.
</t>
  </si>
  <si>
    <r>
      <rPr>
        <sz val="11"/>
        <color theme="8"/>
        <rFont val="Aptos Narrow"/>
        <family val="2"/>
        <scheme val="minor"/>
      </rPr>
      <t>​</t>
    </r>
    <r>
      <rPr>
        <sz val="11"/>
        <rFont val="Aptos Narrow"/>
        <family val="2"/>
        <scheme val="minor"/>
      </rPr>
      <t>&gt; Manual exception-handling process is in place to manage exceptions like SKU addition or removal.</t>
    </r>
    <r>
      <rPr>
        <sz val="11"/>
        <color theme="1"/>
        <rFont val="Aptos Narrow"/>
        <family val="2"/>
        <scheme val="minor"/>
      </rPr>
      <t xml:space="preserve">
&gt; SKU Master details are consistently updated and synced across all systems.</t>
    </r>
  </si>
  <si>
    <t>AVR-41</t>
  </si>
  <si>
    <t>Geo-Location and Serial Number Validation in CHM</t>
  </si>
  <si>
    <t>&gt; The system should validate geo-location and serial numbers against SPA-defined terms.
&gt; The site address should be checked to confirm it falls within the eligible geographic regions defined in the SPA agreement.
&gt; Serial numbers should be validated to ensure they are unique and not duplicated.
&gt; Only Revenue order serial number will be considered, RMA serial number will not be considered. This is to be determined based on Shipment data</t>
  </si>
  <si>
    <t>&gt; The SPA terms includes specific geographic criteria for eligible activations​
&gt; Serial number level Shipment data is sourced accurately from Enable/WMS/ERP and availabe for CHM validations.</t>
  </si>
  <si>
    <t>AVR-42</t>
  </si>
  <si>
    <t>Payee Validation for Rebate Payments in CHM</t>
  </si>
  <si>
    <t>&gt; The system should validate payee details against the approved SPA to ensure rebates are paid to the correct entity.
&gt; Payments should be routed accurately based on SPA terms, to the installer.</t>
  </si>
  <si>
    <t>&gt; CHM has access to the latest approved AVR/MSI SPA agreements to verify payee eligibility.
&gt; Serial number level Shipment data is sourced accurately from Enable/WMS/ERP and availabe for determining the Disti (if SPA type is "Payment to Disti")</t>
  </si>
  <si>
    <t>AVR-43</t>
  </si>
  <si>
    <t>Exception Handling for AVR Rebate Processing in CHM</t>
  </si>
  <si>
    <t>&gt; The system should provide ability to handle exceptions where Sales Finance team needs to override the system calculations.
&gt; User should be able to query an activation transaction and enter override SPA amount with a reason code
&gt; These Adjustment transactions should be routed for approval</t>
  </si>
  <si>
    <t>&gt; Exception handling processes and approval workflows are defined and accessible to authorized users.
&gt; Approval notifications will be triggered
&gt; Exception data is stored and complies with audit requirements.</t>
  </si>
  <si>
    <t>AVR-44</t>
  </si>
  <si>
    <t>Validation Rules Implementation in CHM for AVR Rebate Processing</t>
  </si>
  <si>
    <t>&gt; The system should implement validation rules to ensure that rebate calculations are processed only for eligible activations.
&gt; Validation checks should consider installer eligibility, SKU correctness, region compliance, and transaction date validity.
&gt; Duplicate serial numbers should be identified and excluded from rebate processing.
&gt; Comprehensive reports should provide insights into validation failures for corrective actions.</t>
  </si>
  <si>
    <t>&gt; The system has access to updated installer and product data from SFDC and Enlighten​
&gt; Transaction date criteria are pre-defined within the SPA agreement terms.
&gt; Bank account flag is maintained accurately in the SFDC system and updated in CHM.</t>
  </si>
  <si>
    <t>AVR-45</t>
  </si>
  <si>
    <t xml:space="preserve">Unit Activation Incentive Calculation </t>
  </si>
  <si>
    <r>
      <t xml:space="preserve">&gt; The system should automatically calculate rebates for unit activations based on SKU eligibility per SPA terms.
&gt; Each eligible SKU activation should be validated against the SPA agreement before applying rebates.
&gt; The system should cross-check activation data received from Enlighten with SPA details stored in SFDC to ensure compliance.
&gt; </t>
    </r>
    <r>
      <rPr>
        <sz val="11"/>
        <color theme="1"/>
        <rFont val="Aptos Narrow"/>
        <family val="2"/>
        <scheme val="minor"/>
      </rPr>
      <t>System should consider the currency on the SPA
&gt; Duplicate activations should be flagged and excluded from rebate processing.
&gt; The calculated rebate amount should be based on predefined SPA rebate values per unit.</t>
    </r>
  </si>
  <si>
    <t>&gt; Activation data from Enlighten includes SKU details, activation date, and installer information​.
&gt; SPA records in SFDC are up-to-date with current rebate terms and eligibility criteria.
&gt; Notifications will be triggered upon successful batch creation or failure.
&gt; Any exceptions or system overrides will follow the exception process</t>
  </si>
  <si>
    <t>AVR-46</t>
  </si>
  <si>
    <t>System Attachment Incentive Calculation</t>
  </si>
  <si>
    <r>
      <t xml:space="preserve">&gt; The system should calculate rebates for SKUs activated at sites where one or more microinverters are installed </t>
    </r>
    <r>
      <rPr>
        <sz val="11"/>
        <color theme="1"/>
        <rFont val="Aptos Narrow"/>
        <family val="2"/>
        <scheme val="minor"/>
      </rPr>
      <t>during the SPA term.
&gt; Incentives should only be applied if the activation site meets the system attachment criteria outlined in the SPA.
&gt; The system should verify that both the primary SKU and supporting microinverter are present at the activation site before rebate processing.
&gt; The rebate amount should be calculated according to the terms specified in the SPA agreement.</t>
    </r>
  </si>
  <si>
    <r>
      <t xml:space="preserve">&gt; </t>
    </r>
    <r>
      <rPr>
        <sz val="11"/>
        <color theme="1"/>
        <rFont val="Aptos Narrow"/>
        <family val="2"/>
        <scheme val="minor"/>
      </rPr>
      <t>For determining a SKU is micro invertor, system will use Product Family/Type field
&gt; Notifications will be triggered upon successful batch creation or failure.</t>
    </r>
  </si>
  <si>
    <t>AVR-47</t>
  </si>
  <si>
    <t>System Size Incentive</t>
  </si>
  <si>
    <t>&gt; The system should automatically calculate rebates for System Size Incentives based on SKU eligibility per SPA terms.
&gt; The system size will be calculated only for the number of systems installed during the SPA term. Prior system sizes installed at the site will NOT be used for calculation. For ex: If systems were installed in 2023 but the SPA term is in 2025, only systems installed  in 2025 will be considered for calculation.
&gt; Each eligible SKU activation should be validated against the SPA agreement before applying rebates.
&gt; The system should cross-check activation data received from Enlighten with SPA details stored in SFDC to ensure compliance.
&gt; System should consider the currency on the SPA
&gt; Duplicate activations should be flagged and excluded from rebate processing.
&gt; The calculated rebate amount should be based on predefined SPA rebate values per unit.</t>
  </si>
  <si>
    <t>&gt; System size derivation can be determined using a formula</t>
  </si>
  <si>
    <t>AVR-48</t>
  </si>
  <si>
    <t>Rebate Calculation Reprocessing</t>
  </si>
  <si>
    <t>&gt; System will reprocess Activation Data to support any changes to SPA post SPA Approval.
&gt; Rebates will be calculated when the reprocessed data becomes eligible for Rebates.
&gt; Reprocessing will be done on the past N days of Activiation Data. N is configurable but recommended to not be more than 90 days.
&gt; During reprocessing if devices become eligible for rebates, the site will be re-evaluated to see if any paid rebates need to be adjusted because of a change in the tiers or system size. The additional rebates will also be calculated for payouts.</t>
  </si>
  <si>
    <t>AVR-49</t>
  </si>
  <si>
    <t>Rebate Batch Creation for Date Range-1</t>
  </si>
  <si>
    <t>&gt; The system should enable the creation of rebate batches for AVR/MSI SPAs based on a defined date range.
&gt; Batches should include all Rebate Eligible Activation records that fall within the selected date range.
&gt; Each batch should have a unique identifier and capture relevant details such as total rebate amount, Payee, and processing status.
&gt; Batch processing should include logging for audit and compliance purposes.</t>
  </si>
  <si>
    <t>&gt; The system can be automatically schedule batch processing at predefined intervals.
&gt; Notifications will be triggered upon successful batch creation or failure.</t>
  </si>
  <si>
    <t>AVR-50</t>
  </si>
  <si>
    <t>MSI Payment Calculation – Ignore Devices Activated via Cross-Sell or Up-Sell Campaigns</t>
  </si>
  <si>
    <t>Finance / CHM System</t>
  </si>
  <si>
    <r>
      <rPr>
        <sz val="11"/>
        <color rgb="FF000000"/>
        <rFont val="Aptos Narrow"/>
        <family val="2"/>
        <scheme val="minor"/>
      </rPr>
      <t xml:space="preserve">&gt;The MSI Rebate payment should exclude any devices sold under cross-sell or up-sell campaigns.
&gt;For EMEA, the current process is that:
#Campaigns generate leads, which are directed to Installers for contacting homeowners.
#Installers complete the sale to homeowners under cross-sell or up-sell campaigns.
#The rebate calculation should identify and exclude these devices from MSI rebate payments.
</t>
    </r>
    <r>
      <rPr>
        <sz val="11"/>
        <color rgb="FF000000"/>
        <rFont val="Aptos Narrow"/>
        <family val="2"/>
        <scheme val="minor"/>
      </rPr>
      <t xml:space="preserve">
</t>
    </r>
  </si>
  <si>
    <t>Further discussions are needed to confirm how these devices will be marked in the system.
#An open point remains: How to identify these devices within the system?</t>
  </si>
  <si>
    <t>AVR-51</t>
  </si>
  <si>
    <t>Oracle Fusion Integration for Shipment Details in CHM</t>
  </si>
  <si>
    <t>&gt; The system should integrate with Oracle Fusion to retrieve Shipment details required for rebate processing in CHM.
&gt; The integration should provide accurate shipment details, including serial numbers and associated distributor Oracle IDs.
&gt; The system should ensure that the correct installer information is available before processing rebates.
&gt; CHM should store and maintain Shipment records received from Oracle Fusion for reference during rebate calculations.</t>
  </si>
  <si>
    <t>&gt; CHM has the capability to receive and store distributor shipment data accurately.
&gt; Exception handling mechanisms are in place to manage missing or incorrect distributor records.
&gt; Integration between Oracle Fusion and CHM will occur on a daily basis.
&gt; If a serial # is not found, we need to raise an exception. A notification should be triggered to users, IT Team for the same. Need to decide on corrective  action</t>
  </si>
  <si>
    <t>AVR-52</t>
  </si>
  <si>
    <t>Rebate Batch Creation for Date Range-2</t>
  </si>
  <si>
    <t>&gt; System will provide capability to group the device activations eligible for Rebate (Unit, Attachment and Size) and route the same for approvals
&gt; This process will allow users to group the Batch by Country, Installer, SPA, Date Range</t>
  </si>
  <si>
    <t>AVR-53</t>
  </si>
  <si>
    <t>AVR/MSI SPA Approval Workflow-2</t>
  </si>
  <si>
    <t xml:space="preserve">&gt; Given the time constraints the AVR rebate batch will not require any approval. Sales Finance will be performing periodic audits to validate the accuracy of data
&gt; Exceptions will require approvals
</t>
  </si>
  <si>
    <r>
      <t xml:space="preserve">&gt; </t>
    </r>
    <r>
      <rPr>
        <sz val="11"/>
        <color theme="1"/>
        <rFont val="Aptos Narrow"/>
        <family val="2"/>
        <scheme val="minor"/>
      </rPr>
      <t>Need to confirm this with SOX team. Now that the calculations are Monthly do we need to consider approval or atleast the process needs to be modularized to ensure that a check can be performed before sending data to Fusion for settlement</t>
    </r>
  </si>
  <si>
    <t>AVR-54</t>
  </si>
  <si>
    <t xml:space="preserve">Settelment </t>
  </si>
  <si>
    <t xml:space="preserve">Oracle Fusion </t>
  </si>
  <si>
    <t>AP Invoice Integration from CHM to Oracle Fusion</t>
  </si>
  <si>
    <t>Oracle Fusion System</t>
  </si>
  <si>
    <t xml:space="preserve">&gt; The system should integrate AP invoices from CHM to Oracle Fusion for processing rebate payments to installers.
&gt; Invoice data should include rebate amount, installer details, and invoice date.
&gt; SFDC Key/Enlighten ID will be used as a key to identify the vendor record in Oracle Fusion
</t>
  </si>
  <si>
    <t>&gt; Integration should occur in a scheduled batch process.
&gt; SFDC Installer data is available in CHM for processing.</t>
  </si>
  <si>
    <t>AVR-55</t>
  </si>
  <si>
    <t>Settlement</t>
  </si>
  <si>
    <t>OIC</t>
  </si>
  <si>
    <t>Pull AP Invoice Details from CHM into Oracle Fusion</t>
  </si>
  <si>
    <t>OIC/Oracle Fusion</t>
  </si>
  <si>
    <t>&gt; Integration will be needed to pull the AP Invoice information from CHM to create AP invoices into Oracle
&gt; Integration will trigger process to insert the AP invoice data into Oracle
&gt; AP Invoices created through this source will not require approval 
&gt; Oracle Fusion will calculate Tax on invoice, if applicable
&gt; Payment Terms will be "Immediate"</t>
  </si>
  <si>
    <t>AVR-56</t>
  </si>
  <si>
    <t>Validation and Approval of Invoices in Oracle Fusion</t>
  </si>
  <si>
    <t>Finance Approver</t>
  </si>
  <si>
    <t>&gt; Approval workflow will not be enabled for AP Invoices relating to AVR Rebate payments
&gt; Need to develop BIP report to generate the self-billing invoices to Installers. These invoices will be in a formate decided by Finance team. Post Invoice validation, system will send these self-billing invoices to Installer contact email ID.</t>
  </si>
  <si>
    <r>
      <t xml:space="preserve">&gt; </t>
    </r>
    <r>
      <rPr>
        <sz val="11"/>
        <color theme="1"/>
        <rFont val="Aptos Narrow"/>
        <family val="2"/>
        <scheme val="minor"/>
      </rPr>
      <t>Need to confirm this with SOX team
&gt; Contact Email will be provided by Installer as part of the Bank Onboarding form</t>
    </r>
  </si>
  <si>
    <t>AVR-57</t>
  </si>
  <si>
    <t>Payment Process for Approved Invoices</t>
  </si>
  <si>
    <t>&gt; Once invoices are approved, payments should be processed via ACH or wire transfer.
&gt; The system should ensure correct payment routing based on installer banking details.</t>
  </si>
  <si>
    <t>&gt; Payments are processed as per "Immediate" payment terms for installers.
&gt; Current payment process will be followed. No changes need to be made to the Payment process</t>
  </si>
  <si>
    <t>AVR-58</t>
  </si>
  <si>
    <t>Sending Remittance via Email</t>
  </si>
  <si>
    <t>&gt; After successful payment, the system should send remittance advice to the installer via email.
&gt; This will be standard remittance email sent to vendors at the time of payment</t>
  </si>
  <si>
    <r>
      <t xml:space="preserve">&gt; </t>
    </r>
    <r>
      <rPr>
        <sz val="11"/>
        <color theme="1"/>
        <rFont val="Aptos Narrow"/>
        <family val="2"/>
        <scheme val="minor"/>
      </rPr>
      <t>Contact Email will be provided by Installer as part of the Bank Onboarding form</t>
    </r>
  </si>
  <si>
    <t>AVR-59</t>
  </si>
  <si>
    <t>Credit Memo Creation in Oracle Fusion</t>
  </si>
  <si>
    <t>&gt; When the payee is a distributor, the system should generate a credit memo instead of an AP invoice.
&gt; Credit memos should include the rebate amount and distributor details.
&gt; Credit memos should be manually applied by the AR team.
&gt; Need to send Rebate statement details to the Distributor</t>
  </si>
  <si>
    <t>&gt; Credit memos are created as per SPA agreement terms.</t>
  </si>
  <si>
    <t>AVR-60</t>
  </si>
  <si>
    <t>Reporting</t>
  </si>
  <si>
    <t xml:space="preserve">Incorta </t>
  </si>
  <si>
    <t>Integration of Rebate from CHM to Incorta</t>
  </si>
  <si>
    <t xml:space="preserve">Integration System </t>
  </si>
  <si>
    <t>&gt; Incorta will pull the data from CHM.
&gt; Error handling process is in place for failed data transfers.</t>
  </si>
  <si>
    <t>&gt; CHM has the latest activation and rebate records.
&gt; Integration is scheduled for daily execution.
&gt; Logging and monitoring are in place to track integration issues.</t>
  </si>
  <si>
    <t>AVR-61</t>
  </si>
  <si>
    <t>Interface Installer Rebate Payment Details from Oracle Fusion to Incorta</t>
  </si>
  <si>
    <t>&gt; Oracle Fusion sends complete and accurate payment details to Incorta.
&gt; Reports are updated daily to reflect the latest payment transactions.
&gt; Any discrepancies are flagged and escalated for resolution.</t>
  </si>
  <si>
    <t xml:space="preserve">&gt; Oracle Fusion is the source of truth for payment transactions.
&gt; The integration process runs on a daily schedule.
&gt; Payment records include complete information required for reporting.
</t>
  </si>
  <si>
    <t>AVR-62</t>
  </si>
  <si>
    <t>Integration of AVR SPA Details from SFDC to Incorta</t>
  </si>
  <si>
    <t>&gt; SPA details including rebate terms, installer, and geography should be available in Incorta.
&gt; Data should be updated daily without errors.
&gt; Incorta should provide insights based on SPA details.</t>
  </si>
  <si>
    <t>&gt; SFDC holds all SPA-related information.
&gt; The integration process runs as per the schedule.
&gt; Error logs are available for tracking integration failures.</t>
  </si>
  <si>
    <t>AVR-63</t>
  </si>
  <si>
    <t>Generating Comparison Report for Activations vs Rebates in Incorta</t>
  </si>
  <si>
    <t>Data  Analyst</t>
  </si>
  <si>
    <t>&gt; Report should detail activation records and their corresponding rebate status.
&gt; Include rejection reasons for rebates not issued.
&gt; The report should provide timestamps for when an installer account was not paid.
&gt; Data should be sourced from CHM and SFDC.</t>
  </si>
  <si>
    <t>&gt; Activation and rebate data is available in CHM.
&gt; The report will be accessible through Incorta.
&gt; Integration between CHM and Incorta is in place.</t>
  </si>
  <si>
    <t>AVR-64</t>
  </si>
  <si>
    <t>AVR Payments Report by Installers</t>
  </si>
  <si>
    <t>&gt; Report displays payments made per installer with activation and payment dates.
&gt; Ability to filter payments by installer, region, and date range.
&gt; Include a summary of pending payments.</t>
  </si>
  <si>
    <t>&gt; Payment data is sourced from Oracle Fusion and CHM.
&gt; The report will be updated daily in Incorta.
&gt; Integration between Oracle Fusion and Incorta is functioning correctly.</t>
  </si>
  <si>
    <t>AVR-65</t>
  </si>
  <si>
    <t>Regional and Salesperson-Based AVR Incorta Reports</t>
  </si>
  <si>
    <t>&gt; The report provides insights into rebate distribution by region and salesperson.
&gt; Data segmentation by geography and product category.
&gt; Allow export of reports for further analysis.</t>
  </si>
  <si>
    <t>&gt; Region and salesperson details are accurately maintained in SFDC.
&gt; CHM provides accurate rebate calculation data.
&gt; The report is generated based on daily updated data from CHM to Incorta.</t>
  </si>
  <si>
    <t>AVR-66</t>
  </si>
  <si>
    <t>Activation Compliance Report</t>
  </si>
  <si>
    <t>&gt; Report should flag activations that do not match the eligible geographies in SPA.
&gt; Include details such as site address, activation date, and rebate status.
&gt; Provide alerts for compliance breaches.</t>
  </si>
  <si>
    <t>AVR-67</t>
  </si>
  <si>
    <t>POS vs Activations vs AVR Report (Distributor View)(Incorta)</t>
  </si>
  <si>
    <t>&gt; Report includes POS, activation, and rebate data aligned by distributor.
&gt; Ability to analyze discrepancies and highlight potential errors.
&gt; The report should provide distributor-wise rebate summaries.</t>
  </si>
  <si>
    <t>&gt; POS data is sourced from Oracle Fusion and CHM.
&gt; Distributor details are maintained accurately in SFDC.
&gt; The report is generated through the Incorta reporting system.</t>
  </si>
  <si>
    <t>AVR-68</t>
  </si>
  <si>
    <t>POS vs Activations vs AVR Report (Installer View)(Incorta)</t>
  </si>
  <si>
    <t>&gt; Report includes POS data and cross-checks with installer activations.
&gt; Highlight discrepancies for investigation.
&gt; Provide a breakdown of rebate eligibility by installer.</t>
  </si>
  <si>
    <t>&gt; POS data is pulled from Oracle Fusion.
&gt; Installer details are accurately maintained in CHM and SFDC.
&gt; Data is synchronized daily into Incorta.</t>
  </si>
  <si>
    <t>AVR-69</t>
  </si>
  <si>
    <t>Installer Reporting on Activations (Enlighten Integration)(Incorta)</t>
  </si>
  <si>
    <t>&gt; Reports should list activations by site with date and status.
&gt; Include rebate eligibility details based on SPA terms.
&gt; Accessible through the Enlighten portal with filters for date and site.</t>
  </si>
  <si>
    <t>&gt; Activation data is synchronized from Enlighten to CHM.
&gt; Enlighten provides appropriate access controls for installers.
&gt; The report is generated using Incorta.</t>
  </si>
  <si>
    <t>AVR-70</t>
  </si>
  <si>
    <t xml:space="preserve">Data Conversion </t>
  </si>
  <si>
    <t>Oracle Shipments with Serial Number Migration and Validation</t>
  </si>
  <si>
    <t>&gt; Migrate Oracle shipment data at the serial number (S/N) level into CHM for rebate processing.
&gt; Enable serial number validation for activation data, ensuring proper distributor identification and revenue mapping.
&gt; Define historical data migration rules (e.g., 2-5 years) for shipments to be included in the rebate process.
&gt; Implement validation logic to ensure duplicate or invalid serial numbers are flagged and excluded.
&gt; The system should support performance optimization by efficiently processing large-scale shipment data.</t>
  </si>
  <si>
    <t>&gt; Oracle Fusion maintains complete shipment records, including serial numbers.
&gt; Business rules define the time range for historical data migration.
&gt; Serial number validation logic ensures that only eligible shipments are considered for rebate calculations.</t>
  </si>
  <si>
    <t>AVR-71</t>
  </si>
  <si>
    <t>Enlighten Sites and Device Activation Migration and Validation</t>
  </si>
  <si>
    <t>&gt; Migrate Enlighten activation site and device data into CHM to support rebate processing.
&gt; Validate geo-location and activation details against SPA-defined eligibility rules.
&gt; Ensure only approved installer accounts with valid SPA agreements are considered for rebate processing.
&gt; Establish rules for historical activation data migration (e.g., past 3-5 years).
&gt; Implement automated checks to prevent fraudulent or duplicate activations from receiving rebates.</t>
  </si>
  <si>
    <t xml:space="preserve">&gt; Enlighten maintains detailed activation site and device data.
&gt; Activation data should be linked to installer accounts for rebate eligibility.
&gt; Business rules define activation geo-location compliance and historical data range for migration.
</t>
  </si>
  <si>
    <t>AVR-72</t>
  </si>
  <si>
    <t>User, Roles and Permissions Management in CHM</t>
  </si>
  <si>
    <t>Define User Roles and Hierarchies in CHM</t>
  </si>
  <si>
    <t xml:space="preserve">&gt;Define distinct user ,roles and hierarchical structures in CHM to ensure that each user has appropriate access to AVR rebate processes based on their responsibilities. </t>
  </si>
  <si>
    <t>AVR-73</t>
  </si>
  <si>
    <t>Implement Role-Based Permissions for SPA Processes in CHM</t>
  </si>
  <si>
    <t>&gt;Implement role-based permissions in CHM .
&gt;Ensures that sensitive operations are performed by appropriate roles like Pricing Team and Regional Managers.</t>
  </si>
  <si>
    <t>AVR-74</t>
  </si>
  <si>
    <t>Configure Approval Workflow Permissions for AVR Rebates in CHM</t>
  </si>
  <si>
    <t>&gt;Configure approval workflows in CHM to ensure that AVR rebate payments are routed to the correct approvers based on their roles. 
&gt;This will ensure compliance with organizational and regulatory standards.</t>
  </si>
  <si>
    <t>Total</t>
  </si>
  <si>
    <t>S.no</t>
  </si>
  <si>
    <t>System Involved</t>
  </si>
  <si>
    <t>User Story &amp; Requirments</t>
  </si>
  <si>
    <t xml:space="preserve">Distributor /Sub Distributor Selection </t>
  </si>
  <si>
    <t>&gt; User can select a distributor for within the MSI SPA page layout.
&gt; The selected distributor is stored in the SPA record and validated before submission.
&gt; User can share the rebate agreement with multiple distributor/sub distributor</t>
  </si>
  <si>
    <t>&gt; SPA can be shared with multiple distributors, user can update the distributor look up field with new distributor, and an entry will be created in the SPA Distributor as it occurs today
&gt; SPA will always be created against the site of the distributor which has "Opportunities &amp; SPA" flag set to true</t>
  </si>
  <si>
    <t>&gt; Sales users should be able to add eligible products to the Unit Activation Incentive table within the SPA.
&gt; All products with MSI/AVR flag are eligible for the Unit Activation Incentive.
&gt; Users should enter the minimum activation quantity and per-unit incentive for the selected SKUs.
&gt; A warning should be displayed if non-eligible products are selected. Non Eligible products should not be searchable to be added
&gt; The system should prevent duplicate SKU entries within the same SPA.
Validation Required:
#Validate the selected SKU against geography eligibility criteria.
#Error handling for duplicate entries and missing mandatory fields.</t>
  </si>
  <si>
    <t xml:space="preserve">&gt; The pricing team will maintain product eligibility by maintaining products with an AVR/MSI flag in Salesforce​.
&gt; All products are maintained and updated by the pricing team.
&gt; Eligible SKUs are pre-defined and flagged in Salesforce.
</t>
  </si>
  <si>
    <t>Approval of SPA by Pricing Team</t>
  </si>
  <si>
    <t xml:space="preserve">&gt; The pricing team should be able to approve or reject AVR/MSI SPAs using the approval workflow in Salesforce.
&gt; Upon approval, the SPA should transition to an "Approved" status and be locked from further changes.
&gt; If rejected, the system should capture rejection reasons and notify the sales team automatically.
&gt; Approval should include validation checks to ensure compliance with business rules and rebate eligibility criteria.
&gt; Notifications should be sent to the relevant stakeholders upon approval or rejection. (should work similar to D-SPA)
&gt; Notification should also be sent to relevant stakeholder on submission of SPA for approval  (should work similar to D-SPA)
&gt; Only if the SPA is set for payment via Distributor - SPA should be visible in Customer Portal
Validation Needed:(Needs to be discussed)
&gt; Ensure the installer has a valid banking flag set to "Y" before approval.
&gt; Verify no overlapping AVR/MSI SPA exists for the same installer within the specified date range. - if overlapping SPA exists, Pricing team should not be able to approve the SPA and SPA Numbers should be displayed to the user to investigate the SPA. The SPA can only be approved once the overlapping other SPA is end dated and the start of the SPA date is day after end date of the SPA (exception is Budgetary SPA which can overlap)
&gt; Ensure that all required fields, such as SKU, incentive values, and price lists, are correctly populated.
&gt; The system should check if the SPA is categorized correctly as AVR/MSI.
&gt; Ensure a PDF is generated and attached to the SPA record upon approval.
</t>
  </si>
  <si>
    <t xml:space="preserve">(Need to be discussed)
&gt; The existing approval process for other SPAs is already in place and will be reused for AVR/MSI SPAs.
&gt; Users will have the appropriate permissions to approve or reject SPAs.
&gt; Rejected SPAs will be editable for resubmission after correction.
&gt; Notifications are set up for the sales team and installer upon approval/rejection.
&gt; The SPA cannot be edited after approval and will be locked for further changes.
</t>
  </si>
  <si>
    <t>&gt;The Sales User should be able to initiate an SPA update/amendment.
&gt;The Expiration Date can be increased or decreased, but it cannot be set to a date earlier than today (the date on which the change is being made).
&gt;Users should be able to add products to the Product Incentive, System Incentive, and Site Volume Incentive tables, but cannot remove existing products.
&gt;Users should be able to share the SPA with additional distributors, but cannot remove an existing distributor from the SPA.
&gt;Users should be able to add new countries, states, and postal codes (zip codes) but cannot remove existing ones.
&gt;Users should be able to add child accounts to the SPA, but cannot remove existing child accounts.
&gt;All changes should be tracked and recorded in the system for audit purposes.
&gt;Users should not be able to remove products, countries, states, zip codes, or child accounts once they have been added.</t>
  </si>
  <si>
    <t xml:space="preserve">Jira ID </t>
  </si>
  <si>
    <t>Validate Disti for Rebate Eligibility</t>
  </si>
  <si>
    <t>&gt; The system should validate Disti for Disti eligibility wherever Disti is selected on the AVR/MSI SPA.
&gt; Payments will be made only to Installer, it the Serial # was procured by the Disti added to SPA</t>
  </si>
  <si>
    <t>&gt; CHM has access to the latest approved AVR/MSI SPA agreements to verify the Disti eligibility criteria.
&gt; Serial number level Shipment data is sourced accurately from Enable/WMS/ERP and availabe for determining the Disti</t>
  </si>
  <si>
    <t>Rebate Batch Creation for Date Range</t>
  </si>
  <si>
    <t>&gt; The system should integrate with Oracle Fusion to retrieve Shipment details required for rebate processing in CHM.
&gt; The integration should provide accurate shipment details, including serial numbers and associated distributor Oracle IDs.
&gt; The system should ensure that the correct distributor information is available before processing rebates.
&gt; CHM should store and maintain Shipment records received from Oracle Fusion for reference during rebate calculations.</t>
  </si>
  <si>
    <r>
      <t xml:space="preserve">&gt; Oracle Fusion serves as the single source of truth for distributor details​
&gt; CHM has the capability to receive and store distributor shipment data accurately.
&gt; Exception handling mechanisms are in place to manage missing or incorrect distributor records.
&gt; Integration between Oracle Fusion and CHM will occur on a daily basis.
</t>
    </r>
    <r>
      <rPr>
        <sz val="11"/>
        <color theme="1"/>
        <rFont val="Aptos Narrow"/>
        <family val="2"/>
        <scheme val="minor"/>
      </rPr>
      <t>&gt; If a serial # is not found, we need to raise an exception. A notification should be triggered to users, IT Team for the same. Need to decide on corrective  action</t>
    </r>
  </si>
  <si>
    <t>AVR/MSI SPA Approval Workflow</t>
  </si>
  <si>
    <t xml:space="preserve">&gt; Now that we are going to pay on a Monthly basis, we need to add an approval step to review and approve the Rebate Batch
&gt; Exceptions will also require approvals
</t>
  </si>
  <si>
    <t>&gt; Once Rebate Batch is approved for payment, CHM system will stage the AP Invoice Data into a table for the Integration process to pull the information periodically</t>
  </si>
  <si>
    <t>&gt; Need to finalize the criteria to derive the Supplier Record (potentially SFDC Key)
&gt; How do we identify the Operating Unit/Ledger for the AP Invoice? 
&gt; Need to finalize if we need summary lines or detailed lines on the AP Invoice?</t>
  </si>
  <si>
    <t>Fusion</t>
  </si>
  <si>
    <t>Self-Billing Invoice pdf</t>
  </si>
  <si>
    <t>&gt; Need to generate a Self-Billing invoice in a pre-defined format that will be sent to Installer Contact email address</t>
  </si>
  <si>
    <t>&gt; Need to get the self-billing invoice format from Finance team, that is vetted by Tax and Legal Team
&gt; Need to finalize on level of details that need to be sent alongwith the Self-Billing Invoice</t>
  </si>
  <si>
    <t>Payment and Remittance Advice</t>
  </si>
  <si>
    <t>Oracle Fusion</t>
  </si>
  <si>
    <t>&gt; Invoice will be paid as part of the existing AP Payment process.
&gt; Existing Remittance Advice will be sent to Installer Contact email address per the current process</t>
  </si>
  <si>
    <t>Critical Task</t>
  </si>
  <si>
    <t xml:space="preserve">JIRA ID </t>
  </si>
  <si>
    <t xml:space="preserve">Story/Component </t>
  </si>
  <si>
    <t>Description</t>
  </si>
  <si>
    <t>Owner</t>
  </si>
  <si>
    <t>Start Date</t>
  </si>
  <si>
    <t>End Date</t>
  </si>
  <si>
    <t>Actual End Date</t>
  </si>
  <si>
    <t>Delays in Days</t>
  </si>
  <si>
    <t xml:space="preserve">Story points/ Efforts </t>
  </si>
  <si>
    <t>Status</t>
  </si>
  <si>
    <t xml:space="preserve">Percentage </t>
  </si>
  <si>
    <t xml:space="preserve">Completion Points  </t>
  </si>
  <si>
    <t>Comments</t>
  </si>
  <si>
    <t>Effort Level</t>
  </si>
  <si>
    <t xml:space="preserve">Sum of Story points/ Efforts </t>
  </si>
  <si>
    <t xml:space="preserve">Sum of Completion Points  </t>
  </si>
  <si>
    <t>-</t>
  </si>
  <si>
    <t xml:space="preserve">Enphase </t>
  </si>
  <si>
    <t>Tiny</t>
  </si>
  <si>
    <t>A quick task.</t>
  </si>
  <si>
    <t>Critical</t>
  </si>
  <si>
    <t>Small</t>
  </si>
  <si>
    <t>A straightforward task.</t>
  </si>
  <si>
    <t>CHM</t>
  </si>
  <si>
    <t>Medium</t>
  </si>
  <si>
    <t>Slightly complex.</t>
  </si>
  <si>
    <t>SFDC</t>
  </si>
  <si>
    <t>Adarsh Mantri/ Bhumika</t>
  </si>
  <si>
    <t>Large</t>
  </si>
  <si>
    <t>A bit more complex.</t>
  </si>
  <si>
    <t>Very Large</t>
  </si>
  <si>
    <t>Requires significant effort,and having  multiple dependencies.</t>
  </si>
  <si>
    <t>Complex</t>
  </si>
  <si>
    <t>A big feature.</t>
  </si>
  <si>
    <t xml:space="preserve">Major </t>
  </si>
  <si>
    <t xml:space="preserve">Big enhancement </t>
  </si>
  <si>
    <t>Grand Total</t>
  </si>
  <si>
    <r>
      <rPr>
        <b/>
        <sz val="11"/>
        <color rgb="FF000000"/>
        <rFont val="Aptos Narrow"/>
        <family val="2"/>
        <scheme val="minor"/>
      </rPr>
      <t>3/4:</t>
    </r>
    <r>
      <rPr>
        <sz val="11"/>
        <color rgb="FF000000"/>
        <rFont val="Aptos Narrow"/>
        <family val="2"/>
        <scheme val="minor"/>
      </rPr>
      <t xml:space="preserve"> Team is working on this and will be completed on time.</t>
    </r>
  </si>
  <si>
    <t>Total Points</t>
  </si>
  <si>
    <t>Completion Points</t>
  </si>
  <si>
    <t>Critical Task Progress Percentage</t>
  </si>
  <si>
    <t>Overall Progress Percentage</t>
  </si>
  <si>
    <r>
      <rPr>
        <b/>
        <sz val="14"/>
        <color rgb="FF000000"/>
        <rFont val="Aptos Narrow"/>
        <family val="2"/>
        <scheme val="minor"/>
      </rPr>
      <t>Note:</t>
    </r>
    <r>
      <rPr>
        <sz val="11"/>
        <color rgb="FF000000"/>
        <rFont val="Aptos Narrow"/>
        <family val="2"/>
        <scheme val="minor"/>
      </rPr>
      <t xml:space="preserve"> Incorta, Enlighten, Boomi, Oracle Fusion is not consider under this calculations, as these systems are Out of Scope for Internal Dev efforts.</t>
    </r>
  </si>
  <si>
    <t xml:space="preserve">Geo Resrtiction on SPA </t>
  </si>
  <si>
    <t>Installer Master Bank Detail Flag Sync from SFDC--&gt;CHM</t>
  </si>
  <si>
    <t>Raja</t>
  </si>
  <si>
    <r>
      <rPr>
        <b/>
        <sz val="11"/>
        <color rgb="FF000000"/>
        <rFont val="Aptos Narrow"/>
        <family val="2"/>
        <scheme val="minor"/>
      </rPr>
      <t>3/4:</t>
    </r>
    <r>
      <rPr>
        <sz val="11"/>
        <color rgb="FF000000"/>
        <rFont val="Aptos Narrow"/>
        <family val="2"/>
        <scheme val="minor"/>
      </rPr>
      <t xml:space="preserve"> Raja did the chnages in UAT, now its completed in Prod Version, and the UT is in progress.</t>
    </r>
  </si>
  <si>
    <t>View Only - Modify Existing Screen</t>
  </si>
  <si>
    <t>APEX Screen</t>
  </si>
  <si>
    <t>Avinash</t>
  </si>
  <si>
    <t>Shipment Master Data from Fusion --&gt;CHM</t>
  </si>
  <si>
    <t>Gurpreet</t>
  </si>
  <si>
    <r>
      <rPr>
        <b/>
        <sz val="11"/>
        <color rgb="FF000000"/>
        <rFont val="Aptos Narrow"/>
        <family val="2"/>
        <scheme val="minor"/>
      </rPr>
      <t>3/4:</t>
    </r>
    <r>
      <rPr>
        <sz val="11"/>
        <color rgb="FF000000"/>
        <rFont val="Aptos Narrow"/>
        <family val="2"/>
        <scheme val="minor"/>
      </rPr>
      <t xml:space="preserve"> Team will be complete this by 3/7 (Dev Complete).
Details required from Raj/Ravi (Sync from date, Country names for which data needs to be synced).</t>
    </r>
  </si>
  <si>
    <t>Shipment Master Data View Only</t>
  </si>
  <si>
    <t>Avinash/Ronnie</t>
  </si>
  <si>
    <t>Report - Done . Integration and PL/SQL (tuesday)</t>
  </si>
  <si>
    <t>View Only</t>
  </si>
  <si>
    <t>MSI/AVR SPA Master Sync from SFDC --&gt; CHM</t>
  </si>
  <si>
    <t>Avinash/Sohil/Ronnie</t>
  </si>
  <si>
    <t>Admin Screen</t>
  </si>
  <si>
    <t>Sohil</t>
  </si>
  <si>
    <t>Transaction Screen</t>
  </si>
  <si>
    <r>
      <rPr>
        <b/>
        <sz val="11"/>
        <color rgb="FF000000"/>
        <rFont val="Aptos Narrow"/>
        <family val="2"/>
        <scheme val="minor"/>
      </rPr>
      <t>3/4:</t>
    </r>
    <r>
      <rPr>
        <sz val="11"/>
        <color rgb="FF000000"/>
        <rFont val="Aptos Narrow"/>
        <family val="2"/>
        <scheme val="minor"/>
      </rPr>
      <t xml:space="preserve"> Team is working on this and will be completed on time. Creating test data to validate the screens</t>
    </r>
  </si>
  <si>
    <t>Errors and Exceptions Screen</t>
  </si>
  <si>
    <t>Batch Process submission Screen</t>
  </si>
  <si>
    <t>Transaction Screen - View Only</t>
  </si>
  <si>
    <t> </t>
  </si>
  <si>
    <t>NEEDS NEW US</t>
  </si>
  <si>
    <t>Home Screen - View Only</t>
  </si>
  <si>
    <t>Avinash/Sohil</t>
  </si>
  <si>
    <t>Approval Screen</t>
  </si>
  <si>
    <t>Screen to Inquire about Rebate Payments - Query by Filter, Dates, SKU, S/N, Site ID, Country, State, Zip, SPA</t>
  </si>
  <si>
    <t>Still targeting to meet the ETA of 3/14</t>
  </si>
  <si>
    <t>New Cards to be added to existing Master Data screen</t>
  </si>
  <si>
    <r>
      <rPr>
        <b/>
        <sz val="11"/>
        <color rgb="FF000000"/>
        <rFont val="Aptos Narrow"/>
        <family val="2"/>
        <scheme val="minor"/>
      </rPr>
      <t>3/4:</t>
    </r>
    <r>
      <rPr>
        <sz val="11"/>
        <color rgb="FF000000"/>
        <rFont val="Aptos Narrow"/>
        <family val="2"/>
        <scheme val="minor"/>
      </rPr>
      <t xml:space="preserve"> Team is working in this and it will be completed, </t>
    </r>
    <r>
      <rPr>
        <b/>
        <sz val="11"/>
        <color rgb="FF000000"/>
        <rFont val="Aptos Narrow"/>
        <family val="2"/>
        <scheme val="minor"/>
      </rPr>
      <t>once all the view in report completes.</t>
    </r>
  </si>
  <si>
    <t>Take AP Invoice Data from CHM to Fusion</t>
  </si>
  <si>
    <t>Gurpreet/Rama</t>
  </si>
  <si>
    <t>Take AR Credit Memo Data from CHM to Fusion</t>
  </si>
  <si>
    <t xml:space="preserve">1) Derive Disti based on S/N
2) Derive Order Type - Revenue or RMA for the Device based on S/N
3) Derive Effective Date for SPA Eligibility using Site &amp; Activation Dates </t>
  </si>
  <si>
    <t>PL/SQL</t>
  </si>
  <si>
    <t>Raj/Sohil/Ronnie</t>
  </si>
  <si>
    <t>1) Derive SPA that the SKU is eligible for
2) Derive if SKU is eligible for Activation Rebate Type
3) Derive if SKU is eligible for System Attachment Rebate Type
4) Derive if SKU is eligible for System Incentive Rebate Type 
5) Derive Payee</t>
  </si>
  <si>
    <t>AVR-39, 40, 41, 42, 43, 44, 45, 46, 47, 50</t>
  </si>
  <si>
    <t>For Rebate Eligible Activation Records 
1) Calculate Activation Rebate $
2) Calculate System Attachment Rebate $
3) Calculate System Incentive Rebate $</t>
  </si>
  <si>
    <t>1) Batch Unpaid Rebate Amounts into Payment Batch
2) Mark the records with status = Pay Batch Created and tag the Payment Batch Number</t>
  </si>
  <si>
    <t>1) All Apporved Payment Batch Lines will be grouped into AP Invoices</t>
  </si>
  <si>
    <t>1) All Apporved Payment Batch Lines will be grouped into AR Credit Memo</t>
  </si>
  <si>
    <t>Report Screens</t>
  </si>
  <si>
    <t>AVR-77</t>
  </si>
  <si>
    <t>Utl Package</t>
  </si>
  <si>
    <t>Ronnie</t>
  </si>
  <si>
    <t>Will keep adding to Utl package till 4/4</t>
  </si>
  <si>
    <t>Email Templates</t>
  </si>
  <si>
    <t>APEX Templates</t>
  </si>
  <si>
    <t>Populated by Boomi Process</t>
  </si>
  <si>
    <t>TABLE</t>
  </si>
  <si>
    <r>
      <rPr>
        <b/>
        <sz val="11"/>
        <color rgb="FF000000"/>
        <rFont val="Aptos Narrow"/>
        <family val="2"/>
        <scheme val="minor"/>
      </rPr>
      <t>3/4:</t>
    </r>
    <r>
      <rPr>
        <sz val="11"/>
        <color rgb="FF000000"/>
        <rFont val="Aptos Narrow"/>
        <family val="2"/>
        <scheme val="minor"/>
      </rPr>
      <t xml:space="preserve"> Team has completed this already and table task, need not to have testing.</t>
    </r>
  </si>
  <si>
    <t>Populated by OIC Interface</t>
  </si>
  <si>
    <t>Populated by PLSQL Batch Process - Activation Data Alternate Attributes</t>
  </si>
  <si>
    <t>Populated by PLSQL Batch Process - Eligible SPA and Rebate Type Tagging</t>
  </si>
  <si>
    <t>Populated by PLSQL Batch Process - Create AP Invoice</t>
  </si>
  <si>
    <t>Populated by PLSQL Batch Process - Create AR Credit Memo</t>
  </si>
  <si>
    <t>Populated from APEX Screen when batch is Approved or Rejected</t>
  </si>
  <si>
    <t>Populated by users using APEX Screen (User uploads Data)</t>
  </si>
  <si>
    <t>Debug log Table</t>
  </si>
  <si>
    <t>View for SPA Details</t>
  </si>
  <si>
    <t>VIEW</t>
  </si>
  <si>
    <t>Raj/Ronnie</t>
  </si>
  <si>
    <r>
      <rPr>
        <b/>
        <sz val="11"/>
        <color rgb="FF000000"/>
        <rFont val="Aptos Narrow"/>
        <family val="2"/>
        <scheme val="minor"/>
      </rPr>
      <t>3/4:</t>
    </r>
    <r>
      <rPr>
        <sz val="11"/>
        <color rgb="FF000000"/>
        <rFont val="Aptos Narrow"/>
        <family val="2"/>
        <scheme val="minor"/>
      </rPr>
      <t xml:space="preserve"> It took More time then expected because it took time to load the data in SPA Tables.</t>
    </r>
  </si>
  <si>
    <t>View for Payment Details</t>
  </si>
  <si>
    <t>Suchita to double check the end-date</t>
  </si>
  <si>
    <t>View for Shipment Details</t>
  </si>
  <si>
    <t>View for SPA Additional Disti Details</t>
  </si>
  <si>
    <t>Activation - Bring Enlighten Site Details into CHM</t>
  </si>
  <si>
    <t>BOOMI</t>
  </si>
  <si>
    <t>Harisha (Enphase)</t>
  </si>
  <si>
    <t>Activation - Bring Enlighten Device Activation Details into CHM</t>
  </si>
  <si>
    <t xml:space="preserve">Installer Bank Details Submitted Flag attribute from Enligthen to SFDC </t>
  </si>
  <si>
    <t>CHECK WITH HARISHA</t>
  </si>
  <si>
    <t>RPA to read IRF form from RPA mail box
RPA to Send this PDF details to Abby</t>
  </si>
  <si>
    <t>RPA</t>
  </si>
  <si>
    <t>Vamshi (Enphase)</t>
  </si>
  <si>
    <t xml:space="preserve">Abbyy will extract the data from PDF and populate the data in ATP database table </t>
  </si>
  <si>
    <t>Abbyy</t>
  </si>
  <si>
    <t>Milind (Enphase)</t>
  </si>
  <si>
    <t>RPA will perform validations on the data extracted from Abbyy in ATP</t>
  </si>
  <si>
    <t>OIC Integration to create Supplier and Supplier Bank Account</t>
  </si>
  <si>
    <t>Gupreet/Raja</t>
  </si>
  <si>
    <t>RPA will invoke OIC Integration for the validated data to Create Supplier or Update the existing Supplier in oracle fusion
RPA will share the summary report of supplier created in fusion to MDM team for review and approval</t>
  </si>
  <si>
    <t>Create Vendor and Bank Account Details in Oracle AP</t>
  </si>
  <si>
    <t>Harisha / Gurpreet</t>
  </si>
  <si>
    <t>Send MSI &amp; Rebate Payment Details to Incorta</t>
  </si>
  <si>
    <t>Incorta</t>
  </si>
  <si>
    <t>Syed (Enphase)</t>
  </si>
  <si>
    <t>NOT IN SELECTIVA SCOPE</t>
  </si>
  <si>
    <t>Manual Payment Batch (Excel Upload)</t>
  </si>
  <si>
    <t>Anirudh(Enphase)</t>
  </si>
  <si>
    <t>Enlighten --&gt; Oracle Vendor Creation</t>
  </si>
  <si>
    <t>CHM --&gt; Incorta Integration</t>
  </si>
  <si>
    <t>AP Invoice Creation in Oracle fusion in Summary</t>
  </si>
  <si>
    <t>Attach details of each actication at the Invoice header level</t>
  </si>
  <si>
    <t>Self-Billing Invoice pdf to be emailed to Installer (Bursting program)</t>
  </si>
  <si>
    <t>Sending Invoice details PDF to Installer remittance email address</t>
  </si>
  <si>
    <t>AVR-142</t>
  </si>
  <si>
    <t>Data Load from UAT to SIT</t>
  </si>
  <si>
    <t>Master data tables to be loaded in SIT tables</t>
  </si>
  <si>
    <t>Object</t>
  </si>
  <si>
    <t>Critical task %</t>
  </si>
  <si>
    <t>OIC Interface for SFDC--&gt; CHM Installer Master - Bank Detail Flag</t>
  </si>
  <si>
    <t>Modify Screen for Installer Master</t>
  </si>
  <si>
    <t>OIC Interface for Oracle --&gt; CHM Shipments Data Master (WMS)</t>
  </si>
  <si>
    <r>
      <rPr>
        <b/>
        <sz val="11"/>
        <color rgb="FF000000"/>
        <rFont val="Aptos Narrow"/>
        <scheme val="minor"/>
      </rPr>
      <t>3/4:</t>
    </r>
    <r>
      <rPr>
        <sz val="11"/>
        <color rgb="FF000000"/>
        <rFont val="Aptos Narrow"/>
        <scheme val="minor"/>
      </rPr>
      <t xml:space="preserve"> Team will be complete this by 3/7 (Dev Complete).
Details required from Raj/Ravi (Sync from date, Country names for which data needs to be synced).</t>
    </r>
  </si>
  <si>
    <t>Screen for Oracle Shipment Details</t>
  </si>
  <si>
    <r>
      <rPr>
        <sz val="11"/>
        <color rgb="FF000000"/>
        <rFont val="Aptos Narrow"/>
        <scheme val="minor"/>
      </rPr>
      <t xml:space="preserve">Report - Done . Integration and PL/SQL (tuesday).
</t>
    </r>
    <r>
      <rPr>
        <b/>
        <sz val="11"/>
        <color rgb="FF000000"/>
        <rFont val="Aptos Narrow"/>
        <scheme val="minor"/>
      </rPr>
      <t>3/5:</t>
    </r>
    <r>
      <rPr>
        <sz val="11"/>
        <color rgb="FF000000"/>
        <rFont val="Aptos Narrow"/>
        <scheme val="minor"/>
      </rPr>
      <t xml:space="preserve"> Need to receive the shipment data from Harisha.</t>
    </r>
  </si>
  <si>
    <t>Screen for Enlighten Site Details</t>
  </si>
  <si>
    <r>
      <rPr>
        <b/>
        <sz val="11"/>
        <color rgb="FF000000"/>
        <rFont val="Aptos Narrow"/>
        <scheme val="minor"/>
      </rPr>
      <t>3/5:</t>
    </r>
    <r>
      <rPr>
        <sz val="11"/>
        <color rgb="FF000000"/>
        <rFont val="Aptos Narrow"/>
        <scheme val="minor"/>
      </rPr>
      <t xml:space="preserve"> Avinsah Completed this before time.</t>
    </r>
  </si>
  <si>
    <t>Screen for Enlighten Device Activation Details (show calculations)</t>
  </si>
  <si>
    <t>Bring Enlighten Site &amp; Device Activation Details into CHM</t>
  </si>
  <si>
    <t>Screen for MSI/AVR SPA Header</t>
  </si>
  <si>
    <t>Screen for MSI/AVR SPA Additional Distis</t>
  </si>
  <si>
    <t>Screen for MSI/AVR SPA Installer Accounts</t>
  </si>
  <si>
    <t>Screen for MSI/AVR SPA Rebate Details</t>
  </si>
  <si>
    <t>Screen for MSI/AVR SPA Geo Data</t>
  </si>
  <si>
    <t>Screen for Payment Batches Header</t>
  </si>
  <si>
    <t>Screen for Payment Batch Details</t>
  </si>
  <si>
    <t>Screen for showing Log Messages in Payment Batch Headers</t>
  </si>
  <si>
    <t>Screen for showing Log Messages in Payment Batch Details</t>
  </si>
  <si>
    <t>Screen for Submitting Payment Batch Creation</t>
  </si>
  <si>
    <t>Screen for showing Payment Batch Creation Data</t>
  </si>
  <si>
    <t>Screen for showing Payment Batch Creation Log Messages</t>
  </si>
  <si>
    <t>Screen for showing AP Invoice Batch Data</t>
  </si>
  <si>
    <r>
      <rPr>
        <b/>
        <sz val="11"/>
        <color rgb="FF000000"/>
        <rFont val="Aptos Narrow"/>
        <scheme val="minor"/>
      </rPr>
      <t>Ravi:</t>
    </r>
    <r>
      <rPr>
        <sz val="11"/>
        <color rgb="FF000000"/>
        <rFont val="Aptos Narrow"/>
        <scheme val="minor"/>
      </rPr>
      <t xml:space="preserve"> Still targeting to meet the ETA of 3/14</t>
    </r>
  </si>
  <si>
    <r>
      <rPr>
        <b/>
        <sz val="11"/>
        <color rgb="FF000000"/>
        <rFont val="Aptos Narrow"/>
        <scheme val="minor"/>
      </rPr>
      <t>3/4:</t>
    </r>
    <r>
      <rPr>
        <sz val="11"/>
        <color rgb="FF000000"/>
        <rFont val="Aptos Narrow"/>
        <scheme val="minor"/>
      </rPr>
      <t xml:space="preserve"> Team is working in this and it will be completed, </t>
    </r>
    <r>
      <rPr>
        <b/>
        <sz val="11"/>
        <color rgb="FF000000"/>
        <rFont val="Aptos Narrow"/>
        <scheme val="minor"/>
      </rPr>
      <t>once all the view in report completes.</t>
    </r>
  </si>
  <si>
    <t>OIC Interface to pick AP Invoice data from CHM and send it to Fusion</t>
  </si>
  <si>
    <t>Activation Data Additional Attributes</t>
  </si>
  <si>
    <t>Eligible SPA and Rebate Type Tagging</t>
  </si>
  <si>
    <t>Create Payment Batch</t>
  </si>
  <si>
    <t>Create AP Invoice</t>
  </si>
  <si>
    <t>Interactive Report for Rebate Payments Data</t>
  </si>
  <si>
    <t>Utilities Package</t>
  </si>
  <si>
    <t>Email Templates for Error Reporting</t>
  </si>
  <si>
    <t>ENLIGHTEN SITES table</t>
  </si>
  <si>
    <t>ENLIGHTEN DEVICE data</t>
  </si>
  <si>
    <t>MSI/AVR SPA Header Data</t>
  </si>
  <si>
    <t>MSI/AVR SPA Additional Distis</t>
  </si>
  <si>
    <t>MSI/AVR SPA Activation Rebate Data</t>
  </si>
  <si>
    <t>MSI/AVR SPA System Attachment Rebate Data</t>
  </si>
  <si>
    <t>MSI/AVR SPA System Incentive SKU Data</t>
  </si>
  <si>
    <t>MSI/AVR SPA System Incentive SKU &lt;--&gt; Tier Rebate Data</t>
  </si>
  <si>
    <t>MSI/AVR SPA Geo Data</t>
  </si>
  <si>
    <t>MSI/AVR SPA Installer Data (Parent &amp; Child Accounts)</t>
  </si>
  <si>
    <t>DEVICE Additional Attributes Data</t>
  </si>
  <si>
    <t>DEVICE Rebate Amounts Detail</t>
  </si>
  <si>
    <t>AP Invoice Data</t>
  </si>
  <si>
    <t>AR Credit Memo Data</t>
  </si>
  <si>
    <t>Batch Approval Details</t>
  </si>
  <si>
    <t>Alternate SKUs Master</t>
  </si>
  <si>
    <r>
      <rPr>
        <b/>
        <sz val="11"/>
        <color rgb="FF000000"/>
        <rFont val="Aptos Narrow"/>
        <scheme val="minor"/>
      </rPr>
      <t>3/5: </t>
    </r>
    <r>
      <rPr>
        <sz val="11"/>
        <color rgb="FF000000"/>
        <rFont val="Aptos Narrow"/>
        <scheme val="minor"/>
      </rPr>
      <t>Will be adding the details whenever needed.</t>
    </r>
  </si>
  <si>
    <t>View for Enlighten Site Details</t>
  </si>
  <si>
    <t>Suchita to double check the end-date
Need to verify the dates and also need to plan with Raj on when to pick this up!</t>
  </si>
  <si>
    <t>View for Enlighten Device Activation Details</t>
  </si>
  <si>
    <r>
      <rPr>
        <sz val="11"/>
        <color rgb="FF000000"/>
        <rFont val="Aptos Narrow"/>
        <scheme val="minor"/>
      </rPr>
      <t xml:space="preserve">Suchita to double check the end-date
</t>
    </r>
    <r>
      <rPr>
        <b/>
        <sz val="11"/>
        <color rgb="FF000000"/>
        <rFont val="Aptos Narrow"/>
        <scheme val="minor"/>
      </rPr>
      <t>3/5:</t>
    </r>
    <r>
      <rPr>
        <sz val="11"/>
        <color rgb="FF000000"/>
        <rFont val="Aptos Narrow"/>
        <scheme val="minor"/>
      </rPr>
      <t xml:space="preserve"> Need to verify the dates and also need to plan with Raj on when to pick this up!</t>
    </r>
  </si>
  <si>
    <r>
      <rPr>
        <b/>
        <sz val="11"/>
        <color rgb="FF000000"/>
        <rFont val="Aptos Narrow"/>
        <scheme val="minor"/>
      </rPr>
      <t>3/5:</t>
    </r>
    <r>
      <rPr>
        <sz val="11"/>
        <color rgb="FF000000"/>
        <rFont val="Aptos Narrow"/>
        <scheme val="minor"/>
      </rPr>
      <t xml:space="preserve"> Need to check with Harisha if we can meet this date.</t>
    </r>
  </si>
  <si>
    <t>Description/Comment</t>
  </si>
  <si>
    <t>Count of Status</t>
  </si>
  <si>
    <t>Completion</t>
  </si>
  <si>
    <t>Installer Master Bank Detail Flag Sync from CHM--&gt;Fusion</t>
  </si>
  <si>
    <t>Shipment Master Data from Fusion --&gt; CHM</t>
  </si>
  <si>
    <t>OIC to Oracle Fusion</t>
  </si>
  <si>
    <t>Shipment Master Data from CHM --&gt; Fusion</t>
  </si>
  <si>
    <t>OIC Interface for SFDC --&gt; CHM SPA Interface Details</t>
  </si>
  <si>
    <t>Screen for Defining Approval Hierarchy</t>
  </si>
  <si>
    <t>Home Screen with Cards</t>
  </si>
  <si>
    <t>Screen for Payment Batch Approval</t>
  </si>
  <si>
    <t>Rebate Amount Calculation</t>
  </si>
  <si>
    <t>Create AR Credit Memo</t>
  </si>
  <si>
    <t>S.No</t>
  </si>
  <si>
    <t>Story Title</t>
  </si>
  <si>
    <t>Jira ID</t>
  </si>
  <si>
    <t>Feature</t>
  </si>
  <si>
    <t>Object Type</t>
  </si>
  <si>
    <t>Developer</t>
  </si>
  <si>
    <t>Current Dev Status</t>
  </si>
  <si>
    <t>SFDC--&gt;CHM Installer Bank Account Flag</t>
  </si>
  <si>
    <t>SFDC--&gt;CHM Installer</t>
  </si>
  <si>
    <t>ORACLE--&gt;CHM Shipments</t>
  </si>
  <si>
    <t>OIC Interface for SFDC--&gt; CHM Shipments Data Master (WMS)</t>
  </si>
  <si>
    <t>Enlighten --&gt; CHM</t>
  </si>
  <si>
    <t>SFDC --&gt; CHM SPA</t>
  </si>
  <si>
    <t>Rebate Payment Approval</t>
  </si>
  <si>
    <t>Rebate Payment Batch Maintenance</t>
  </si>
  <si>
    <t>Rebate Payment Batch Creation</t>
  </si>
  <si>
    <t>CHM --&gt; Oracle Rebate Payment</t>
  </si>
  <si>
    <t>Screen for showing AR Credit Memo Batch Data</t>
  </si>
  <si>
    <t>Home</t>
  </si>
  <si>
    <t>Rebate Payments Inquiry</t>
  </si>
  <si>
    <t>Screen to Inquire about Rebate Payments - Query by Filter, Dates, SKU, S/N, Site ID, Country, State, Zip, SPA.</t>
  </si>
  <si>
    <t>Master Data Screens</t>
  </si>
  <si>
    <t>OIC Interface to pick AR Credit Memo from CHM and send it to Fusion</t>
  </si>
  <si>
    <t>Rebate Payment Calculation</t>
  </si>
  <si>
    <t>CHM Reports</t>
  </si>
  <si>
    <t>Supporting Objects</t>
  </si>
  <si>
    <t>Enlighten --&gt; SFDC</t>
  </si>
  <si>
    <t>Gurpreet/Ronnie</t>
  </si>
  <si>
    <t>S no.</t>
  </si>
  <si>
    <t>Reporter</t>
  </si>
  <si>
    <t>To-Do</t>
  </si>
  <si>
    <t>Critical Item, To be tracked as an separate AR's</t>
  </si>
  <si>
    <t>Functional</t>
  </si>
  <si>
    <t>Done</t>
  </si>
  <si>
    <t>Ashish</t>
  </si>
  <si>
    <t>In-Progress</t>
  </si>
  <si>
    <t>Test Plan, Test Cases needs to be review with Raj/Adarsh and should send to Ravi/Milind for review.</t>
  </si>
  <si>
    <t>TestRail demo: 2/26</t>
  </si>
  <si>
    <t>Pragati/Prince</t>
  </si>
  <si>
    <t>Hold</t>
  </si>
  <si>
    <t>Unit testing template need to be fixed for all the systems!</t>
  </si>
  <si>
    <t>Bhumika</t>
  </si>
  <si>
    <r>
      <rPr>
        <b/>
        <sz val="11"/>
        <color rgb="FF000000"/>
        <rFont val="Aptos Narrow"/>
        <family val="2"/>
        <scheme val="minor"/>
      </rPr>
      <t>2/25:</t>
    </r>
    <r>
      <rPr>
        <sz val="11"/>
        <color rgb="FF000000"/>
        <rFont val="Aptos Narrow"/>
        <family val="2"/>
        <scheme val="minor"/>
      </rPr>
      <t xml:space="preserve"> We should be use the correct version of Doc, Screenshots and everything!</t>
    </r>
  </si>
  <si>
    <t>Requirement</t>
  </si>
  <si>
    <t>Overview for SFDC Development to Milind</t>
  </si>
  <si>
    <t>Adarsh</t>
  </si>
  <si>
    <r>
      <rPr>
        <b/>
        <sz val="11"/>
        <color rgb="FF000000"/>
        <rFont val="Aptos Narrow"/>
        <family val="2"/>
        <scheme val="minor"/>
      </rPr>
      <t>2/26:</t>
    </r>
    <r>
      <rPr>
        <sz val="11"/>
        <color rgb="FF000000"/>
        <rFont val="Aptos Narrow"/>
        <family val="2"/>
        <scheme val="minor"/>
      </rPr>
      <t xml:space="preserve"> We have given the overview to milind, based on this we have received the feedback and incorporating in SFDC to get it done.</t>
    </r>
  </si>
  <si>
    <t>Access Request for TestRails for testing efforts</t>
  </si>
  <si>
    <r>
      <rPr>
        <b/>
        <sz val="11"/>
        <color rgb="FF000000"/>
        <rFont val="Aptos Narrow"/>
        <family val="2"/>
        <scheme val="minor"/>
      </rPr>
      <t>2/26:</t>
    </r>
    <r>
      <rPr>
        <sz val="11"/>
        <color rgb="FF000000"/>
        <rFont val="Aptos Narrow"/>
        <family val="2"/>
        <scheme val="minor"/>
      </rPr>
      <t xml:space="preserve"> Need to Raise an OPS Ticket.</t>
    </r>
  </si>
  <si>
    <t>Need to have QA Instance for SFDC as well.</t>
  </si>
  <si>
    <r>
      <rPr>
        <b/>
        <sz val="11"/>
        <color rgb="FF000000"/>
        <rFont val="Aptos Narrow"/>
        <family val="2"/>
        <scheme val="minor"/>
      </rPr>
      <t>2/26:</t>
    </r>
    <r>
      <rPr>
        <sz val="11"/>
        <color rgb="FF000000"/>
        <rFont val="Aptos Narrow"/>
        <family val="2"/>
        <scheme val="minor"/>
      </rPr>
      <t xml:space="preserve"> Raised the Request already may be can take 2-3 days to close this
We have the instance with us know.</t>
    </r>
  </si>
  <si>
    <t>Effective Date Calculation Logic.</t>
  </si>
  <si>
    <t>Ravi</t>
  </si>
  <si>
    <t>SPA Applicability and Rebate Calculation - In the Design Review I think the Pricing team mentioned that the Site should become Stage 3 during the SPA effective period.</t>
  </si>
  <si>
    <t>So need to re-check everyone's understanding is on the same page.</t>
  </si>
  <si>
    <t>Oracle Shipments Data Columns so we can define the table on CHM end</t>
  </si>
  <si>
    <t>Harisha</t>
  </si>
  <si>
    <t>Work in progress, and added a new column, already shared BIP to gurpreet!</t>
  </si>
  <si>
    <t>Need to update the effort sheet with few more column (Start Date, End Date, Actual End Date, Owner, Critical Item, Delay in Days )</t>
  </si>
  <si>
    <t>Kapil</t>
  </si>
  <si>
    <t>Details for Sum of S.no - EPIC/Module: Reporting</t>
  </si>
  <si>
    <t>(blank)</t>
  </si>
  <si>
    <t>MIleStone</t>
  </si>
  <si>
    <t>SF Stories</t>
  </si>
  <si>
    <t>Integration Stories</t>
  </si>
  <si>
    <t>CHM stories</t>
  </si>
  <si>
    <t>Team</t>
  </si>
  <si>
    <t xml:space="preserve">Total  Points </t>
  </si>
  <si>
    <t>Analysis in progress</t>
  </si>
  <si>
    <t>In Progress</t>
  </si>
  <si>
    <t xml:space="preserve">Dev Complete </t>
  </si>
  <si>
    <t>M1 ()</t>
  </si>
  <si>
    <t>OIC - Installer Bank Detail Flag</t>
  </si>
  <si>
    <t>APEX Screens - Installer Bank Details Flag</t>
  </si>
  <si>
    <t>OIC - MSI SPA Header</t>
  </si>
  <si>
    <t>APEX Screens -Site and Device Details</t>
  </si>
  <si>
    <t xml:space="preserve">CHM and OIC </t>
  </si>
  <si>
    <t>NA</t>
  </si>
  <si>
    <t>APEX Screens - SPA Header</t>
  </si>
  <si>
    <t>PLSQL - Activation Data Additional Attributes</t>
  </si>
  <si>
    <t>PLSQL - Eligible SPA and Rebate Type Tagging</t>
  </si>
  <si>
    <t>M2</t>
  </si>
  <si>
    <t>OIC - SPA Installers, Geo</t>
  </si>
  <si>
    <t>APEX Screens - SPA Installers, SPA Geo</t>
  </si>
  <si>
    <t>Adding Geo Restriction/zip code validation</t>
  </si>
  <si>
    <t>OIC  -SPA Unit Activation, System Attachment, System Size</t>
  </si>
  <si>
    <t>APEX Screens -SPA Unit Activation, System Attachment, System Size</t>
  </si>
  <si>
    <t>Adding distributor to SPA</t>
  </si>
  <si>
    <t>APEX Screens - Device Calculation Details</t>
  </si>
  <si>
    <t>Submiting SPA for Approval</t>
  </si>
  <si>
    <t>APEX Screens - Request Submission</t>
  </si>
  <si>
    <t>APEX Screens - Payment Batch Screen</t>
  </si>
  <si>
    <t>Email Notification to Opportunity Owner</t>
  </si>
  <si>
    <t>PLSQL - Rebate Amount Calculation</t>
  </si>
  <si>
    <t>Email Notification to Installer Contact</t>
  </si>
  <si>
    <t>M3</t>
  </si>
  <si>
    <t>OIC - Oracle Shipment Details</t>
  </si>
  <si>
    <t>APEX Screen - Shipment Details</t>
  </si>
  <si>
    <t>Generating the AVR/MSI Budgetary SPA PDF</t>
  </si>
  <si>
    <t>OIC - Oracle Fusion AP Interface</t>
  </si>
  <si>
    <t>PLSQL - Payment Batch Creation, Approval</t>
  </si>
  <si>
    <t>Amending the Approved SPA</t>
  </si>
  <si>
    <t>User Roles and Security</t>
  </si>
  <si>
    <t>Approval  of Amended SPA by pricing team</t>
  </si>
  <si>
    <t>Payment Batch Transaction Details</t>
  </si>
  <si>
    <t>Incorta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</si>
</sst>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sz val="11"/>
      <color rgb="FF000000"/>
      <name val="Aptos Narrow"/>
      <family val="2"/>
      <scheme val="minor"/>
    </font>
    <font>
      <b/>
      <sz val="11"/>
      <color theme="9" tint="-0.249977111117893"/>
      <name val="Aptos Narrow"/>
      <family val="2"/>
      <scheme val="minor"/>
    </font>
    <font>
      <sz val="11"/>
      <color theme="8"/>
      <name val="Aptos Narrow"/>
      <family val="2"/>
      <scheme val="minor"/>
    </font>
    <font>
      <sz val="11"/>
      <name val="Aptos Narrow"/>
      <family val="2"/>
      <scheme val="minor"/>
    </font>
    <font>
      <sz val="11"/>
      <color rgb="FF000000"/>
      <name val="Calibri"/>
      <family val="2"/>
    </font>
    <font>
      <sz val="11"/>
      <color rgb="FFFFFFFF"/>
      <name val="Calibri"/>
      <family val="2"/>
    </font>
    <font>
      <b/>
      <sz val="11"/>
      <color theme="9" tint="-0.249977111117893"/>
      <name val="Calibri"/>
      <family val="2"/>
    </font>
    <font>
      <sz val="11"/>
      <name val="Calibri"/>
      <family val="2"/>
    </font>
    <font>
      <b/>
      <sz val="11"/>
      <color theme="1"/>
      <name val="Aptos Narrow"/>
      <family val="2"/>
      <scheme val="minor"/>
    </font>
    <font>
      <sz val="11"/>
      <color rgb="FF0070C0"/>
      <name val="Aptos Narrow"/>
      <family val="2"/>
      <scheme val="minor"/>
    </font>
    <font>
      <strike/>
      <sz val="11"/>
      <color rgb="FF000000"/>
      <name val="Calibri"/>
      <family val="2"/>
    </font>
    <font>
      <strike/>
      <sz val="11"/>
      <color theme="1"/>
      <name val="Aptos Narrow"/>
      <family val="2"/>
      <scheme val="minor"/>
    </font>
    <font>
      <b/>
      <sz val="14"/>
      <color theme="1"/>
      <name val="Aptos Narrow"/>
      <family val="2"/>
      <scheme val="minor"/>
    </font>
    <font>
      <sz val="11"/>
      <color rgb="FF242424"/>
      <name val="Aptos Narrow"/>
      <family val="2"/>
    </font>
    <font>
      <sz val="11"/>
      <color rgb="FF000000"/>
      <name val="Aptos Narrow"/>
      <family val="2"/>
    </font>
    <font>
      <strike/>
      <sz val="11"/>
      <color rgb="FF000000"/>
      <name val="Aptos Narrow"/>
      <family val="2"/>
    </font>
    <font>
      <b/>
      <sz val="14"/>
      <color rgb="FF000000"/>
      <name val="Aptos Narrow"/>
      <family val="2"/>
      <scheme val="minor"/>
    </font>
    <font>
      <b/>
      <strike/>
      <sz val="11"/>
      <color theme="1"/>
      <name val="Aptos Narrow"/>
      <family val="2"/>
      <scheme val="minor"/>
    </font>
    <font>
      <u/>
      <sz val="11"/>
      <color theme="10"/>
      <name val="Aptos Narrow"/>
      <family val="2"/>
      <scheme val="minor"/>
    </font>
    <font>
      <strike/>
      <u/>
      <sz val="11"/>
      <color theme="10"/>
      <name val="Aptos Narrow"/>
      <family val="2"/>
      <scheme val="minor"/>
    </font>
    <font>
      <strike/>
      <sz val="11"/>
      <color rgb="FF000000"/>
      <name val="Aptos Narrow"/>
      <family val="2"/>
      <scheme val="minor"/>
    </font>
    <font>
      <b/>
      <sz val="11"/>
      <color rgb="FF000000"/>
      <name val="Aptos Narrow"/>
      <family val="2"/>
      <scheme val="minor"/>
    </font>
    <font>
      <b/>
      <sz val="11"/>
      <color rgb="FF000000"/>
      <name val="Aptos Narrow"/>
      <family val="2"/>
    </font>
    <font>
      <sz val="11"/>
      <color rgb="FFC00000"/>
      <name val="Aptos Narrow"/>
      <family val="2"/>
      <scheme val="minor"/>
    </font>
    <font>
      <sz val="11"/>
      <color rgb="FFC00000"/>
      <name val="Calibri"/>
      <family val="2"/>
    </font>
    <font>
      <sz val="11"/>
      <color rgb="FFFFFFFF"/>
      <name val="Calibri"/>
    </font>
    <font>
      <sz val="11"/>
      <color rgb="FF000000"/>
      <name val="Aptos Narrow"/>
      <scheme val="minor"/>
    </font>
    <font>
      <b/>
      <sz val="11"/>
      <color rgb="FF000000"/>
      <name val="Aptos Narrow"/>
      <scheme val="minor"/>
    </font>
  </fonts>
  <fills count="17">
    <fill>
      <patternFill patternType="none"/>
    </fill>
    <fill>
      <patternFill patternType="gray125"/>
    </fill>
    <fill>
      <patternFill patternType="solid">
        <fgColor rgb="FF2F5496"/>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DAE9F8"/>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DC3939"/>
        <bgColor indexed="64"/>
      </patternFill>
    </fill>
    <fill>
      <patternFill patternType="solid">
        <fgColor theme="8"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s>
  <cellStyleXfs count="2">
    <xf numFmtId="0" fontId="0" fillId="0" borderId="0"/>
    <xf numFmtId="0" fontId="19" fillId="0" borderId="0" applyNumberFormat="0" applyFill="0" applyBorder="0" applyAlignment="0" applyProtection="0"/>
  </cellStyleXfs>
  <cellXfs count="255">
    <xf numFmtId="0" fontId="0" fillId="0" borderId="0" xfId="0"/>
    <xf numFmtId="0" fontId="0" fillId="0" borderId="0" xfId="0"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0" fillId="0" borderId="3" xfId="0" applyBorder="1" applyAlignment="1">
      <alignment vertical="top" wrapText="1"/>
    </xf>
    <xf numFmtId="0" fontId="0" fillId="0" borderId="5" xfId="0" applyBorder="1" applyAlignment="1">
      <alignment horizontal="left" vertical="top" wrapText="1"/>
    </xf>
    <xf numFmtId="0" fontId="5" fillId="0" borderId="1" xfId="0" applyFont="1" applyBorder="1" applyAlignment="1">
      <alignment horizontal="center" vertical="top" wrapText="1"/>
      <extLst>
        <ext xmlns:xfpb="http://schemas.microsoft.com/office/spreadsheetml/2022/featurepropertybag" uri="{C7286773-470A-42A8-94C5-96B5CB345126}">
          <xfpb:xfComplement i="0"/>
        </ext>
      </extLst>
    </xf>
    <xf numFmtId="0" fontId="6" fillId="2" borderId="1" xfId="0" applyFont="1" applyFill="1" applyBorder="1" applyAlignment="1">
      <alignment horizontal="left" vertical="top" wrapText="1" readingOrder="1"/>
    </xf>
    <xf numFmtId="0" fontId="6" fillId="2" borderId="2" xfId="0" applyFont="1" applyFill="1" applyBorder="1" applyAlignment="1">
      <alignment horizontal="left" vertical="top" wrapText="1" readingOrder="1"/>
    </xf>
    <xf numFmtId="0" fontId="5" fillId="0" borderId="4" xfId="0" applyFont="1" applyBorder="1" applyAlignment="1">
      <alignment horizontal="left" vertical="top" wrapText="1"/>
    </xf>
    <xf numFmtId="0" fontId="5" fillId="0" borderId="5" xfId="0" applyFont="1" applyBorder="1" applyAlignment="1">
      <alignment horizontal="center" vertical="top" wrapText="1"/>
      <extLst>
        <ext xmlns:xfpb="http://schemas.microsoft.com/office/spreadsheetml/2022/featurepropertybag" uri="{C7286773-470A-42A8-94C5-96B5CB345126}">
          <xfpb:xfComplement i="0"/>
        </ext>
      </extLst>
    </xf>
    <xf numFmtId="0" fontId="5" fillId="0" borderId="1" xfId="0" applyFont="1" applyBorder="1" applyAlignment="1">
      <alignment horizontal="left" vertical="top" wrapText="1"/>
    </xf>
    <xf numFmtId="0" fontId="7" fillId="0" borderId="5" xfId="0" applyFont="1" applyBorder="1" applyAlignment="1">
      <alignment horizontal="center" vertical="top" wrapText="1"/>
      <extLst>
        <ext xmlns:xfpb="http://schemas.microsoft.com/office/spreadsheetml/2022/featurepropertybag" uri="{C7286773-470A-42A8-94C5-96B5CB345126}">
          <xfpb:xfComplement i="0"/>
        </ext>
      </extLst>
    </xf>
    <xf numFmtId="0" fontId="0" fillId="0" borderId="9" xfId="0" applyBorder="1" applyAlignment="1">
      <alignment vertical="top" wrapText="1"/>
    </xf>
    <xf numFmtId="0" fontId="5" fillId="0" borderId="10" xfId="0" applyFont="1" applyBorder="1" applyAlignment="1">
      <alignment horizontal="center" vertical="top" wrapText="1"/>
      <extLst>
        <ext xmlns:xfpb="http://schemas.microsoft.com/office/spreadsheetml/2022/featurepropertybag" uri="{C7286773-470A-42A8-94C5-96B5CB345126}">
          <xfpb:xfComplement i="0"/>
        </ext>
      </extLst>
    </xf>
    <xf numFmtId="0" fontId="5" fillId="0" borderId="1" xfId="0" quotePrefix="1" applyFont="1" applyBorder="1" applyAlignment="1">
      <alignment horizontal="left" vertical="top" wrapText="1"/>
    </xf>
    <xf numFmtId="0" fontId="5" fillId="0" borderId="2" xfId="0" applyFont="1" applyBorder="1" applyAlignment="1">
      <alignment horizontal="center" vertical="top" wrapText="1"/>
      <extLst>
        <ext xmlns:xfpb="http://schemas.microsoft.com/office/spreadsheetml/2022/featurepropertybag" uri="{C7286773-470A-42A8-94C5-96B5CB345126}">
          <xfpb:xfComplement i="0"/>
        </ext>
      </extLst>
    </xf>
    <xf numFmtId="0" fontId="0" fillId="3" borderId="1" xfId="0" applyFill="1" applyBorder="1" applyAlignment="1">
      <alignment horizontal="left" vertical="top" wrapText="1"/>
    </xf>
    <xf numFmtId="0" fontId="0" fillId="0" borderId="7" xfId="0" applyBorder="1" applyAlignment="1">
      <alignment vertical="top" wrapText="1"/>
    </xf>
    <xf numFmtId="0" fontId="5" fillId="0" borderId="8" xfId="0" applyFont="1" applyBorder="1" applyAlignment="1">
      <alignment horizontal="center" vertical="top" wrapText="1"/>
      <extLst>
        <ext xmlns:xfpb="http://schemas.microsoft.com/office/spreadsheetml/2022/featurepropertybag" uri="{C7286773-470A-42A8-94C5-96B5CB345126}">
          <xfpb:xfComplement i="0"/>
        </ext>
      </extLst>
    </xf>
    <xf numFmtId="0" fontId="0" fillId="0" borderId="6" xfId="0" applyBorder="1" applyAlignment="1">
      <alignment horizontal="left" vertical="top" wrapText="1"/>
    </xf>
    <xf numFmtId="0" fontId="0" fillId="0" borderId="1" xfId="0" applyBorder="1"/>
    <xf numFmtId="0" fontId="0" fillId="0" borderId="4" xfId="0" applyBorder="1" applyAlignment="1">
      <alignment horizontal="left" vertical="top" wrapText="1"/>
    </xf>
    <xf numFmtId="0" fontId="2" fillId="0" borderId="4" xfId="0" applyFont="1" applyBorder="1" applyAlignment="1">
      <alignment horizontal="left" vertical="top" wrapText="1"/>
    </xf>
    <xf numFmtId="0" fontId="0" fillId="0" borderId="0" xfId="0" applyAlignment="1">
      <alignment wrapText="1"/>
    </xf>
    <xf numFmtId="0" fontId="9" fillId="0" borderId="1" xfId="0" applyFont="1" applyBorder="1"/>
    <xf numFmtId="0" fontId="0" fillId="0" borderId="1" xfId="0" applyBorder="1" applyAlignment="1">
      <alignment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2" fillId="0" borderId="1" xfId="0" applyFont="1" applyBorder="1" applyAlignment="1">
      <alignment horizontal="left" vertical="top" wrapText="1"/>
    </xf>
    <xf numFmtId="0" fontId="12" fillId="0" borderId="0" xfId="0" applyFont="1"/>
    <xf numFmtId="0" fontId="0" fillId="5" borderId="0" xfId="0" applyFill="1"/>
    <xf numFmtId="0" fontId="0" fillId="6" borderId="0" xfId="0" applyFill="1"/>
    <xf numFmtId="0" fontId="12" fillId="6" borderId="0" xfId="0" applyFont="1" applyFill="1"/>
    <xf numFmtId="16" fontId="0" fillId="0" borderId="0" xfId="0" applyNumberFormat="1"/>
    <xf numFmtId="16" fontId="0" fillId="4" borderId="0" xfId="0" applyNumberFormat="1" applyFill="1"/>
    <xf numFmtId="16" fontId="0" fillId="7" borderId="0" xfId="0" applyNumberFormat="1" applyFill="1"/>
    <xf numFmtId="16" fontId="0" fillId="5" borderId="0" xfId="0" applyNumberFormat="1" applyFill="1"/>
    <xf numFmtId="16" fontId="0" fillId="6" borderId="0" xfId="0" applyNumberFormat="1" applyFill="1"/>
    <xf numFmtId="16" fontId="12" fillId="6" borderId="0" xfId="0" applyNumberFormat="1" applyFont="1" applyFill="1"/>
    <xf numFmtId="16" fontId="12" fillId="7" borderId="0" xfId="0" applyNumberFormat="1" applyFont="1" applyFill="1"/>
    <xf numFmtId="0" fontId="9" fillId="0" borderId="1" xfId="0" applyFont="1" applyBorder="1" applyAlignment="1">
      <alignment horizontal="left"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horizontal="center" wrapText="1"/>
    </xf>
    <xf numFmtId="0" fontId="9" fillId="0" borderId="1" xfId="0" applyFont="1" applyBorder="1" applyAlignment="1">
      <alignment horizontal="center"/>
    </xf>
    <xf numFmtId="9" fontId="0" fillId="0" borderId="1" xfId="0" applyNumberFormat="1" applyBorder="1" applyAlignment="1">
      <alignment horizontal="center"/>
    </xf>
    <xf numFmtId="0" fontId="0" fillId="0" borderId="0" xfId="0" pivotButton="1"/>
    <xf numFmtId="0" fontId="13" fillId="0" borderId="1" xfId="0" applyFont="1" applyBorder="1"/>
    <xf numFmtId="0" fontId="0" fillId="8" borderId="1" xfId="0" applyFill="1" applyBorder="1" applyAlignment="1">
      <alignment wrapText="1"/>
    </xf>
    <xf numFmtId="0" fontId="0" fillId="8" borderId="1" xfId="0" applyFill="1" applyBorder="1"/>
    <xf numFmtId="0" fontId="14" fillId="8" borderId="1" xfId="0" applyFont="1" applyFill="1" applyBorder="1"/>
    <xf numFmtId="0" fontId="14" fillId="0" borderId="1" xfId="0" applyFont="1" applyBorder="1"/>
    <xf numFmtId="0" fontId="5" fillId="0" borderId="1" xfId="0" applyFont="1" applyBorder="1" applyAlignment="1">
      <alignment vertical="top" wrapText="1"/>
    </xf>
    <xf numFmtId="0" fontId="9" fillId="0" borderId="0" xfId="0" applyFont="1"/>
    <xf numFmtId="0" fontId="15" fillId="0" borderId="0" xfId="0" applyFont="1"/>
    <xf numFmtId="0" fontId="15" fillId="9" borderId="0" xfId="0" applyFont="1" applyFill="1"/>
    <xf numFmtId="0" fontId="15" fillId="10" borderId="0" xfId="0" applyFont="1" applyFill="1"/>
    <xf numFmtId="0" fontId="16" fillId="10" borderId="0" xfId="0" applyFont="1" applyFill="1"/>
    <xf numFmtId="0" fontId="0" fillId="5" borderId="0" xfId="0" applyFill="1" applyAlignment="1">
      <alignment wrapText="1"/>
    </xf>
    <xf numFmtId="0" fontId="12" fillId="0" borderId="0" xfId="0" applyFont="1" applyAlignment="1">
      <alignment wrapText="1"/>
    </xf>
    <xf numFmtId="0" fontId="16" fillId="0" borderId="0" xfId="0" applyFont="1"/>
    <xf numFmtId="0" fontId="0" fillId="0" borderId="0" xfId="0" applyAlignment="1">
      <alignment horizontal="center" wrapText="1"/>
    </xf>
    <xf numFmtId="10" fontId="0" fillId="0" borderId="1" xfId="0" applyNumberFormat="1" applyBorder="1" applyAlignment="1">
      <alignment horizontal="center" wrapText="1"/>
    </xf>
    <xf numFmtId="9" fontId="0" fillId="0" borderId="1" xfId="0" applyNumberFormat="1" applyBorder="1"/>
    <xf numFmtId="9" fontId="0" fillId="0" borderId="1" xfId="0" applyNumberFormat="1" applyBorder="1" applyAlignment="1">
      <alignment horizontal="center" wrapText="1"/>
    </xf>
    <xf numFmtId="0" fontId="9" fillId="11" borderId="1" xfId="0" applyFont="1" applyFill="1" applyBorder="1"/>
    <xf numFmtId="0" fontId="9" fillId="11" borderId="1" xfId="0" applyFont="1" applyFill="1" applyBorder="1" applyAlignment="1">
      <alignment wrapText="1"/>
    </xf>
    <xf numFmtId="0" fontId="9" fillId="11" borderId="1" xfId="0" applyFont="1" applyFill="1" applyBorder="1" applyAlignment="1">
      <alignment horizontal="center"/>
    </xf>
    <xf numFmtId="0" fontId="9" fillId="11" borderId="1" xfId="0" applyFont="1" applyFill="1" applyBorder="1" applyAlignment="1">
      <alignment horizontal="left" wrapText="1"/>
    </xf>
    <xf numFmtId="0" fontId="9" fillId="11" borderId="1" xfId="0" applyFont="1" applyFill="1" applyBorder="1" applyAlignment="1">
      <alignment horizontal="left"/>
    </xf>
    <xf numFmtId="0" fontId="0" fillId="0" borderId="4" xfId="0" applyBorder="1" applyAlignment="1">
      <alignment horizontal="left"/>
    </xf>
    <xf numFmtId="0" fontId="9" fillId="11" borderId="11" xfId="0" applyFont="1" applyFill="1" applyBorder="1" applyAlignment="1">
      <alignment horizontal="left" wrapText="1"/>
    </xf>
    <xf numFmtId="0" fontId="0" fillId="0" borderId="6" xfId="0" applyBorder="1" applyAlignment="1">
      <alignment horizontal="left" wrapText="1"/>
    </xf>
    <xf numFmtId="0" fontId="9" fillId="11" borderId="1" xfId="0" applyFont="1" applyFill="1" applyBorder="1" applyAlignment="1">
      <alignment horizontal="center" wrapText="1"/>
    </xf>
    <xf numFmtId="0" fontId="12" fillId="6" borderId="0" xfId="0" applyFont="1" applyFill="1"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xf>
    <xf numFmtId="0" fontId="12" fillId="0" borderId="1" xfId="0" applyFont="1" applyBorder="1"/>
    <xf numFmtId="0" fontId="12" fillId="0" borderId="1" xfId="0" applyFont="1" applyBorder="1" applyAlignment="1">
      <alignment wrapText="1"/>
    </xf>
    <xf numFmtId="0" fontId="15" fillId="0" borderId="1" xfId="0" applyFont="1" applyBorder="1" applyAlignment="1">
      <alignment horizontal="center"/>
    </xf>
    <xf numFmtId="0" fontId="9" fillId="0" borderId="1" xfId="0" applyFont="1" applyBorder="1" applyAlignment="1">
      <alignment horizontal="center" wrapText="1"/>
    </xf>
    <xf numFmtId="0" fontId="16" fillId="0" borderId="1" xfId="0" applyFont="1" applyBorder="1" applyAlignment="1">
      <alignment horizontal="center"/>
    </xf>
    <xf numFmtId="0" fontId="0" fillId="0" borderId="0" xfId="0" applyAlignment="1">
      <alignment horizontal="left" wrapText="1"/>
    </xf>
    <xf numFmtId="0" fontId="12" fillId="3" borderId="1" xfId="0" applyFont="1" applyFill="1" applyBorder="1" applyAlignment="1">
      <alignment horizontal="left" vertical="top" wrapText="1"/>
    </xf>
    <xf numFmtId="0" fontId="0" fillId="5" borderId="1" xfId="0" applyFill="1" applyBorder="1" applyAlignment="1">
      <alignment wrapText="1"/>
    </xf>
    <xf numFmtId="0" fontId="0" fillId="6" borderId="1" xfId="0" applyFill="1" applyBorder="1" applyAlignment="1">
      <alignment wrapText="1"/>
    </xf>
    <xf numFmtId="0" fontId="15" fillId="9" borderId="1" xfId="0" applyFont="1" applyFill="1" applyBorder="1" applyAlignment="1">
      <alignment horizontal="center"/>
    </xf>
    <xf numFmtId="0" fontId="15" fillId="10" borderId="1" xfId="0" applyFont="1" applyFill="1" applyBorder="1" applyAlignment="1">
      <alignment horizontal="center"/>
    </xf>
    <xf numFmtId="0" fontId="2" fillId="0" borderId="1" xfId="0" applyFont="1" applyBorder="1" applyAlignment="1">
      <alignment horizontal="center" wrapText="1"/>
    </xf>
    <xf numFmtId="0" fontId="9" fillId="0" borderId="0" xfId="0" applyFont="1" applyAlignment="1">
      <alignment wrapText="1"/>
    </xf>
    <xf numFmtId="0" fontId="5" fillId="0" borderId="0" xfId="0" applyFont="1" applyAlignment="1">
      <alignment horizontal="left" vertical="top" wrapText="1"/>
    </xf>
    <xf numFmtId="0" fontId="8" fillId="0" borderId="1" xfId="0" applyFont="1" applyBorder="1" applyAlignment="1">
      <alignment vertical="top" wrapText="1"/>
    </xf>
    <xf numFmtId="0" fontId="7" fillId="0" borderId="1" xfId="0" applyFont="1" applyBorder="1" applyAlignment="1">
      <alignment horizontal="center" vertical="top" wrapText="1"/>
      <extLst>
        <ext xmlns:xfpb="http://schemas.microsoft.com/office/spreadsheetml/2022/featurepropertybag" uri="{C7286773-470A-42A8-94C5-96B5CB345126}">
          <xfpb:xfComplement i="0"/>
        </ext>
      </extLst>
    </xf>
    <xf numFmtId="0" fontId="12" fillId="0" borderId="1" xfId="0" applyFont="1" applyBorder="1" applyAlignment="1">
      <alignment vertical="top" wrapText="1"/>
    </xf>
    <xf numFmtId="0" fontId="11" fillId="0" borderId="1" xfId="0" applyFont="1" applyBorder="1" applyAlignment="1">
      <alignment horizontal="center" vertical="top" wrapText="1"/>
      <extLst>
        <ext xmlns:xfpb="http://schemas.microsoft.com/office/spreadsheetml/2022/featurepropertybag" uri="{C7286773-470A-42A8-94C5-96B5CB345126}">
          <xfpb:xfComplement i="0"/>
        </ext>
      </extLst>
    </xf>
    <xf numFmtId="0" fontId="5" fillId="7" borderId="1" xfId="0" applyFont="1" applyFill="1" applyBorder="1" applyAlignment="1">
      <alignment horizontal="left" vertical="top" wrapText="1"/>
    </xf>
    <xf numFmtId="0" fontId="5" fillId="7" borderId="1" xfId="0" applyFont="1" applyFill="1" applyBorder="1" applyAlignment="1">
      <alignment vertical="top" wrapText="1"/>
    </xf>
    <xf numFmtId="0" fontId="5" fillId="7" borderId="1" xfId="0" applyFont="1" applyFill="1" applyBorder="1" applyAlignment="1">
      <alignment horizontal="center" vertical="top" wrapText="1"/>
      <extLst>
        <ext xmlns:xfpb="http://schemas.microsoft.com/office/spreadsheetml/2022/featurepropertybag" uri="{C7286773-470A-42A8-94C5-96B5CB345126}">
          <xfpb:xfComplement i="0"/>
        </ext>
      </extLst>
    </xf>
    <xf numFmtId="0" fontId="5" fillId="7" borderId="1" xfId="0" quotePrefix="1" applyFont="1" applyFill="1" applyBorder="1" applyAlignment="1">
      <alignment horizontal="left" vertical="top" wrapText="1"/>
    </xf>
    <xf numFmtId="0" fontId="0" fillId="7" borderId="1" xfId="0" applyFill="1" applyBorder="1" applyAlignment="1">
      <alignment vertical="top" wrapText="1"/>
    </xf>
    <xf numFmtId="0" fontId="0" fillId="7" borderId="1" xfId="0" applyFill="1" applyBorder="1" applyAlignment="1">
      <alignment horizontal="left" vertical="top" wrapText="1"/>
    </xf>
    <xf numFmtId="0" fontId="0" fillId="7" borderId="1" xfId="0" applyFill="1" applyBorder="1" applyAlignment="1">
      <alignment vertical="top"/>
    </xf>
    <xf numFmtId="0" fontId="1" fillId="7" borderId="1" xfId="0" applyFont="1" applyFill="1" applyBorder="1" applyAlignment="1">
      <alignment horizontal="left" vertical="top" wrapText="1"/>
    </xf>
    <xf numFmtId="0" fontId="13" fillId="12" borderId="1" xfId="0" applyFont="1" applyFill="1" applyBorder="1"/>
    <xf numFmtId="0" fontId="13" fillId="12" borderId="1" xfId="0" applyFont="1" applyFill="1" applyBorder="1" applyAlignment="1">
      <alignment wrapText="1"/>
    </xf>
    <xf numFmtId="0" fontId="0" fillId="0" borderId="0" xfId="0" applyAlignment="1">
      <alignment horizontal="left" vertical="center"/>
    </xf>
    <xf numFmtId="0" fontId="0" fillId="0" borderId="0" xfId="0" applyAlignment="1">
      <alignment horizontal="left" vertical="center" wrapText="1"/>
    </xf>
    <xf numFmtId="0" fontId="13" fillId="12" borderId="1"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6" fillId="2" borderId="1" xfId="0" applyFont="1" applyFill="1" applyBorder="1" applyAlignment="1">
      <alignment vertical="top" wrapText="1" readingOrder="1"/>
    </xf>
    <xf numFmtId="0" fontId="11" fillId="3" borderId="1" xfId="0" applyFont="1" applyFill="1" applyBorder="1" applyAlignment="1">
      <alignment horizontal="left" vertical="top" wrapText="1"/>
    </xf>
    <xf numFmtId="0" fontId="12" fillId="3" borderId="1" xfId="0" applyFont="1" applyFill="1" applyBorder="1" applyAlignment="1">
      <alignment vertical="top" wrapText="1"/>
    </xf>
    <xf numFmtId="0" fontId="11" fillId="0" borderId="1" xfId="0" applyFont="1" applyBorder="1" applyAlignment="1">
      <alignment vertical="top" wrapText="1"/>
    </xf>
    <xf numFmtId="0" fontId="11" fillId="3" borderId="1" xfId="0" applyFont="1" applyFill="1" applyBorder="1" applyAlignment="1">
      <alignment horizontal="center" vertical="top" wrapText="1"/>
      <extLst>
        <ext xmlns:xfpb="http://schemas.microsoft.com/office/spreadsheetml/2022/featurepropertybag" uri="{C7286773-470A-42A8-94C5-96B5CB345126}">
          <xfpb:xfComplement i="0"/>
        </ext>
      </extLst>
    </xf>
    <xf numFmtId="0" fontId="21" fillId="3" borderId="1" xfId="0" applyFont="1" applyFill="1" applyBorder="1" applyAlignment="1">
      <alignment horizontal="left" vertical="top" wrapText="1"/>
    </xf>
    <xf numFmtId="0" fontId="19" fillId="7" borderId="1" xfId="1" applyFill="1" applyBorder="1" applyAlignment="1">
      <alignment vertical="top"/>
    </xf>
    <xf numFmtId="0" fontId="19" fillId="7" borderId="1" xfId="1" applyFill="1" applyBorder="1" applyAlignment="1">
      <alignment vertical="top" wrapText="1"/>
    </xf>
    <xf numFmtId="0" fontId="20" fillId="3" borderId="1" xfId="1" applyFont="1" applyFill="1" applyBorder="1" applyAlignment="1">
      <alignment vertical="top" wrapText="1"/>
    </xf>
    <xf numFmtId="0" fontId="19" fillId="0" borderId="1" xfId="1" applyBorder="1" applyAlignment="1">
      <alignment vertical="top" wrapText="1"/>
    </xf>
    <xf numFmtId="0" fontId="19" fillId="0" borderId="1" xfId="1" applyBorder="1" applyAlignment="1">
      <alignment vertical="top"/>
    </xf>
    <xf numFmtId="0" fontId="0" fillId="0" borderId="5" xfId="0" applyBorder="1"/>
    <xf numFmtId="0" fontId="12" fillId="0" borderId="5" xfId="0" applyFont="1" applyBorder="1"/>
    <xf numFmtId="0" fontId="0" fillId="0" borderId="6" xfId="0" applyBorder="1"/>
    <xf numFmtId="0" fontId="0" fillId="0" borderId="6" xfId="0" applyBorder="1" applyAlignment="1">
      <alignment vertical="top"/>
    </xf>
    <xf numFmtId="0" fontId="0" fillId="4" borderId="1" xfId="0" applyFill="1" applyBorder="1"/>
    <xf numFmtId="0" fontId="0" fillId="4" borderId="0" xfId="0" applyFill="1"/>
    <xf numFmtId="0" fontId="15" fillId="0" borderId="1" xfId="0" applyFont="1" applyBorder="1"/>
    <xf numFmtId="16" fontId="0" fillId="7" borderId="1" xfId="0" applyNumberFormat="1" applyFill="1" applyBorder="1"/>
    <xf numFmtId="0" fontId="0" fillId="5" borderId="1" xfId="0" applyFill="1" applyBorder="1"/>
    <xf numFmtId="0" fontId="15" fillId="9" borderId="1" xfId="0" applyFont="1" applyFill="1" applyBorder="1"/>
    <xf numFmtId="16" fontId="0" fillId="0" borderId="1" xfId="0" applyNumberFormat="1" applyBorder="1"/>
    <xf numFmtId="0" fontId="15" fillId="0" borderId="1" xfId="0" applyFont="1" applyBorder="1" applyAlignment="1">
      <alignment wrapText="1"/>
    </xf>
    <xf numFmtId="0" fontId="9" fillId="0" borderId="2" xfId="0" applyFont="1" applyBorder="1"/>
    <xf numFmtId="0" fontId="0" fillId="0" borderId="2" xfId="0" applyBorder="1" applyAlignment="1">
      <alignment horizontal="left" wrapText="1"/>
    </xf>
    <xf numFmtId="0" fontId="0" fillId="0" borderId="2" xfId="0" applyBorder="1" applyAlignment="1">
      <alignment horizontal="center"/>
    </xf>
    <xf numFmtId="0" fontId="0" fillId="0" borderId="2" xfId="0" applyBorder="1"/>
    <xf numFmtId="0" fontId="0" fillId="0" borderId="2"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3" fillId="12" borderId="2" xfId="0" applyFont="1" applyFill="1" applyBorder="1" applyAlignment="1">
      <alignment horizontal="center"/>
    </xf>
    <xf numFmtId="0" fontId="13" fillId="12" borderId="2" xfId="0" applyFont="1" applyFill="1" applyBorder="1" applyAlignment="1">
      <alignment wrapText="1"/>
    </xf>
    <xf numFmtId="0" fontId="13" fillId="12" borderId="2" xfId="0" applyFont="1" applyFill="1" applyBorder="1"/>
    <xf numFmtId="0" fontId="9" fillId="0" borderId="0" xfId="0" applyFont="1" applyAlignment="1">
      <alignment horizontal="center"/>
    </xf>
    <xf numFmtId="9" fontId="0" fillId="0" borderId="0" xfId="0" applyNumberFormat="1" applyAlignment="1">
      <alignment horizontal="center"/>
    </xf>
    <xf numFmtId="0" fontId="0" fillId="0" borderId="1" xfId="0" applyBorder="1" applyAlignment="1">
      <alignment horizontal="left" vertical="top"/>
    </xf>
    <xf numFmtId="0" fontId="19" fillId="0" borderId="1" xfId="1" applyBorder="1" applyAlignment="1">
      <alignment horizontal="center" vertical="top"/>
    </xf>
    <xf numFmtId="0" fontId="19" fillId="7" borderId="1" xfId="1" applyFill="1" applyBorder="1" applyAlignment="1">
      <alignment horizontal="center" vertical="top"/>
    </xf>
    <xf numFmtId="0" fontId="19" fillId="7" borderId="1" xfId="1" applyFill="1" applyBorder="1" applyAlignment="1">
      <alignment horizontal="center" vertical="top" wrapText="1"/>
    </xf>
    <xf numFmtId="0" fontId="19" fillId="0" borderId="1" xfId="1" applyBorder="1" applyAlignment="1">
      <alignment horizontal="center" vertical="top" wrapText="1"/>
    </xf>
    <xf numFmtId="0" fontId="9" fillId="11" borderId="1" xfId="0" applyFont="1" applyFill="1" applyBorder="1" applyAlignment="1">
      <alignment horizontal="center" vertical="top"/>
    </xf>
    <xf numFmtId="0" fontId="9" fillId="11" borderId="1" xfId="0" applyFont="1" applyFill="1" applyBorder="1" applyAlignment="1">
      <alignment vertical="top"/>
    </xf>
    <xf numFmtId="0" fontId="9" fillId="11" borderId="1" xfId="0" applyFont="1" applyFill="1" applyBorder="1" applyAlignment="1">
      <alignment vertical="top" wrapText="1"/>
    </xf>
    <xf numFmtId="0" fontId="9" fillId="11" borderId="1" xfId="0" applyFont="1" applyFill="1" applyBorder="1" applyAlignment="1">
      <alignment horizontal="left" vertical="top" wrapText="1"/>
    </xf>
    <xf numFmtId="0" fontId="9" fillId="11" borderId="1" xfId="0" applyFont="1" applyFill="1" applyBorder="1" applyAlignment="1">
      <alignment horizontal="left" vertical="top"/>
    </xf>
    <xf numFmtId="0" fontId="9" fillId="11" borderId="1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0" fillId="0" borderId="1" xfId="0" applyBorder="1" applyAlignment="1">
      <alignment horizontal="center" vertical="top" wrapText="1"/>
    </xf>
    <xf numFmtId="0" fontId="0" fillId="0" borderId="1" xfId="0" applyBorder="1" applyAlignment="1">
      <alignment horizontal="center" vertical="top"/>
    </xf>
    <xf numFmtId="9" fontId="0" fillId="0" borderId="1" xfId="0" applyNumberFormat="1" applyBorder="1" applyAlignment="1">
      <alignment horizontal="center" vertical="top"/>
    </xf>
    <xf numFmtId="0" fontId="0" fillId="0" borderId="4" xfId="0" applyBorder="1" applyAlignment="1">
      <alignment horizontal="left" vertical="top"/>
    </xf>
    <xf numFmtId="0" fontId="23" fillId="0" borderId="0" xfId="0" applyFont="1" applyAlignment="1">
      <alignment vertical="top"/>
    </xf>
    <xf numFmtId="0" fontId="12" fillId="0" borderId="0" xfId="0" applyFont="1" applyAlignment="1">
      <alignment vertical="top"/>
    </xf>
    <xf numFmtId="0" fontId="9" fillId="11" borderId="1" xfId="0" applyFont="1" applyFill="1" applyBorder="1" applyAlignment="1">
      <alignment horizontal="center" vertical="top" wrapText="1"/>
    </xf>
    <xf numFmtId="0" fontId="2" fillId="0" borderId="1" xfId="0" applyFont="1" applyBorder="1" applyAlignment="1">
      <alignment horizontal="center" vertical="top" wrapText="1"/>
    </xf>
    <xf numFmtId="10" fontId="0" fillId="0" borderId="1" xfId="0" applyNumberFormat="1" applyBorder="1" applyAlignment="1">
      <alignment horizontal="center" vertical="top" wrapText="1"/>
    </xf>
    <xf numFmtId="0" fontId="1" fillId="0" borderId="0" xfId="0" applyFont="1" applyAlignment="1">
      <alignment vertical="top"/>
    </xf>
    <xf numFmtId="0" fontId="0" fillId="5" borderId="1" xfId="0" applyFill="1" applyBorder="1" applyAlignment="1">
      <alignment vertical="top" wrapText="1"/>
    </xf>
    <xf numFmtId="0" fontId="0" fillId="5" borderId="1" xfId="0" applyFill="1" applyBorder="1" applyAlignment="1">
      <alignment vertical="top"/>
    </xf>
    <xf numFmtId="0" fontId="0" fillId="4" borderId="1" xfId="0" applyFill="1" applyBorder="1" applyAlignment="1">
      <alignment vertical="top"/>
    </xf>
    <xf numFmtId="0" fontId="12" fillId="6" borderId="1" xfId="0" applyFont="1" applyFill="1" applyBorder="1" applyAlignment="1">
      <alignment horizontal="center" vertical="top"/>
    </xf>
    <xf numFmtId="0" fontId="19" fillId="5" borderId="1" xfId="1" applyFill="1" applyBorder="1" applyAlignment="1">
      <alignment horizontal="center" vertical="top"/>
    </xf>
    <xf numFmtId="0" fontId="12" fillId="0" borderId="1" xfId="0" applyFont="1" applyBorder="1" applyAlignment="1">
      <alignment horizontal="center" vertical="top"/>
    </xf>
    <xf numFmtId="0" fontId="12" fillId="0" borderId="1" xfId="0" applyFont="1" applyBorder="1" applyAlignment="1">
      <alignment vertical="top"/>
    </xf>
    <xf numFmtId="0" fontId="0" fillId="0" borderId="0" xfId="0" applyAlignment="1">
      <alignment horizontal="center" vertical="top"/>
    </xf>
    <xf numFmtId="0" fontId="0" fillId="0" borderId="0" xfId="0" applyAlignment="1">
      <alignment horizontal="center" vertical="top" wrapText="1"/>
    </xf>
    <xf numFmtId="0" fontId="0" fillId="4" borderId="1" xfId="0" applyFill="1" applyBorder="1" applyAlignment="1">
      <alignment horizontal="left" vertical="top" wrapText="1"/>
    </xf>
    <xf numFmtId="0" fontId="12" fillId="4" borderId="1" xfId="0" applyFont="1" applyFill="1" applyBorder="1" applyAlignment="1">
      <alignment horizontal="left" vertical="top" wrapText="1"/>
    </xf>
    <xf numFmtId="14" fontId="0" fillId="0" borderId="1" xfId="0" applyNumberFormat="1" applyBorder="1" applyAlignment="1">
      <alignment horizontal="left" vertical="top" wrapText="1"/>
    </xf>
    <xf numFmtId="14" fontId="0" fillId="0" borderId="1" xfId="0" applyNumberFormat="1" applyBorder="1" applyAlignment="1">
      <alignment vertical="top" wrapText="1"/>
    </xf>
    <xf numFmtId="0" fontId="0" fillId="13" borderId="1" xfId="0" applyFill="1" applyBorder="1" applyAlignment="1">
      <alignment horizontal="left" vertical="top" wrapText="1"/>
    </xf>
    <xf numFmtId="14" fontId="0" fillId="14" borderId="1" xfId="0" applyNumberFormat="1" applyFill="1" applyBorder="1" applyAlignment="1">
      <alignment horizontal="left" vertical="top" wrapText="1"/>
    </xf>
    <xf numFmtId="0" fontId="9" fillId="5" borderId="1" xfId="0" applyFont="1" applyFill="1" applyBorder="1" applyAlignment="1">
      <alignment horizontal="center" vertical="top"/>
    </xf>
    <xf numFmtId="0" fontId="9" fillId="4" borderId="1" xfId="0" applyFont="1" applyFill="1" applyBorder="1" applyAlignment="1">
      <alignment horizontal="center" vertical="top"/>
    </xf>
    <xf numFmtId="0" fontId="9" fillId="4" borderId="1" xfId="0" applyFont="1" applyFill="1" applyBorder="1" applyAlignment="1">
      <alignment vertical="top"/>
    </xf>
    <xf numFmtId="0" fontId="19" fillId="4" borderId="1" xfId="1" applyFill="1" applyBorder="1" applyAlignment="1">
      <alignment horizontal="center" vertical="top"/>
    </xf>
    <xf numFmtId="0" fontId="9" fillId="4" borderId="1" xfId="0" applyFont="1" applyFill="1" applyBorder="1" applyAlignment="1">
      <alignment horizontal="left" vertical="top" wrapText="1"/>
    </xf>
    <xf numFmtId="0" fontId="9" fillId="4" borderId="1" xfId="0" applyFont="1" applyFill="1" applyBorder="1" applyAlignment="1">
      <alignment horizontal="center" vertical="top" wrapText="1"/>
    </xf>
    <xf numFmtId="0" fontId="0" fillId="4" borderId="1" xfId="0" applyFill="1" applyBorder="1" applyAlignment="1">
      <alignment horizontal="center" vertical="top" wrapText="1"/>
    </xf>
    <xf numFmtId="0" fontId="0" fillId="4" borderId="1" xfId="0" applyFill="1" applyBorder="1" applyAlignment="1">
      <alignment horizontal="center" vertical="top"/>
    </xf>
    <xf numFmtId="0" fontId="0" fillId="4" borderId="1" xfId="0" applyFill="1" applyBorder="1" applyAlignment="1">
      <alignment vertical="top" wrapText="1"/>
    </xf>
    <xf numFmtId="0" fontId="9" fillId="0" borderId="4" xfId="0" applyFont="1" applyBorder="1" applyAlignment="1">
      <alignment vertical="top"/>
    </xf>
    <xf numFmtId="0" fontId="0" fillId="5" borderId="1" xfId="0" applyFill="1" applyBorder="1" applyAlignment="1">
      <alignment horizontal="left" vertical="top" wrapText="1"/>
    </xf>
    <xf numFmtId="14" fontId="0" fillId="4" borderId="1" xfId="0" applyNumberFormat="1" applyFill="1" applyBorder="1" applyAlignment="1">
      <alignment horizontal="left" vertical="top" wrapText="1"/>
    </xf>
    <xf numFmtId="14" fontId="9" fillId="4" borderId="1" xfId="0" applyNumberFormat="1" applyFont="1" applyFill="1" applyBorder="1" applyAlignment="1">
      <alignment horizontal="left" vertical="top" wrapText="1"/>
    </xf>
    <xf numFmtId="14" fontId="0" fillId="4" borderId="1" xfId="0" applyNumberFormat="1" applyFill="1" applyBorder="1" applyAlignment="1">
      <alignment vertical="top" wrapText="1"/>
    </xf>
    <xf numFmtId="14" fontId="0" fillId="0" borderId="0" xfId="0" applyNumberFormat="1" applyAlignment="1">
      <alignment horizontal="left" vertical="top" wrapText="1"/>
    </xf>
    <xf numFmtId="0" fontId="1" fillId="0" borderId="0" xfId="0" applyFont="1" applyAlignment="1">
      <alignment horizontal="left" vertical="center" wrapText="1"/>
    </xf>
    <xf numFmtId="0" fontId="1" fillId="0" borderId="0" xfId="0" applyFont="1" applyAlignment="1">
      <alignment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xf numFmtId="14" fontId="0" fillId="5" borderId="1" xfId="0" applyNumberFormat="1" applyFill="1" applyBorder="1" applyAlignment="1">
      <alignment horizontal="left" vertical="top" wrapText="1"/>
    </xf>
    <xf numFmtId="0" fontId="0" fillId="13" borderId="1" xfId="0" applyFill="1" applyBorder="1" applyAlignment="1">
      <alignment vertical="top" wrapText="1"/>
    </xf>
    <xf numFmtId="0" fontId="9" fillId="6" borderId="1" xfId="0" applyFont="1" applyFill="1" applyBorder="1" applyAlignment="1">
      <alignment horizontal="center" vertical="top"/>
    </xf>
    <xf numFmtId="0" fontId="9" fillId="6" borderId="0" xfId="0" applyFont="1" applyFill="1" applyAlignment="1">
      <alignment vertical="top"/>
    </xf>
    <xf numFmtId="0" fontId="0" fillId="4" borderId="4" xfId="0" applyFill="1" applyBorder="1" applyAlignment="1">
      <alignment horizontal="center" vertical="top"/>
    </xf>
    <xf numFmtId="0" fontId="0" fillId="0" borderId="4" xfId="0" applyBorder="1" applyAlignment="1">
      <alignment horizontal="center" vertical="top"/>
    </xf>
    <xf numFmtId="0" fontId="1" fillId="0" borderId="1" xfId="0" applyFont="1" applyBorder="1" applyAlignment="1">
      <alignment vertical="top" wrapText="1"/>
    </xf>
    <xf numFmtId="0" fontId="0" fillId="14" borderId="1" xfId="0" applyFill="1" applyBorder="1" applyAlignment="1">
      <alignment horizontal="left" vertical="top" wrapText="1"/>
    </xf>
    <xf numFmtId="0" fontId="24" fillId="4" borderId="1" xfId="0" applyFont="1" applyFill="1" applyBorder="1" applyAlignment="1">
      <alignment vertical="top" wrapText="1"/>
    </xf>
    <xf numFmtId="0" fontId="25" fillId="4" borderId="1" xfId="0" applyFont="1" applyFill="1" applyBorder="1" applyAlignment="1">
      <alignment horizontal="left" vertical="top" wrapText="1"/>
    </xf>
    <xf numFmtId="0" fontId="0" fillId="15" borderId="1" xfId="0" applyFill="1" applyBorder="1" applyAlignment="1">
      <alignment vertical="top" wrapText="1"/>
    </xf>
    <xf numFmtId="0" fontId="0" fillId="15" borderId="1" xfId="0" applyFill="1" applyBorder="1" applyAlignment="1">
      <alignment horizontal="left" vertical="top" wrapText="1"/>
    </xf>
    <xf numFmtId="14" fontId="0" fillId="15" borderId="1" xfId="0" applyNumberFormat="1" applyFill="1" applyBorder="1" applyAlignment="1">
      <alignment horizontal="left" vertical="top" wrapText="1"/>
    </xf>
    <xf numFmtId="0" fontId="5" fillId="4" borderId="1" xfId="0" applyFont="1" applyFill="1" applyBorder="1" applyAlignment="1">
      <alignment vertical="top" wrapText="1"/>
    </xf>
    <xf numFmtId="0" fontId="15" fillId="0" borderId="1" xfId="0" applyFont="1" applyBorder="1" applyAlignment="1">
      <alignment horizontal="center" vertical="top"/>
    </xf>
    <xf numFmtId="0" fontId="15" fillId="9" borderId="1" xfId="0" applyFont="1" applyFill="1" applyBorder="1" applyAlignment="1">
      <alignment horizontal="center" vertical="top"/>
    </xf>
    <xf numFmtId="0" fontId="16" fillId="0" borderId="1" xfId="0" applyFont="1" applyBorder="1" applyAlignment="1">
      <alignment horizontal="center" vertical="top"/>
    </xf>
    <xf numFmtId="0" fontId="15" fillId="0" borderId="1" xfId="0" applyFont="1" applyBorder="1" applyAlignment="1">
      <alignment vertical="top" wrapText="1"/>
    </xf>
    <xf numFmtId="14" fontId="15" fillId="0" borderId="1" xfId="0" applyNumberFormat="1" applyFont="1" applyBorder="1" applyAlignment="1">
      <alignment vertical="top" wrapText="1"/>
    </xf>
    <xf numFmtId="0" fontId="0" fillId="5" borderId="4" xfId="0" applyFill="1" applyBorder="1" applyAlignment="1">
      <alignment vertical="top"/>
    </xf>
    <xf numFmtId="0" fontId="0" fillId="0" borderId="4" xfId="0" applyBorder="1" applyAlignment="1">
      <alignment vertical="top"/>
    </xf>
    <xf numFmtId="0" fontId="0" fillId="5" borderId="5" xfId="0" applyFill="1" applyBorder="1" applyAlignment="1">
      <alignment vertical="top" wrapText="1"/>
    </xf>
    <xf numFmtId="0" fontId="0" fillId="0" borderId="5" xfId="0" applyBorder="1" applyAlignment="1">
      <alignment vertical="top" wrapText="1"/>
    </xf>
    <xf numFmtId="0" fontId="24" fillId="4" borderId="5" xfId="0" applyFont="1" applyFill="1" applyBorder="1" applyAlignment="1">
      <alignment vertical="top" wrapText="1"/>
    </xf>
    <xf numFmtId="0" fontId="0" fillId="0" borderId="2" xfId="0" applyBorder="1" applyAlignment="1">
      <alignment vertical="top"/>
    </xf>
    <xf numFmtId="0" fontId="0" fillId="5" borderId="6" xfId="0" applyFill="1" applyBorder="1" applyAlignment="1">
      <alignment vertical="top"/>
    </xf>
    <xf numFmtId="0" fontId="26" fillId="2" borderId="1" xfId="0" applyFont="1" applyFill="1" applyBorder="1" applyAlignment="1">
      <alignment horizontal="left" vertical="top" wrapText="1" readingOrder="1"/>
    </xf>
    <xf numFmtId="0" fontId="1" fillId="0" borderId="1" xfId="0" applyFont="1" applyBorder="1" applyAlignment="1">
      <alignment vertical="top"/>
    </xf>
    <xf numFmtId="0" fontId="0" fillId="14" borderId="1" xfId="0" applyFill="1" applyBorder="1" applyAlignment="1">
      <alignment vertical="top" wrapText="1"/>
    </xf>
    <xf numFmtId="0" fontId="9" fillId="11" borderId="4" xfId="0" applyFont="1" applyFill="1" applyBorder="1" applyAlignment="1">
      <alignment vertical="top"/>
    </xf>
    <xf numFmtId="0" fontId="9" fillId="11" borderId="5" xfId="0" applyFont="1" applyFill="1" applyBorder="1" applyAlignment="1">
      <alignment vertical="top" wrapText="1"/>
    </xf>
    <xf numFmtId="0" fontId="0" fillId="5" borderId="2" xfId="0" applyFill="1" applyBorder="1" applyAlignment="1">
      <alignment wrapText="1"/>
    </xf>
    <xf numFmtId="0" fontId="0" fillId="5" borderId="2" xfId="0" applyFill="1" applyBorder="1" applyAlignment="1">
      <alignment vertical="top"/>
    </xf>
    <xf numFmtId="0" fontId="0" fillId="4" borderId="6" xfId="0" applyFill="1" applyBorder="1" applyAlignment="1">
      <alignment vertical="top"/>
    </xf>
    <xf numFmtId="0" fontId="0" fillId="0" borderId="2" xfId="0" applyBorder="1" applyAlignment="1">
      <alignment wrapText="1"/>
    </xf>
    <xf numFmtId="0" fontId="0" fillId="0" borderId="12" xfId="0" applyBorder="1" applyAlignment="1">
      <alignment wrapText="1"/>
    </xf>
    <xf numFmtId="0" fontId="0" fillId="16" borderId="0" xfId="0" applyFill="1"/>
    <xf numFmtId="0" fontId="0" fillId="16" borderId="0" xfId="0" applyFill="1" applyAlignment="1">
      <alignment wrapText="1"/>
    </xf>
    <xf numFmtId="0" fontId="15" fillId="16" borderId="0" xfId="0" applyFont="1" applyFill="1"/>
    <xf numFmtId="0" fontId="9" fillId="16" borderId="0" xfId="0" applyFont="1" applyFill="1"/>
    <xf numFmtId="16" fontId="0" fillId="16" borderId="0" xfId="0" applyNumberFormat="1" applyFill="1"/>
    <xf numFmtId="0" fontId="0" fillId="8" borderId="1" xfId="0" applyFill="1" applyBorder="1" applyAlignment="1">
      <alignment horizontal="center" vertical="center"/>
    </xf>
    <xf numFmtId="0" fontId="0" fillId="0" borderId="1" xfId="0" applyBorder="1" applyAlignment="1">
      <alignment horizontal="center" vertical="center"/>
    </xf>
  </cellXfs>
  <cellStyles count="2">
    <cellStyle name="Hyperlink" xfId="1" builtinId="8"/>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M%20Component%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M Component Plan"/>
    </sheetNames>
    <sheetDataSet>
      <sheetData sheetId="0"/>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1.646976736112" createdVersion="8" refreshedVersion="8" minRefreshableVersion="3" recordCount="65" xr:uid="{7A038C1C-DB0C-4503-A006-ECFB7C289E8D}">
  <cacheSource type="worksheet">
    <worksheetSource ref="A1:S1048576" sheet="Final Backlogs"/>
  </cacheSource>
  <cacheFields count="19">
    <cacheField name="ase" numFmtId="0">
      <sharedItems containsString="0" containsBlank="1" containsNumber="1" containsInteger="1" minValue="1" maxValue="60"/>
    </cacheField>
    <cacheField name="JIRA ID" numFmtId="0">
      <sharedItems containsBlank="1"/>
    </cacheField>
    <cacheField name="EPIC/Module" numFmtId="0">
      <sharedItems containsBlank="1" count="9">
        <s v="Installer migration and onboarding"/>
        <s v="AVR/MSI/MSI SPA "/>
        <m/>
        <s v="Calculation "/>
        <s v="Settelment "/>
        <s v="Settlement"/>
        <s v="Reporting"/>
        <s v="Data Conversion "/>
        <s v="User, Roles and Permissions Management in CHM"/>
      </sharedItems>
    </cacheField>
    <cacheField name="Status " numFmtId="0">
      <sharedItems containsBlank="1"/>
    </cacheField>
    <cacheField name="In Selectiva Scope" numFmtId="0">
      <sharedItems containsBlank="1"/>
    </cacheField>
    <cacheField name="Open Items" numFmtId="0">
      <sharedItems containsBlank="1"/>
    </cacheField>
    <cacheField name="System Involved/labels" numFmtId="0">
      <sharedItems containsBlank="1"/>
    </cacheField>
    <cacheField name="Type" numFmtId="0">
      <sharedItems containsBlank="1"/>
    </cacheField>
    <cacheField name="Title" numFmtId="0">
      <sharedItems containsBlank="1"/>
    </cacheField>
    <cacheField name="As a/Who?" numFmtId="0">
      <sharedItems containsBlank="1"/>
    </cacheField>
    <cacheField name="User Story &amp; Requirements" numFmtId="0">
      <sharedItems containsBlank="1" longText="1"/>
    </cacheField>
    <cacheField name="Assumptions" numFmtId="0">
      <sharedItems containsBlank="1" longText="1"/>
    </cacheField>
    <cacheField name="Remarks" numFmtId="0">
      <sharedItems containsBlank="1"/>
    </cacheField>
    <cacheField name="Feedback" numFmtId="0">
      <sharedItems containsNonDate="0" containsString="0" containsBlank="1"/>
    </cacheField>
    <cacheField name="Approval" numFmtId="0">
      <sharedItems containsBlank="1"/>
    </cacheField>
    <cacheField name="Story Points" numFmtId="0">
      <sharedItems containsString="0" containsBlank="1" containsNumber="1" containsInteger="1" minValue="2" maxValue="172"/>
    </cacheField>
    <cacheField name="Assignee" numFmtId="0">
      <sharedItems containsNonDate="0" containsString="0" containsBlank="1"/>
    </cacheField>
    <cacheField name="JIRA ID2" numFmtId="0">
      <sharedItems containsNonDate="0" containsString="0" containsBlank="1"/>
    </cacheField>
    <cacheField name="Priority"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1.646976736112" createdVersion="8" refreshedVersion="8" minRefreshableVersion="3" recordCount="120" xr:uid="{478C41F4-2413-45C3-9AB4-79B1E55CB2E6}">
  <cacheSource type="worksheet">
    <worksheetSource ref="B1:N1048576" sheet="Efforts Calcluation Orignal"/>
  </cacheSource>
  <cacheFields count="13">
    <cacheField name="System" numFmtId="0">
      <sharedItems containsBlank="1" count="8">
        <s v="Enlighten"/>
        <s v="Boomi"/>
        <s v="SFDC"/>
        <m/>
        <s v="OIC"/>
        <s v="CHM"/>
        <s v="Oracle Fusion "/>
        <s v="Incorta "/>
      </sharedItems>
    </cacheField>
    <cacheField name="Story/Component " numFmtId="0">
      <sharedItems containsBlank="1"/>
    </cacheField>
    <cacheField name="Description/Comment" numFmtId="0">
      <sharedItems containsBlank="1"/>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Actual End Date" numFmtId="0">
      <sharedItems containsNonDate="0" containsString="0" containsBlank="1"/>
    </cacheField>
    <cacheField name="Delays in Days" numFmtId="0">
      <sharedItems containsNonDate="0" containsString="0" containsBlank="1"/>
    </cacheField>
    <cacheField name="Critical Task" numFmtId="0">
      <sharedItems containsNonDate="0" containsString="0" containsBlank="1"/>
    </cacheField>
    <cacheField name="Story points/ Efforts " numFmtId="0">
      <sharedItems containsString="0" containsBlank="1" containsNumber="1" containsInteger="1" minValue="0" maxValue="21"/>
    </cacheField>
    <cacheField name="Status" numFmtId="0">
      <sharedItems containsBlank="1" count="7">
        <s v="To Do "/>
        <s v="Unit Test  Completion "/>
        <s v="Dev complete"/>
        <s v="Dev in progress "/>
        <m/>
        <s v="Analysis in progress "/>
        <s v="QA completion "/>
      </sharedItems>
    </cacheField>
    <cacheField name="Percentage " numFmtId="0">
      <sharedItems containsString="0" containsBlank="1" containsNumber="1" containsInteger="1" minValue="0" maxValue="100"/>
    </cacheField>
    <cacheField name="Completion Points  " numFmtId="0">
      <sharedItems containsString="0" containsBlank="1" containsNumber="1" minValue="0" maxValue="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1.649340625001" createdVersion="8" refreshedVersion="8" minRefreshableVersion="3" recordCount="114" xr:uid="{6D2FFB9E-2CF6-464A-8F0D-9D4B738DC109}">
  <cacheSource type="worksheet">
    <worksheetSource ref="A1:Q115" sheet="Efforts Calcluation  (2)"/>
  </cacheSource>
  <cacheFields count="16">
    <cacheField name="S.no" numFmtId="0">
      <sharedItems containsString="0" containsBlank="1" containsNumber="1" containsInteger="1" minValue="1" maxValue="116"/>
    </cacheField>
    <cacheField name="Critical Task" numFmtId="0">
      <sharedItems containsBlank="1" count="3">
        <s v="-"/>
        <s v="Critical"/>
        <m/>
      </sharedItems>
    </cacheField>
    <cacheField name="JIRA ID " numFmtId="0">
      <sharedItems containsBlank="1"/>
    </cacheField>
    <cacheField name="System" numFmtId="0">
      <sharedItems containsBlank="1" count="8">
        <s v="Enlighten"/>
        <s v="Boomi"/>
        <s v="SFDC"/>
        <s v="OIC"/>
        <s v="CHM"/>
        <m/>
        <s v="Oracle Fusion "/>
        <s v="Incorta "/>
      </sharedItems>
    </cacheField>
    <cacheField name="Story/Component " numFmtId="0">
      <sharedItems/>
    </cacheField>
    <cacheField name="Description" numFmtId="0">
      <sharedItems containsBlank="1"/>
    </cacheField>
    <cacheField name="Owner" numFmtId="0">
      <sharedItems containsBlank="1"/>
    </cacheField>
    <cacheField name="Start Date" numFmtId="0">
      <sharedItems containsNonDate="0" containsDate="1" containsString="0" containsBlank="1" minDate="2025-02-07T00:00:00" maxDate="2025-04-22T00:00:00"/>
    </cacheField>
    <cacheField name="End Date" numFmtId="0">
      <sharedItems containsNonDate="0" containsDate="1" containsString="0" containsBlank="1" minDate="2025-02-07T00:00:00" maxDate="2025-05-03T00:00:00"/>
    </cacheField>
    <cacheField name="Actual End Date" numFmtId="0">
      <sharedItems containsNonDate="0" containsDate="1" containsString="0" containsBlank="1" minDate="2025-02-07T00:00:00" maxDate="2025-04-12T00:00:00"/>
    </cacheField>
    <cacheField name="Delays in Days" numFmtId="0">
      <sharedItems containsString="0" containsBlank="1" containsNumber="1" containsInteger="1" minValue="-28" maxValue="11"/>
    </cacheField>
    <cacheField name="Story points/ Efforts " numFmtId="0">
      <sharedItems containsBlank="1" containsMixedTypes="1" containsNumber="1" containsInteger="1" minValue="0" maxValue="21"/>
    </cacheField>
    <cacheField name="Status" numFmtId="0">
      <sharedItems containsBlank="1"/>
    </cacheField>
    <cacheField name="Percentage " numFmtId="0">
      <sharedItems containsString="0" containsBlank="1" containsNumber="1" containsInteger="1" minValue="0" maxValue="100"/>
    </cacheField>
    <cacheField name="Completion Points  " numFmtId="0">
      <sharedItems containsString="0" containsBlank="1" containsNumber="1" minValue="0" maxValue="13"/>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
    <s v="AVR-14"/>
    <x v="0"/>
    <s v="To Do "/>
    <b v="0"/>
    <b v="0"/>
    <s v="Enlighten"/>
    <s v="Functionality"/>
    <s v="Installer Banking Details in Enlighten"/>
    <s v="Installer User"/>
    <s v="&gt; Installer user should be able to add/update banking details for settlement of MSI Rebate through Company Profile page in Enlighten_x000a_&gt; User should securely add banking details on the Enlighten portal._x000a_&gt; Once submitted, the banking details should be securely emailed to Customer MDM mailbox_x000a_&gt; A flag should be captured on the Enlighten account indicating the installer has successfully submitted MSI Banking details."/>
    <s v="&gt; Installers can create accounts in Enlighten._x000a_&gt; Unique Enlighten installer ID is generated when an installer account is created._x000a_&gt; Installers can add branches to the account in Enlighten._x000a_&gt; Unique Enlighten installer ID is created when branches are added._x000a_&gt; Installers can add validated addresses on the account and branches._x000a_&gt; Activated sites and devices by the installer are created against the account or branches._x000a_"/>
    <m/>
    <m/>
    <m/>
    <m/>
    <m/>
    <m/>
    <m/>
  </r>
  <r>
    <n v="2"/>
    <s v="AVR-15"/>
    <x v="0"/>
    <s v="To Do "/>
    <b v="0"/>
    <b v="0"/>
    <s v="Oracle Fusion, OIC Integration"/>
    <m/>
    <s v="Bank Account Updates in Oracle Fusion"/>
    <s v="Installer User"/>
    <s v="&gt; Email received from Enlighten in Customer MDM mailbox_x000a_&gt; These emails will be processed by RPA bot. Bot will first route this information to Customer MDM team and Treasury team for review and approval. Treasury team will use 3rd party software to validate the bank account details and MDM team can review the supporting docs._x000a_&gt; Once approved by Customer MDM team and Treasury team, Bot will use the OCR to read the information from pdf and insert the details in Oracle ATP tables_x000a_&gt; OIC integration will be scheduled to process the Vendor Bank details. If it is a new/existing installer without an Oracle account, an account should be created first, and then banking details should be securely sent to Oracle._x000a_&gt; OIC integration will use SFDC Key to identify Duplicate installer"/>
    <s v="&gt; May have to create a new mailbox or finalize the way to identify emails coming from Enlighten email ID_x000a_&gt; Vendor Bank Details pdf to have Enlighten Account ID_x000a_&gt; Banking details will be reviewed by Treasury team using a 3rd party software_x000a_&gt; Vendors can be identified with SFDC Key in Oracle so we can check if an account already exists_x000a_&gt; Ledger and Operating Unit under which the Vendor Account will be created will be determined based on the Installer Country or additional business rules_x000a_&gt; If Vendor creation fails then creation process will be handled manually."/>
    <m/>
    <m/>
    <m/>
    <m/>
    <m/>
    <m/>
    <m/>
  </r>
  <r>
    <n v="3"/>
    <s v="AVR-16"/>
    <x v="0"/>
    <s v="To Do "/>
    <b v="0"/>
    <b v="0"/>
    <s v="Boomi"/>
    <s v="Integration"/>
    <s v="Push MSI Banking flag to Salesforce"/>
    <s v="System"/>
    <s v="&gt; MSI Banking details submitted flag should be sent to Salesforce._x000a_&gt; Any updates to the flag should be sent to Salesforce."/>
    <s v="&gt; There is a current integration between Enlighten and Salesforce; it needs to be enhanced to satisfy the requirements._x000a_"/>
    <m/>
    <m/>
    <m/>
    <m/>
    <m/>
    <m/>
    <m/>
  </r>
  <r>
    <n v="4"/>
    <s v="AVR-17"/>
    <x v="0"/>
    <s v="Dev complete"/>
    <b v="0"/>
    <b v="0"/>
    <s v="Salesforce"/>
    <s v="Functionality"/>
    <s v="MSI Banking flag on Installer account"/>
    <s v="Sales User"/>
    <s v="&gt; Sales User should be able to view MSI Banking details flag on the Installer account to determine if the Installer is ready for an MSI SPA._x000a_&gt; Banking details flag should be visible on the page layout._x000a_&gt; All profiles should be able to view the flag as read-only._x000a_&gt; Admin users should be able to edit the field.(in case of integration failure)"/>
    <s v="&gt; Current integration creates accounts in Salesforce when an account is created in Enlighten._x000a_&gt; Account hierarchy is also created in Salesforce and is in sync with Enlighten._x000a_&gt; All account attributes, including address, are updated in Salesforce from Enlighten._x000a_&gt; Salesforce users should not be able to edit any Salesforce fields that are updated from Enlighten."/>
    <m/>
    <m/>
    <m/>
    <n v="2"/>
    <m/>
    <m/>
    <m/>
  </r>
  <r>
    <n v="5"/>
    <s v="AVR-18"/>
    <x v="1"/>
    <s v="Dev complete"/>
    <b v="0"/>
    <b v="0"/>
    <s v="Salesforce"/>
    <s v="Functionality"/>
    <s v="Maintain AVR/MSI Product Attributes in Salesforce"/>
    <s v="Pricing team"/>
    <s v="&gt; User can select/unselect  products available for AVR/MSI SPA ._x000a_&gt; The following additional attributes are added to Salesforce product records(based on assumption ):_x000a_#MSI Eligible  (Yes/No)._x000a_#MSI System Incentive Eligible(Yes/no)_x000a_&gt; Pricing team members can update the AVR MSI product attributes via the Salesforce interface._x000a_&gt; Product eligibility fields are restricted to authorized personnel only._x000a_&gt; Only AVR MSI-eligible products should be selectable in SPA creation."/>
    <s v="&gt; Oracle serves as the primary source for product data, _x000a_&gt; Pricing team is managing product price lists in Salesforce._x000a_&gt; No new price list will be created ._x000a_&gt; Product eligibility is confirmed from geography and product serialization "/>
    <m/>
    <m/>
    <m/>
    <n v="2"/>
    <m/>
    <m/>
    <m/>
  </r>
  <r>
    <n v="6"/>
    <s v="AVR-19"/>
    <x v="1"/>
    <s v="Dev complete"/>
    <b v="0"/>
    <b v="0"/>
    <s v="Salesforce "/>
    <s v="Functionality"/>
    <s v="Initiate MSI/AVR SPA from Opportunity"/>
    <s v="Sales User"/>
    <s v="&gt;Users should have the ability to select &quot;New SPA&quot; from an opportunity._x000a_&gt;Bank flag will be pre-populated on the unapproved SPA._x000a_&gt;User should be able to select the &quot;MSI Unapproved SPA&quot; record type to proceed further._x000a_&gt;The system should validate the presence of the Enlighten Installer ID before allowing the SPA creation process to proceed._x000a_&gt;SPA creation must be restricted to parent or independent installer accounts only"/>
    <s v="&gt;Enlighten data is synced with Salesforce to populate installer details._x000a_&gt;The Bank Account flag is already updated for eligible installers in Salesforce._x000a_&gt;Parent-child relationships are correctly maintained in Salesforce to restrict SPA creation at the child level."/>
    <m/>
    <m/>
    <m/>
    <n v="5"/>
    <m/>
    <m/>
    <m/>
  </r>
  <r>
    <n v="7"/>
    <s v="AVR-20"/>
    <x v="1"/>
    <s v="Dev complete"/>
    <b v="0"/>
    <b v="0"/>
    <s v="Salesforce "/>
    <s v="Functionality"/>
    <s v="SPA Creation in Salesforce"/>
    <s v="Sales User"/>
    <s v="&gt;Create a new MSI Unapproved Layout for SPA to display required fields._x000a_&gt;The Installer Bank Account flag should be displayed and must be True for SPA submission._x000a_&gt;Validation Rules:_x000a_#Restrict SPA creation to parent or independent installer accounts._x000a_#Validate SPA creation for installers with billing countries limited to ES, IT, GB, and AU._x000a_#Child branches, Enlighten IDs, and addresses should be displayed, with the ability to select/deselect child branches (if applicable)._x000a_#Attempting to set an earlier date should trigger a validation error, preventing submission or saving of the SPA._x000a_&gt;&gt; Provide important notes to the user at the top of SPA with following message - MSI SPA can only be created against an Enlighten Account (Enlighten Installer ID is required.) It can only be created at the Parent account level. It can only be created if the billing country  is - ES,IT,GB,AU. It will only be approved if the banking details are submitted by the installer._x000a__x000a__x000a_Note-Since the Installer account is selected on opportunity and the account gets prepopulated on the SPA - Validation can happen only when SPA is saved or submitted for Approval"/>
    <s v="&gt; Account is pre-populated with respective fields from enlighten along with bank flag. _x000a_&gt; Opportunity stage has to be 'Closed Won' . _x000a_&gt; Opportunity Currency Should be USD, Euro._x000a_&gt; Approval Region AMER / LATAM / APAC / EMEA._x000a_&gt; Opportunity Price List is not null._x000a_&gt; Opportunity Record Type = Residential Run rate / Commercial Run rate / Commercial Project._x000a_&gt; Price list is populated from the opportunity _x000a_&gt; AVR flag is enabled for the products._x000a_&gt; Products are added from the selected pricelist._x000a_&gt; Product eligibility is confirmed from geography and product serialization _x000a_&gt; Pricing team will identify and maintain the eligible products._x000a_&gt; Enlighten ID will be pre-populated on the AVR/MSI SPA _x000a_&gt; No new pricelists will be created. Only products eligible for AVR will be visible for the user to add."/>
    <m/>
    <m/>
    <m/>
    <n v="13"/>
    <m/>
    <m/>
    <m/>
  </r>
  <r>
    <n v="8"/>
    <s v="AVR-21"/>
    <x v="1"/>
    <s v="To Do "/>
    <b v="0"/>
    <b v="0"/>
    <s v="Salesforce"/>
    <s v="Functionality"/>
    <s v="Distributor Selection for Rebate Payments"/>
    <s v="Sales User"/>
    <s v="&gt; User can select a distributor for rebate payments when applicable within the MSI SPA page layout._x000a_&gt; A lookup field for distributors is available when &quot;Pay via Distributor&quot; is selected._x000a_&gt; The distributor field is mandatory when the rebate is routed via distributor._x000a_&gt; The field is hidden empty if &quot;Pay via Installer&quot; is selected._x000a_&gt; The selected distributor is stored in the SPA record and validated before submission."/>
    <s v="&gt; Bank flag check is not required if Pay via distributor is selected_x000a_&gt; SPA can be shared with multiple distributors, user can update the distributor look up field with new distributor, and an entry will be created in the SPA Distributor as it occurs today_x000a_&gt; SPA will always be created against the site of the distributor which has &quot;Opportunities &amp; SPA&quot; flag set to true"/>
    <s v="Currently out of scope"/>
    <m/>
    <m/>
    <m/>
    <m/>
    <m/>
    <m/>
  </r>
  <r>
    <n v="9"/>
    <s v="AVR-22"/>
    <x v="1"/>
    <s v="Dev complete"/>
    <b v="0"/>
    <b v="0"/>
    <s v="Salesforce "/>
    <s v="Functionality"/>
    <s v="Adding Products to Unit Activation Incentive Table"/>
    <s v="Sales User"/>
    <s v="&gt;The unit activation tabel will be dynamic and have following features:_x000a_&gt; Sales users should be able to add eligible products to the Unit Activation Incentive table within the SPA._x000a_&gt; All products with MSI/AVR flag are eligible for the Unit Activation Incentive._x000a_&gt; Users should enter the minimum activation quantity and per-unit incentive for the selected SKUs._x000a_&gt; A warning should be displayed if non-eligible products are selected. Non Eligible products should not be searchable to be added_x000a_&gt; The system should prevent duplicate SKU entries within the same SPA._x000a__x000a_Validation Required:_x000a_#Validate the selected SKU against geography eligibility criteria._x000a_#Error handling for duplicate entries and missing mandatory fields."/>
    <s v="&gt; The pricing team will maintain product eligibility by maintaining products with an AVR/MSI flag in Salesforce​._x000a_&gt; All products are maintained and updated by the pricing team._x000a_&gt; Eligible SKUs are pre-defined and flagged in Salesforce. _x000a_"/>
    <m/>
    <m/>
    <m/>
    <n v="8"/>
    <m/>
    <m/>
    <m/>
  </r>
  <r>
    <n v="10"/>
    <s v="AVR-23"/>
    <x v="1"/>
    <s v="Dev complete"/>
    <b v="0"/>
    <b v="0"/>
    <s v="Salesforce "/>
    <s v="Functionality"/>
    <s v="Adding Products to System Attachment Incentive Table"/>
    <s v="Sales User"/>
    <s v="&gt;Sales users should be able to add products to the System Attachment Incentive section in the SPA form._x000a_&gt;The system should only allow incentives if a microinverter is also installed at the same site._x000a_&gt;Users should enter the required quantity and rebate per product._x000a_&gt;The system should restrict users from adding non-eligible products._x000a__x000a_Validation Needed:_x000a__x000a_#Ensure that the selected product meets system attachment eligibility criteria._x000a_#Validate the presence of a microinverter SKU in the same SPA._x000a_#Verify that the minimum quantity requirement is met._x000a_#Prevent duplicate product entries within the same incentive table."/>
    <s v="&gt;The pricing team will maintain and flag eligible system attachment SKUs​_x000a_&gt;The system will check and allow only correct product combinations._x000a_&gt;Eligibility rules for microinverters are predefined ."/>
    <m/>
    <m/>
    <m/>
    <n v="8"/>
    <m/>
    <m/>
    <m/>
  </r>
  <r>
    <n v="11"/>
    <s v="AVR-24"/>
    <x v="1"/>
    <s v="Dev in progress "/>
    <b v="0"/>
    <b v="0"/>
    <s v="Salesforce "/>
    <s v="Functionality"/>
    <s v="Adding Products to System Size Incentive Table"/>
    <s v="Sales User"/>
    <s v="&gt; Sales users should be able to add products to the System Size Incentive table based on predefined volume tiers._x000a_&gt; Step 1 - _x000a_&gt; Sales users should be able to add volume tiers (min and max) up to 5 tiers._x000a_&gt; The min and max values of the tiers should not overlap. _x000a_&gt; There should be default values populated for all tiers at the start as defined by pricing team_x000a__x000a_&gt; Step 2-_x000a_&gt; The system should allow selection of the correct product based on volume tiers._x000a_&gt; Pricing team should have access to modify default volume tiers._x000a_&gt; If volume tiers are changed, they should apply only to new SPAs. It should not affect the existing approved SPA, even during amendments to the SPA like changing of expiration date, adding new products etc._x000a__x000a_Validation Needed:_x000a_&gt; Ensure that only product type = microinverters are added to this section._x000a_&gt; Validate volume tier selection._x000a_&gt; Prevent duplicate entries for the same product."/>
    <s v="&gt; The pricing team maintains and updates volume tiers in the system​._x000a_&gt; Historical SPAs will not be affected by tier changes._x000a_&gt; Users have permission-based access to tier selection."/>
    <m/>
    <m/>
    <m/>
    <n v="13"/>
    <m/>
    <m/>
    <m/>
  </r>
  <r>
    <n v="12"/>
    <s v="AVR-25"/>
    <x v="1"/>
    <s v="Dev in progress "/>
    <b v="0"/>
    <b v="0"/>
    <s v="Salesforce"/>
    <s v="Functionality"/>
    <s v="Auto-Generation of SPA Name Upon Saving"/>
    <s v="System"/>
    <s v="&gt; SPA name is auto-generated when the &quot;Save SPA&quot; button is clicked._x000a_&gt; Naming convention follows the predefined format: [To Be Decided]._x000a_&gt; Users cannot modify the auto-generated SPA name manually._x000a_&gt; The auto-generated name updates correctly when an SPA is cloned._x000a__x000a_"/>
    <s v="&gt; SPA type is 'AVR/MSI SPA'. _x000a_&gt; SPA's installer should have Enlighten Id present_x000a_&gt; SPA Installer should have bank account flag set_x000a_&gt; SPA installer's country should be among (  GB’, ‘IT’, ‘AU’, ‘ES’)"/>
    <m/>
    <m/>
    <m/>
    <n v="2"/>
    <m/>
    <m/>
    <m/>
  </r>
  <r>
    <n v="13"/>
    <s v="AVR-26"/>
    <x v="1"/>
    <s v="Dev in progress "/>
    <b v="0"/>
    <b v="0"/>
    <s v="Salesforce"/>
    <s v="Functionality "/>
    <s v="Installer Child accounts on the SPA"/>
    <s v="Sales User"/>
    <s v="&gt; When SPA is created for a Installer account, if there are Child accounts with Enlighten Installer id, the child account should get recorded on the SPA including Name, Enlighten Id Number and Address of the account_x000a_&gt; by default all child accounts should be selected to be included in the SPA_x000a_&gt; user should be able to deselect the Child accounts that should not be part of the SPA"/>
    <s v="&gt; Parent child relationship of the installer accounts is populated in Salesforce from Enlighten and is synced daily"/>
    <m/>
    <m/>
    <m/>
    <n v="8"/>
    <m/>
    <m/>
    <m/>
  </r>
  <r>
    <n v="14"/>
    <s v="AVR-27"/>
    <x v="1"/>
    <s v="To Do "/>
    <b v="0"/>
    <b v="0"/>
    <s v="Salesforce "/>
    <s v="Functionality "/>
    <s v="Approval of SPA by Pricing Team-1"/>
    <s v="Pricing team"/>
    <s v="&gt; The pricing team should be able to approve or reject AVR/MSI SPAs using the approval workflow in Salesforce._x000a_&gt; Upon approval, the SPA should transition to an &quot;Approved&quot; status and be locked from further changes._x000a_&gt; If rejected, the system should capture rejection reasons and notify the sales team automatically._x000a_&gt; Approval should include validation checks to ensure compliance with business rules and rebate eligibility criteria._x000a_&gt; Notifications should be sent to the relevant stakeholders upon approval or rejection. (should work similar to D-SPA)_x000a_&gt; Notification should also be sent to relevant stakeholder on submission of SPA for approval  (should work similar to D-SPA)_x000a__x000a__x000a_Validation Needed:(Needs to be discussed)_x000a__x000a_&gt; Ensure the installer has a valid banking flag set to &quot;Y&quot; before approval._x000a_&gt; Verify no overlapping AVR/MSI SPA exists for the same installer within the specified date range. - if overlapping SPA exists, Pricing team should not be able to approve the SPA and SPA Numbers should be displayed to the user to investigate the SPA. The SPA can only be approved once the overlapping other SPA is end dated and the start of the SPA date is day after end date of the SPA (exception is Budgetary SPA which can overlap)_x000a_&gt; Ensure that all required fields, such as SKU, incentive values, and price lists, are correctly populated._x000a_&gt; The system should check if the SPA is categorized correctly as AVR/MSI._x000a_&gt; Ensure a PDF is generated and attached to the SPA record upon approval._x000a_"/>
    <s v="&gt; The existing approval process for other SPAs is already in place and will be reused for AVR/MSI SPAs._x000a_&gt; Users will have the appropriate permissions to approve or reject SPAs._x000a_&gt; Rejected SPAs will be editable for resubmission after correction._x000a_&gt; Notifications are set up for the sales team and installer upon approval/rejection._x000a_&gt; The SPA cannot be edited after approval and will be locked for further changes._x000a_"/>
    <m/>
    <m/>
    <m/>
    <n v="13"/>
    <m/>
    <m/>
    <m/>
  </r>
  <r>
    <n v="15"/>
    <s v="AVR-28"/>
    <x v="1"/>
    <s v="To Do "/>
    <b v="0"/>
    <b v="0"/>
    <s v="Salesforce"/>
    <s v="Functionality "/>
    <s v="MSI Budgetary SPA"/>
    <s v="Sales User"/>
    <s v="&gt;The Sales User should be able to create an MSI Budgetary SPA in the same way as a Quote-to-Buy SPA, including the ability to add products._x000a_&gt;Users should be able to submit the Budgetary SPA following the same approval process as the Quote-to-Buy SPA._x000a_&gt;Upon approval, a PDF should be generated and saved in the Notes and Attachments of the SPA record._x000a_&gt;The template for Budgetary SPA is different and needs to be obtained from the Pricing Team."/>
    <s v="&gt;The approval process for Budgetary SPA follows the same structure as Quote-to-Buy SPA._x000a_&gt;The system will automatically generate and store the SPA PDF upon approval."/>
    <m/>
    <m/>
    <m/>
    <n v="8"/>
    <m/>
    <m/>
    <m/>
  </r>
  <r>
    <n v="16"/>
    <s v="AVR-29"/>
    <x v="1"/>
    <s v="To Do "/>
    <b v="0"/>
    <b v="0"/>
    <s v="Salesforce "/>
    <s v="Designing "/>
    <s v="Designing the AVR/MSI SPA PDF Layout"/>
    <s v="Salesforce System"/>
    <s v="&gt; The system should generate an AVR/MSI SPA PDF that adheres to company branding guidelines._x000a_&gt; The design should include elements such as company logos, color schemes, font styles, and proper alignment of SPA details._x000a_&gt; The arrangement of content should ensure that key information is easy to locate, including Installer Account, Product SKUs, Rebate ,Amounts, Terms and Conditions, and Approval Status._x000a_&gt; The layout should be consistent across all generated SPAs to maintain a professional image._x000a_&gt; The PDF should include footer and header sections for additional information like contact details, page numbers, and disclaimers._x000a_"/>
    <s v="&gt; Branding guidelines and approved design templates are available from the marketing team​"/>
    <m/>
    <m/>
    <m/>
    <n v="8"/>
    <m/>
    <m/>
    <m/>
  </r>
  <r>
    <m/>
    <m/>
    <x v="2"/>
    <m/>
    <b v="0"/>
    <b v="0"/>
    <m/>
    <m/>
    <m/>
    <m/>
    <m/>
    <m/>
    <m/>
    <m/>
    <m/>
    <m/>
    <m/>
    <m/>
    <m/>
  </r>
  <r>
    <n v="17"/>
    <s v="AVR-30"/>
    <x v="1"/>
    <s v="To Do "/>
    <b v="0"/>
    <b v="0"/>
    <s v="Salesforce "/>
    <s v="Functionality "/>
    <s v="Generating the AVR/MSI SPA PDF"/>
    <s v="Salesforce System"/>
    <s v="&gt;Genrated PDF will be dynamic in nature._x000a_&gt;User has to fill any one 1 table out of 3 tables to generate PDF._x000a_&gt;PDF must contain all Enlighten ID linked to the parent account._x000a_&gt; The system should generate an AVR/MSI SPA PDF containing all relevant SPA details accurately, ensuring compliance with business rules._x000a_&gt; The PDF should include fields such as Installer Account Name, Product SKUs, Rebate Amounts, Geographic Eligibility, Payment&gt; Conditions, and Approval Status._x000a_&gt; The system should automatically populate the SPA data from Salesforce records._x000a_&gt;Create a table at the bottom of the PDF mentioning all the eligible Zip Codes._x000a_&gt; The generated PDF should be stored as an attachment within the SPA record for future reference._x000a_&gt; The system should allow for manual re-generation of the PDF ._x000a_&gt; PDF Should be exactly similar to the sample/Template provided by pricing team_x000a_&gt; Sales Users should be able to on demand generate the PDF if needed by clicking on Generate PDF button and select the template from a dropdown_x000a_&gt; PDF Should be stored in the notes and attachments_x000a__x000a_"/>
    <s v="&gt; All required SPA data is available and validated in Salesforce before generation​._x000a_&gt; The generated PDFs will be accessible to relevant users based on their permissions._x000a_&gt; Email notifications with the SPA PDF will be triggered upon approval._x000a_&gt;The terms and condition will remains the same."/>
    <m/>
    <m/>
    <m/>
    <n v="8"/>
    <m/>
    <m/>
    <m/>
  </r>
  <r>
    <n v="18"/>
    <s v="AVR-31"/>
    <x v="1"/>
    <s v="To Do "/>
    <b v="0"/>
    <b v="0"/>
    <s v="Salesforce "/>
    <s v="Functionality "/>
    <s v="Email Notification to Opportunity Owner with Latest Generated PDF"/>
    <s v="Opportunity Owner"/>
    <s v="&gt;An email notification should be sent to the Opportunity Owner when the PDF is successfully generated for the MSI SPA._x000a_&gt;The email template used for D-SPA notifications should be reused, with modifications to specify that the notification is related to an MSI SPA."/>
    <s v="&gt;The PDF generation process is already in place and triggers the email notification._x000a_&gt;The email template from D-SPA notifications is modifiable to distinguish MSI SPA notifications._x000a_&gt;The Opportunity Owner’s email address is correctly stored in Salesforce and accessible for notifications."/>
    <m/>
    <m/>
    <m/>
    <n v="8"/>
    <m/>
    <m/>
    <m/>
  </r>
  <r>
    <n v="19"/>
    <s v="AVR-32"/>
    <x v="1"/>
    <s v="To Do "/>
    <b v="0"/>
    <b v="0"/>
    <s v="Salesforce "/>
    <s v="Functionality "/>
    <s v="Email PDF to Installer Contact"/>
    <s v="Opportunity Owner"/>
    <s v="&gt;Manual Process:_x000a__x000a_#The Opportunity Owner should be able to email the SPA PDF to an Installer Contact from either the Opportunity or SPA record (whichever is feasible)._x000a_#The email activity should be recorded against the Opportunity or SPA record for tracking._x000a__x000a_&gt;Automated Process:_x000a__x000a_#The system should automatically send an email with the SPA PDF to the identified contact of the Installer's account._x000a_#The email template should be provided by the Pricing/Sales Team (template needs to be obtained)._x000a_#Sales users should be responsible for identifying the correct contact to receive the email by setting a flag on the contact record._x000a_#If multiple contacts have the flag set to true, then all flagged contacts should receive the email and be CC’d on the same email."/>
    <s v="The email template for MSI SPA notifications will be provided and configured in Salesforce._x000a_The Opportunity Owner has permissions to manually send emails from Salesforce._x000a_Email activity logging is enabled in Salesforce to track sent emails."/>
    <m/>
    <m/>
    <m/>
    <n v="8"/>
    <m/>
    <m/>
    <m/>
  </r>
  <r>
    <n v="20"/>
    <s v="AVR-33"/>
    <x v="1"/>
    <s v="To Do "/>
    <b v="0"/>
    <b v="0"/>
    <s v="Salesforce "/>
    <s v="Integration"/>
    <s v="Installer Account Integration Enhancement from SFDC to CHM"/>
    <s v="Salesforce System"/>
    <s v="&gt; For the existing integration, only the Bank Account Flag should be sent from SFDC to CHM."/>
    <s v="The design template will be applied automatically to all generated SPAs."/>
    <m/>
    <m/>
    <m/>
    <n v="8"/>
    <m/>
    <m/>
    <m/>
  </r>
  <r>
    <n v="21"/>
    <s v="AVR-34"/>
    <x v="1"/>
    <s v="To Do "/>
    <b v="0"/>
    <b v="0"/>
    <s v="Salesforce "/>
    <s v="Integration"/>
    <s v="AVR/MSI SPA Integration Enhancement from SFDC to CHM"/>
    <s v="Salesforce System"/>
    <s v="&gt; The system should ensure accurate mapping of key AVR/MSI SPA attributes to facilitate seamless rebate calculations._x000a_&gt; Daily sync updates should be scheduled to reflect the latest changes in AVR/MSI SPA data._x000a_&gt; Audit logs should be maintained to track integration activities for compliance purposes."/>
    <s v="&gt; The current integration between SFDC and CHM handles standard D-SPA data​. However, this will not be reused, as the MSI SPA structure is different from D-SPA. A new interface needs to be developed per the design_x000a_&gt; Need to accomodate Additional AVR/MSI-specific attributes _x000a_&gt; Daily synchronization of SPA data will happen._x000a_&gt; Only Approved, Cancelled post approval SPA will be synced in Upsert mode. Budgetary SPA will not be interfaced to CHM (only Quote to Buy) "/>
    <m/>
    <m/>
    <m/>
    <n v="13"/>
    <m/>
    <m/>
    <m/>
  </r>
  <r>
    <n v="22"/>
    <s v="AVR-35"/>
    <x v="1"/>
    <s v="To Do "/>
    <b v="0"/>
    <b v="0"/>
    <s v="Salesforce"/>
    <s v="Functionality "/>
    <s v="Update SPA (Amendment Process)"/>
    <s v="Sales User "/>
    <s v="&gt;The Sales User should be able to initiate an SPA update/amendment._x000a_&gt;The Expiration Date can be increased or decreased, but it cannot be set to a date earlier than today (the date on which the change is being made)._x000a_&gt;Users should be able to add products to the Product Incentive, System Incentive, and Site Volume Incentive tables, but cannot remove existing products._x000a_&gt;Users should be able to add new countries, states, and postal codes (zip codes) but cannot remove existing ones._x000a_&gt;Users should be able to add child accounts to the SPA, but cannot remove existing child accounts._x000a_&gt;All changes should be tracked and recorded in the system for audit purposes._x000a_&gt;Users should not be able to remove products, countries, states, zip codes, or child accounts once they have been added."/>
    <s v="&gt;Tracking and logging of changes will be automated in Salesforce for auditing._x000a_&gt;Validation rules will prevent users from removing products, countries, states, zip codes, or child accounts._x000a_&gt;The expiration date logic will ensure that the date is not set before the current date."/>
    <m/>
    <m/>
    <m/>
    <n v="13"/>
    <m/>
    <m/>
    <m/>
  </r>
  <r>
    <n v="23"/>
    <s v="AVR-36"/>
    <x v="1"/>
    <s v="To Do "/>
    <b v="0"/>
    <b v="0"/>
    <s v="Salesforce"/>
    <s v="Functionality "/>
    <s v="Approval of SPA Update"/>
    <s v="Sales User"/>
    <s v="&gt;After updating the SPA, the Sales User should be able to submit the SPA for approval._x000a_&gt;The Pricing Team should be able to identify the changes made to the SPA before approval._x000a_&gt;The same approval process as a new SPA approval should be followed for updated SPAs._x000a_&gt;Notifications should be sent when the SPA is submitted for approval._x000a_&gt;Additional notifications should be sent upon approval or rejection of the SPA."/>
    <s v="&gt;The SPA approval workflow in Salesforce is already in place and will apply to updated SPAs._x000a_&gt;Tracking of changes in SPA fields will be available to the Pricing Team._x000a_&gt;Notifications will be triggered automatically based on SPA status updates."/>
    <m/>
    <m/>
    <m/>
    <n v="8"/>
    <m/>
    <m/>
    <m/>
  </r>
  <r>
    <n v="24"/>
    <s v="AVR-37"/>
    <x v="1"/>
    <s v="To Do "/>
    <b v="0"/>
    <b v="0"/>
    <s v="Salesforce"/>
    <s v="Functionality "/>
    <s v="Updated SPA - PDF Generation, Email Notification to Opportunity Owner, Email PDF to Installer Contact, and Updating of SPA on Portal  Payment is via installer."/>
    <s v="Opportunity Owner"/>
    <s v="&gt;Once the SPA is Approved and If the MSI SPA is set up for payment via a Installer , an email notification should be sent to: _x000a__x000a_#Opportunity Owner_x000a_#Installer Contact identified on the SPA_x000a_#A new PDF should be generated and saved in Notes and Attachments of the SPA record._x000a_#The Opportunity Owner should have the ability to email the PDF to an Account Contact from the SPA/Opportunity page._x000a__x000a_"/>
    <s v="&gt;The approval workflow for SPA is already configured and will trigger this process._x000a_&gt;The SPA PDF template is standardized and includes all required approval details._x000a_&gt;The Opportunity Owner has the necessary permissions to email the PDF from Salesforce._x000a_&gt;Installer contacts are maintained correctly in Salesforce and can be referenced for notifications._x000a_&gt;Currently payment via distributor is not in scope."/>
    <m/>
    <m/>
    <m/>
    <n v="8"/>
    <m/>
    <m/>
    <m/>
  </r>
  <r>
    <m/>
    <s v="AVR-38"/>
    <x v="1"/>
    <s v="Dev in progress "/>
    <b v="0"/>
    <b v="0"/>
    <s v="Salesforce"/>
    <s v="Security &amp; Access Control"/>
    <s v="Configure Permission Sets for MSI SPA Creation and Approval"/>
    <s v="Salesforce System"/>
    <s v="&gt;Configure Salesforce permission sets for the SalesOps and Pricing Team to ensure that users have the correct access to create and approve MSI SPAs._x000a__x000a_&gt;MSI SalesOps Access (MSI_SalesOps_Access)_x000a_#Users assigned to this permission set should have the ability to create an MSI SPA._x000a_#They should have read, create, and edit permissions on the SPA object but no approval rights._x000a__x000a_&gt;MSI Pricing Team Access (MSI_Pricing_Team_Access)_x000a_#Users assigned to this permission set should have the ability to approve or reject an MSI SPA._x000a_#They should have read, edit, and approval permissions on the SPA object."/>
    <s v="&gt;SalesOps users will only be responsible for creating and submitting SPAs but will not have access to approve them._x000a_&gt;Pricing Team users will only have access to approve or reject SPAs but will not create them._x000a_&gt;Audit logs will track SPA approvals for compliance._x000a_"/>
    <m/>
    <m/>
    <m/>
    <n v="8"/>
    <m/>
    <m/>
    <m/>
  </r>
  <r>
    <n v="25"/>
    <s v="AVR-39"/>
    <x v="3"/>
    <s v="To Do "/>
    <b v="0"/>
    <b v="0"/>
    <s v="CHM "/>
    <s v="Functionality"/>
    <s v="Installer and Date Validation in CHM"/>
    <s v="CHM System"/>
    <s v="&gt; The system should validate installer eligibility and activation date against active SPA agreements before processing rebates._x000a_&gt; Only eligible installers with valid SPA agreements covering the activation period should be considered for rebate calculations._x000a_&gt; Ineligible installer records should be excluded from the rebate calculation process._x000a_&gt; Ensure automated validation logic checks installer IDs and activation dates within CHM._x000a_&gt; Activations for Site with stage 3 and above will be considered during the SPA period."/>
    <s v="&gt; CHM receives up-to-date installer data, including parent-child relationships from SFDC​._x000a_&gt; Activation records contain accurate installer Enlighten IDs and activation dates from Enlighten._x000a_&gt; Rebate processing logic depends on valid SPA agreements for installer eligibility._x000a_"/>
    <m/>
    <m/>
    <m/>
    <m/>
    <m/>
    <m/>
    <m/>
  </r>
  <r>
    <n v="26"/>
    <s v="AVR-40"/>
    <x v="3"/>
    <s v="To Do "/>
    <b v="0"/>
    <b v="0"/>
    <s v="CHM "/>
    <s v="Functionality"/>
    <s v="SKU Validation for AVR/MSI Eligibility in CHM"/>
    <s v="CHM System"/>
    <s v="&gt; The system should validate SKUs against AVR/MSI eligibility criteria during activation processing._x000a_&gt; Only products that meet the eligibility requirements within the AVR/MSI SPA should be considered for rebate calculations._x000a_&gt; The system should cross-check SKU details with alternate SKU list details._x000a_"/>
    <s v="​&gt; Manual exception-handling process is in place to manage exceptions like SKU addition or removal._x000a_&gt; SKU Master details are consistently updated and synced across all systems."/>
    <m/>
    <m/>
    <m/>
    <m/>
    <m/>
    <m/>
    <m/>
  </r>
  <r>
    <n v="27"/>
    <s v="AVR-41"/>
    <x v="3"/>
    <s v="To Do "/>
    <b v="0"/>
    <b v="0"/>
    <s v="CHM "/>
    <s v="Functionality"/>
    <s v="Geo-Location and Serial Number Validation in CHM"/>
    <s v="CHM System"/>
    <s v="&gt; The system should validate geo-location and serial numbers against SPA-defined terms._x000a_&gt; The site address should be checked to confirm it falls within the eligible geographic regions defined in the SPA agreement._x000a_&gt; Serial numbers should be validated to ensure they are unique and not duplicated._x000a_&gt; Only Revenue order serial number will be considered, RMA serial number will not be considered. This is to be determined based on Shipment data"/>
    <s v="&gt; The SPA terms includes specific geographic criteria for eligible activations​_x000a_&gt; Serial number level Shipment data is sourced accurately from Enable/WMS/ERP and availabe for CHM validations."/>
    <m/>
    <m/>
    <m/>
    <m/>
    <m/>
    <m/>
    <m/>
  </r>
  <r>
    <n v="28"/>
    <s v="AVR-42"/>
    <x v="3"/>
    <s v="To Do "/>
    <b v="0"/>
    <b v="0"/>
    <s v="CHM "/>
    <s v="Functionality"/>
    <s v="Payee Validation for Rebate Payments in CHM"/>
    <s v="CHM System"/>
    <s v="&gt; The system should validate payee details against the approved SPA to ensure rebates are paid to the correct entity._x000a_&gt; Payments should be routed accurately based on SPA terms, to the installer."/>
    <s v="&gt; CHM has access to the latest approved AVR/MSI SPA agreements to verify payee eligibility._x000a_&gt; Serial number level Shipment data is sourced accurately from Enable/WMS/ERP and availabe for determining the Disti (if SPA type is &quot;Payment to Disti&quot;)"/>
    <m/>
    <m/>
    <m/>
    <m/>
    <m/>
    <m/>
    <m/>
  </r>
  <r>
    <n v="29"/>
    <s v="AVR-43"/>
    <x v="3"/>
    <s v="To Do "/>
    <b v="0"/>
    <b v="0"/>
    <s v="CHM "/>
    <s v="Functionality"/>
    <s v="Exception Handling for AVR Rebate Processing in CHM"/>
    <s v="CHM System"/>
    <s v="&gt; The system should provide ability to handle exceptions where Sales Finance team needs to override the system calculations._x000a_&gt; User should be able to query an activation transaction and enter override SPA amount with a reason code_x000a_&gt; These Adjustment transactions should be routed for approval"/>
    <s v="&gt; Exception handling processes and approval workflows are defined and accessible to authorized users._x000a_&gt; Approval notifications will be triggered_x000a_&gt; Exception data is stored and complies with audit requirements."/>
    <m/>
    <m/>
    <m/>
    <m/>
    <m/>
    <m/>
    <m/>
  </r>
  <r>
    <n v="30"/>
    <s v="AVR-44"/>
    <x v="3"/>
    <s v="To Do "/>
    <b v="0"/>
    <b v="0"/>
    <s v="CHM "/>
    <s v="Functionality"/>
    <s v="Validation Rules Implementation in CHM for AVR Rebate Processing"/>
    <s v="CHM System"/>
    <s v="&gt; The system should implement validation rules to ensure that rebate calculations are processed only for eligible activations._x000a_&gt; Validation checks should consider installer eligibility, SKU correctness, region compliance, and transaction date validity._x000a_&gt; Duplicate serial numbers should be identified and excluded from rebate processing._x000a_&gt; Comprehensive reports should provide insights into validation failures for corrective actions."/>
    <s v="&gt; The system has access to updated installer and product data from SFDC and Enlighten​_x000a_&gt; Transaction date criteria are pre-defined within the SPA agreement terms._x000a_&gt; Bank account flag is maintained accurately in the SFDC system and updated in CHM."/>
    <m/>
    <m/>
    <m/>
    <m/>
    <m/>
    <m/>
    <m/>
  </r>
  <r>
    <n v="31"/>
    <s v="AVR-45"/>
    <x v="3"/>
    <s v="To Do "/>
    <b v="0"/>
    <b v="0"/>
    <s v="CHM "/>
    <s v="Functionality"/>
    <s v="Unit Activation Incentive Calculation "/>
    <s v="CHM System"/>
    <s v="&gt; The system should automatically calculate rebates for unit activations based on SKU eligibility per SPA terms._x000a_&gt; Each eligible SKU activation should be validated against the SPA agreement before applying rebates._x000a_&gt; The system should cross-check activation data received from Enlighten with SPA details stored in SFDC to ensure compliance._x000a_&gt; System should consider the currency on the SPA_x000a_&gt; Duplicate activations should be flagged and excluded from rebate processing._x000a_&gt; The calculated rebate amount should be based on predefined SPA rebate values per unit."/>
    <s v="&gt; Activation data from Enlighten includes SKU details, activation date, and installer information​._x000a_&gt; SPA records in SFDC are up-to-date with current rebate terms and eligibility criteria._x000a_&gt; Notifications will be triggered upon successful batch creation or failure._x000a_&gt; Any exceptions or system overrides will follow the exception process"/>
    <m/>
    <m/>
    <m/>
    <m/>
    <m/>
    <m/>
    <m/>
  </r>
  <r>
    <n v="32"/>
    <s v="AVR-46"/>
    <x v="3"/>
    <s v="To Do "/>
    <b v="0"/>
    <b v="0"/>
    <s v="CHM "/>
    <s v="Functionality"/>
    <s v="System Attachment Incentive Calculation"/>
    <s v="CHM System"/>
    <s v="&gt; The system should calculate rebates for SKUs activated at sites where one or more microinverters are installed during the SPA term._x000a_&gt; Incentives should only be applied if the activation site meets the system attachment criteria outlined in the SPA._x000a_&gt; The system should verify that both the primary SKU and supporting microinverter are present at the activation site before rebate processing._x000a_&gt; The rebate amount should be calculated according to the terms specified in the SPA agreement."/>
    <s v="&gt; For determining a SKU is micro invertor, system will use Product Family/Type field_x000a_&gt; Notifications will be triggered upon successful batch creation or failure."/>
    <m/>
    <m/>
    <m/>
    <m/>
    <m/>
    <m/>
    <m/>
  </r>
  <r>
    <n v="33"/>
    <s v="AVR-47"/>
    <x v="3"/>
    <s v="To Do "/>
    <b v="0"/>
    <b v="0"/>
    <s v="CHM "/>
    <s v="Functionality"/>
    <s v="System Size Incentive"/>
    <s v="CHM System"/>
    <s v="&gt; The system should automatically calculate rebates for System Size Incentives based on SKU eligibility per SPA terms._x000a_&gt; The system size will be calculated only for the number of systems installed during the SPA term. Prior system sizes installed at the site will NOT be used for calculation. For ex: If systems were installed in 2023 but the SPA term is in 2025, only systems installed  in 2025 will be considered for calculation._x000a_&gt; Each eligible SKU activation should be validated against the SPA agreement before applying rebates._x000a_&gt; The system should cross-check activation data received from Enlighten with SPA details stored in SFDC to ensure compliance._x000a_&gt; System should consider the currency on the SPA_x000a_&gt; Duplicate activations should be flagged and excluded from rebate processing._x000a_&gt; The calculated rebate amount should be based on predefined SPA rebate values per unit."/>
    <s v="&gt; System size derivation can be determined using a formula"/>
    <m/>
    <m/>
    <m/>
    <m/>
    <m/>
    <m/>
    <m/>
  </r>
  <r>
    <n v="34"/>
    <s v="AVR-48"/>
    <x v="3"/>
    <s v="To Do "/>
    <b v="0"/>
    <b v="0"/>
    <s v="CHM "/>
    <s v="Functionality"/>
    <s v="Rebate Calculation Reprocessing"/>
    <s v="CHM System"/>
    <s v="&gt; System will reprocess Activation Data to support any changes to SPA post SPA Approval._x000a_&gt; Rebates will be calculated when the reprocessed data becomes eligible for Rebates._x000a_&gt; Reprocessing will be done on the past N days of Activiation Data. N is configurable but recommended to not be more than 90 days._x000a_&gt; During reprocessing if devices become eligible for rebates, the site will be re-evaluated to see if any paid rebates need to be adjusted because of a change in the tiers or system size. The additional rebates will also be calculated for payouts."/>
    <m/>
    <m/>
    <m/>
    <m/>
    <m/>
    <m/>
    <m/>
    <m/>
  </r>
  <r>
    <n v="35"/>
    <s v="AVR-49"/>
    <x v="3"/>
    <s v="To Do "/>
    <b v="0"/>
    <b v="0"/>
    <s v="CHM "/>
    <s v="Functionality"/>
    <s v="Rebate Batch Creation for Date Range-1"/>
    <s v="CHM System"/>
    <s v="&gt; The system should enable the creation of rebate batches for AVR/MSI SPAs based on a defined date range._x000a_&gt; Batches should include all Rebate Eligible Activation records that fall within the selected date range._x000a_&gt; Each batch should have a unique identifier and capture relevant details such as total rebate amount, Payee, and processing status._x000a_&gt; Batch processing should include logging for audit and compliance purposes."/>
    <s v="&gt; The system can be automatically schedule batch processing at predefined intervals._x000a_&gt; Notifications will be triggered upon successful batch creation or failure."/>
    <m/>
    <m/>
    <m/>
    <m/>
    <m/>
    <m/>
    <m/>
  </r>
  <r>
    <n v="36"/>
    <s v="AVR-50"/>
    <x v="3"/>
    <s v="To Do "/>
    <b v="0"/>
    <b v="1"/>
    <s v="CHM "/>
    <s v="Functionality"/>
    <s v="MSI Payment Calculation – Ignore Devices Activated via Cross-Sell or Up-Sell Campaigns"/>
    <s v="Finance / CHM System"/>
    <s v="&gt;The MSI Rebate payment should exclude any devices sold under cross-sell or up-sell campaigns._x000a_&gt;For EMEA, the current process is that:_x000a_#Campaigns generate leads, which are directed to Installers for contacting homeowners._x000a_#Installers complete the sale to homeowners under cross-sell or up-sell campaigns._x000a_#The rebate calculation should identify and exclude these devices from MSI rebate payments._x000a__x000a_"/>
    <s v="Further discussions are needed to confirm how these devices will be marked in the system._x000a__x000a_#An open point remains: How to identify these devices within the system?"/>
    <m/>
    <m/>
    <m/>
    <m/>
    <m/>
    <m/>
    <m/>
  </r>
  <r>
    <n v="37"/>
    <s v="AVR-51"/>
    <x v="3"/>
    <s v="To Do "/>
    <b v="0"/>
    <b v="0"/>
    <s v="CHM "/>
    <s v="Integration"/>
    <s v="Oracle Fusion Integration for Shipment Details in CHM"/>
    <s v="CHM System"/>
    <s v="&gt; The system should integrate with Oracle Fusion to retrieve Shipment details required for rebate processing in CHM._x000a_&gt; The integration should provide accurate shipment details, including serial numbers and associated distributor Oracle IDs._x000a_&gt; The system should ensure that the correct installer information is available before processing rebates._x000a_&gt; CHM should store and maintain Shipment records received from Oracle Fusion for reference during rebate calculations."/>
    <s v="&gt; CHM has the capability to receive and store distributor shipment data accurately._x000a_&gt; Exception handling mechanisms are in place to manage missing or incorrect distributor records._x000a_&gt; Integration between Oracle Fusion and CHM will occur on a daily basis._x000a_&gt; If a serial # is not found, we need to raise an exception. A notification should be triggered to users, IT Team for the same. Need to decide on corrective  action"/>
    <m/>
    <m/>
    <m/>
    <m/>
    <m/>
    <m/>
    <m/>
  </r>
  <r>
    <n v="38"/>
    <s v="AVR-52"/>
    <x v="3"/>
    <s v="To Do "/>
    <b v="0"/>
    <b v="0"/>
    <s v="CHM "/>
    <s v="Functionality "/>
    <s v="Rebate Batch Creation for Date Range-2"/>
    <s v="CHM System"/>
    <s v="&gt; System will provide capability to group the device activations eligible for Rebate (Unit, Attachment and Size) and route the same for approvals_x000a_&gt; This process will allow users to group the Batch by Country, Installer, SPA, Date Range"/>
    <m/>
    <m/>
    <m/>
    <m/>
    <m/>
    <m/>
    <m/>
    <m/>
  </r>
  <r>
    <n v="39"/>
    <s v="AVR-53"/>
    <x v="3"/>
    <s v="To Do "/>
    <b v="0"/>
    <b v="0"/>
    <s v="CHM "/>
    <s v="Functionality "/>
    <s v="AVR/MSI SPA Approval Workflow-2"/>
    <s v="CHM System"/>
    <s v="&gt; Given the time constraints the AVR rebate batch will not require any approval. Sales Finance will be performing periodic audits to validate the accuracy of data_x000a_&gt; Exceptions will require approvals_x000a_"/>
    <s v="&gt; Need to confirm this with SOX team. Now that the calculations are Monthly do we need to consider approval or atleast the process needs to be modularized to ensure that a check can be performed before sending data to Fusion for settlement"/>
    <m/>
    <m/>
    <m/>
    <m/>
    <m/>
    <m/>
    <m/>
  </r>
  <r>
    <n v="40"/>
    <s v="AVR-54"/>
    <x v="4"/>
    <s v="To Do "/>
    <b v="0"/>
    <b v="0"/>
    <s v="Oracle Fusion "/>
    <s v="Functionality "/>
    <s v="AP Invoice Integration from CHM to Oracle Fusion"/>
    <s v="Oracle Fusion System"/>
    <s v="&gt; The system should integrate AP invoices from CHM to Oracle Fusion for processing rebate payments to installers._x000a_&gt; Invoice data should include rebate amount, installer details, and invoice date._x000a_&gt; SFDC Key/Enlighten ID will be used as a key to identify the vendor record in Oracle Fusion_x000a_"/>
    <s v="&gt; Integration should occur in a scheduled batch process._x000a_&gt; SFDC Installer data is available in CHM for processing."/>
    <m/>
    <m/>
    <m/>
    <m/>
    <m/>
    <m/>
    <m/>
  </r>
  <r>
    <n v="41"/>
    <s v="AVR-55"/>
    <x v="5"/>
    <s v="To Do "/>
    <b v="0"/>
    <b v="0"/>
    <s v="OIC"/>
    <s v="Integration"/>
    <s v="Pull AP Invoice Details from CHM into Oracle Fusion"/>
    <s v="OIC/Oracle Fusion"/>
    <s v="&gt; Integration will be needed to pull the AP Invoice information from CHM to create AP invoices into Oracle_x000a_&gt; Integration will trigger process to insert the AP invoice data into Oracle_x000a_&gt; AP Invoices created through this source will not require approval _x000a_&gt; Oracle Fusion will calculate Tax on invoice, if applicable_x000a_&gt; Payment Terms will be &quot;Immediate&quot;"/>
    <m/>
    <m/>
    <m/>
    <m/>
    <m/>
    <m/>
    <m/>
    <m/>
  </r>
  <r>
    <n v="42"/>
    <s v="AVR-56"/>
    <x v="4"/>
    <s v="To Do "/>
    <b v="0"/>
    <b v="0"/>
    <s v="Oracle Fusion "/>
    <s v="Functionality "/>
    <s v="Validation and Approval of Invoices in Oracle Fusion"/>
    <s v="Finance Approver"/>
    <s v="&gt; Approval workflow will not be enabled for AP Invoices relating to AVR Rebate payments_x000a_&gt; Need to develop BIP report to generate the self-billing invoices to Installers. These invoices will be in a formate decided by Finance team. Post Invoice validation, system will send these self-billing invoices to Installer contact email ID."/>
    <s v="&gt; Need to confirm this with SOX team_x000a_&gt; Contact Email will be provided by Installer as part of the Bank Onboarding form"/>
    <m/>
    <m/>
    <m/>
    <m/>
    <m/>
    <m/>
    <m/>
  </r>
  <r>
    <n v="43"/>
    <s v="AVR-57"/>
    <x v="4"/>
    <s v="To Do "/>
    <b v="0"/>
    <b v="0"/>
    <s v="Oracle Fusion "/>
    <s v="Functionality "/>
    <s v="Payment Process for Approved Invoices"/>
    <s v="Oracle Fusion System"/>
    <s v="&gt; Once invoices are approved, payments should be processed via ACH or wire transfer._x000a_&gt; The system should ensure correct payment routing based on installer banking details."/>
    <s v="&gt; Payments are processed as per &quot;Immediate&quot; payment terms for installers._x000a_&gt; Current payment process will be followed. No changes need to be made to the Payment process"/>
    <m/>
    <m/>
    <m/>
    <m/>
    <m/>
    <m/>
    <m/>
  </r>
  <r>
    <n v="44"/>
    <s v="AVR-58"/>
    <x v="4"/>
    <s v="To Do "/>
    <b v="0"/>
    <b v="0"/>
    <s v="Oracle Fusion "/>
    <s v="Functionality "/>
    <s v="Sending Remittance via Email"/>
    <s v="Oracle Fusion System"/>
    <s v="&gt; After successful payment, the system should send remittance advice to the installer via email._x000a_&gt; This will be standard remittance email sent to vendors at the time of payment"/>
    <s v="&gt; Contact Email will be provided by Installer as part of the Bank Onboarding form"/>
    <m/>
    <m/>
    <m/>
    <m/>
    <m/>
    <m/>
    <m/>
  </r>
  <r>
    <n v="45"/>
    <s v="AVR-59"/>
    <x v="4"/>
    <s v="To Do "/>
    <b v="0"/>
    <b v="0"/>
    <s v="Oracle Fusion "/>
    <s v="Functionality "/>
    <s v="Credit Memo Creation in Oracle Fusion"/>
    <s v="Oracle Fusion System"/>
    <s v="&gt; When the payee is a distributor, the system should generate a credit memo instead of an AP invoice._x000a_&gt; Credit memos should include the rebate amount and distributor details._x000a_&gt; Credit memos should be manually applied by the AR team._x000a_&gt; Need to send Rebate statement details to the Distributor"/>
    <s v="&gt; Credit memos are created as per SPA agreement terms."/>
    <m/>
    <m/>
    <m/>
    <m/>
    <m/>
    <m/>
    <m/>
  </r>
  <r>
    <n v="46"/>
    <s v="AVR-60"/>
    <x v="6"/>
    <s v="To Do "/>
    <b v="0"/>
    <b v="0"/>
    <s v="Incorta "/>
    <s v="Integration"/>
    <s v="Integration of Rebate from CHM to Incorta"/>
    <s v="Integration System "/>
    <s v="&gt; Incorta will pull the data from CHM._x000a_&gt; Error handling process is in place for failed data transfers."/>
    <s v="&gt; CHM has the latest activation and rebate records._x000a_&gt; Integration is scheduled for daily execution._x000a_&gt; Logging and monitoring are in place to track integration issues."/>
    <m/>
    <m/>
    <m/>
    <m/>
    <m/>
    <m/>
    <m/>
  </r>
  <r>
    <n v="47"/>
    <s v="AVR-61"/>
    <x v="6"/>
    <s v="To Do "/>
    <b v="0"/>
    <b v="0"/>
    <s v="Integration"/>
    <s v="Integration"/>
    <s v="Interface Installer Rebate Payment Details from Oracle Fusion to Incorta"/>
    <s v="Integration System "/>
    <s v="&gt; Oracle Fusion sends complete and accurate payment details to Incorta._x000a_&gt; Reports are updated daily to reflect the latest payment transactions._x000a_&gt; Any discrepancies are flagged and escalated for resolution."/>
    <s v="&gt; Oracle Fusion is the source of truth for payment transactions._x000a_&gt; The integration process runs on a daily schedule._x000a_&gt; Payment records include complete information required for reporting._x000a_"/>
    <m/>
    <m/>
    <m/>
    <m/>
    <m/>
    <m/>
    <m/>
  </r>
  <r>
    <n v="48"/>
    <s v="AVR-62"/>
    <x v="6"/>
    <s v="To Do "/>
    <b v="0"/>
    <b v="0"/>
    <s v="Incorta "/>
    <s v="Integration"/>
    <s v="Integration of AVR SPA Details from SFDC to Incorta"/>
    <s v="Integration System "/>
    <s v="&gt; SPA details including rebate terms, installer, and geography should be available in Incorta._x000a_&gt; Data should be updated daily without errors._x000a_&gt; Incorta should provide insights based on SPA details."/>
    <s v="&gt; SFDC holds all SPA-related information._x000a_&gt; The integration process runs as per the schedule._x000a_&gt; Error logs are available for tracking integration failures."/>
    <m/>
    <m/>
    <m/>
    <m/>
    <m/>
    <m/>
    <m/>
  </r>
  <r>
    <n v="49"/>
    <s v="AVR-63"/>
    <x v="6"/>
    <s v="To Do "/>
    <b v="0"/>
    <b v="0"/>
    <s v="Incorta "/>
    <s v="Functionality "/>
    <s v="Generating Comparison Report for Activations vs Rebates in Incorta"/>
    <s v="Data  Analyst"/>
    <s v="&gt; Report should detail activation records and their corresponding rebate status._x000a_&gt; Include rejection reasons for rebates not issued._x000a_&gt; The report should provide timestamps for when an installer account was not paid._x000a_&gt; Data should be sourced from CHM and SFDC."/>
    <s v="&gt; Activation and rebate data is available in CHM._x000a_&gt; The report will be accessible through Incorta._x000a_&gt; Integration between CHM and Incorta is in place."/>
    <m/>
    <m/>
    <m/>
    <m/>
    <m/>
    <m/>
    <m/>
  </r>
  <r>
    <n v="50"/>
    <s v="AVR-64"/>
    <x v="6"/>
    <s v="To Do "/>
    <b v="0"/>
    <b v="0"/>
    <s v="Incorta "/>
    <s v="Functionality "/>
    <s v="AVR Payments Report by Installers"/>
    <s v="Data  Analyst"/>
    <s v="&gt; Report displays payments made per installer with activation and payment dates._x000a_&gt; Ability to filter payments by installer, region, and date range._x000a_&gt; Include a summary of pending payments."/>
    <s v="&gt; Payment data is sourced from Oracle Fusion and CHM._x000a_&gt; The report will be updated daily in Incorta._x000a_&gt; Integration between Oracle Fusion and Incorta is functioning correctly."/>
    <m/>
    <m/>
    <m/>
    <m/>
    <m/>
    <m/>
    <m/>
  </r>
  <r>
    <n v="51"/>
    <s v="AVR-65"/>
    <x v="6"/>
    <s v="To Do "/>
    <b v="0"/>
    <b v="0"/>
    <s v="Incorta "/>
    <s v="Functionality "/>
    <s v="Regional and Salesperson-Based AVR Incorta Reports"/>
    <s v="Data  Analyst"/>
    <s v="&gt; The report provides insights into rebate distribution by region and salesperson._x000a_&gt; Data segmentation by geography and product category._x000a_&gt; Allow export of reports for further analysis."/>
    <s v="&gt; Region and salesperson details are accurately maintained in SFDC._x000a_&gt; CHM provides accurate rebate calculation data._x000a_&gt; The report is generated based on daily updated data from CHM to Incorta."/>
    <m/>
    <m/>
    <m/>
    <m/>
    <m/>
    <m/>
    <m/>
  </r>
  <r>
    <n v="52"/>
    <s v="AVR-66"/>
    <x v="6"/>
    <s v="To Do "/>
    <b v="0"/>
    <b v="0"/>
    <s v="Incorta "/>
    <s v="Functionality "/>
    <s v="Activation Compliance Report"/>
    <s v="Data  Analyst"/>
    <s v="&gt; Report should flag activations that do not match the eligible geographies in SPA._x000a_&gt; Include details such as site address, activation date, and rebate status._x000a_&gt; Provide alerts for compliance breaches."/>
    <m/>
    <m/>
    <m/>
    <m/>
    <m/>
    <m/>
    <m/>
    <m/>
  </r>
  <r>
    <n v="53"/>
    <s v="AVR-67"/>
    <x v="6"/>
    <s v="To Do "/>
    <b v="0"/>
    <b v="0"/>
    <s v="Incorta "/>
    <s v="Functionality "/>
    <s v="POS vs Activations vs AVR Report (Distributor View)(Incorta)"/>
    <s v="Data  Analyst"/>
    <s v="&gt; Report includes POS, activation, and rebate data aligned by distributor._x000a_&gt; Ability to analyze discrepancies and highlight potential errors._x000a_&gt; The report should provide distributor-wise rebate summaries."/>
    <s v="&gt; POS data is sourced from Oracle Fusion and CHM._x000a_&gt; Distributor details are maintained accurately in SFDC._x000a_&gt; The report is generated through the Incorta reporting system."/>
    <m/>
    <m/>
    <m/>
    <m/>
    <m/>
    <m/>
    <m/>
  </r>
  <r>
    <n v="54"/>
    <s v="AVR-68"/>
    <x v="6"/>
    <s v="To Do "/>
    <b v="0"/>
    <b v="0"/>
    <s v="Incorta "/>
    <s v="Functionality "/>
    <s v="POS vs Activations vs AVR Report (Installer View)(Incorta)"/>
    <s v="Data  Analyst"/>
    <s v="&gt; Report includes POS data and cross-checks with installer activations._x000a_&gt; Highlight discrepancies for investigation._x000a_&gt; Provide a breakdown of rebate eligibility by installer."/>
    <s v="&gt; POS data is pulled from Oracle Fusion._x000a_&gt; Installer details are accurately maintained in CHM and SFDC._x000a_&gt; Data is synchronized daily into Incorta."/>
    <m/>
    <m/>
    <m/>
    <m/>
    <m/>
    <m/>
    <m/>
  </r>
  <r>
    <n v="55"/>
    <s v="AVR-69"/>
    <x v="6"/>
    <s v="To Do "/>
    <b v="0"/>
    <b v="0"/>
    <s v="Incorta "/>
    <s v="Functionality "/>
    <s v="Installer Reporting on Activations (Enlighten Integration)(Incorta)"/>
    <s v="Data  Analyst"/>
    <s v="&gt; Reports should list activations by site with date and status._x000a_&gt; Include rebate eligibility details based on SPA terms._x000a_&gt; Accessible through the Enlighten portal with filters for date and site."/>
    <s v="&gt; Activation data is synchronized from Enlighten to CHM._x000a_&gt; Enlighten provides appropriate access controls for installers._x000a_&gt; The report is generated using Incorta."/>
    <m/>
    <m/>
    <m/>
    <m/>
    <m/>
    <m/>
    <m/>
  </r>
  <r>
    <n v="56"/>
    <s v="AVR-70"/>
    <x v="7"/>
    <s v="To Do "/>
    <b v="0"/>
    <b v="0"/>
    <s v="CHM "/>
    <s v="Functionality "/>
    <s v="Oracle Shipments with Serial Number Migration and Validation"/>
    <s v="CHM System"/>
    <s v="&gt; Migrate Oracle shipment data at the serial number (S/N) level into CHM for rebate processing._x000a_&gt; Enable serial number validation for activation data, ensuring proper distributor identification and revenue mapping._x000a_&gt; Define historical data migration rules (e.g., 2-5 years) for shipments to be included in the rebate process._x000a_&gt; Implement validation logic to ensure duplicate or invalid serial numbers are flagged and excluded._x000a_&gt; The system should support performance optimization by efficiently processing large-scale shipment data."/>
    <s v="&gt; Oracle Fusion maintains complete shipment records, including serial numbers._x000a_&gt; Business rules define the time range for historical data migration._x000a_&gt; Serial number validation logic ensures that only eligible shipments are considered for rebate calculations."/>
    <m/>
    <m/>
    <m/>
    <m/>
    <m/>
    <m/>
    <m/>
  </r>
  <r>
    <n v="57"/>
    <s v="AVR-71"/>
    <x v="7"/>
    <s v="To Do "/>
    <b v="0"/>
    <b v="0"/>
    <s v="CHM "/>
    <s v="Functionality "/>
    <s v="Enlighten Sites and Device Activation Migration and Validation"/>
    <s v="CHM System"/>
    <s v="&gt; Migrate Enlighten activation site and device data into CHM to support rebate processing._x000a_&gt; Validate geo-location and activation details against SPA-defined eligibility rules._x000a_&gt; Ensure only approved installer accounts with valid SPA agreements are considered for rebate processing._x000a_&gt; Establish rules for historical activation data migration (e.g., past 3-5 years)._x000a_&gt; Implement automated checks to prevent fraudulent or duplicate activations from receiving rebates."/>
    <s v="&gt; Enlighten maintains detailed activation site and device data._x000a_&gt; Activation data should be linked to installer accounts for rebate eligibility._x000a_&gt; Business rules define activation geo-location compliance and historical data range for migration._x000a_"/>
    <m/>
    <m/>
    <m/>
    <m/>
    <m/>
    <m/>
    <m/>
  </r>
  <r>
    <n v="58"/>
    <s v="AVR-72"/>
    <x v="8"/>
    <s v="To Do "/>
    <b v="0"/>
    <b v="0"/>
    <s v="CHM "/>
    <s v="Functionality "/>
    <s v="Define User Roles and Hierarchies in CHM"/>
    <s v="CHM System"/>
    <s v="&gt;Define distinct user ,roles and hierarchical structures in CHM to ensure that each user has appropriate access to AVR rebate processes based on their responsibilities. "/>
    <m/>
    <m/>
    <m/>
    <m/>
    <m/>
    <m/>
    <m/>
    <m/>
  </r>
  <r>
    <n v="59"/>
    <s v="AVR-73"/>
    <x v="8"/>
    <s v="To Do "/>
    <b v="0"/>
    <b v="0"/>
    <s v="CHM "/>
    <s v="Functionality "/>
    <s v="Implement Role-Based Permissions for SPA Processes in CHM"/>
    <s v="CHM System"/>
    <s v="&gt;Implement role-based permissions in CHM ._x000a_&gt;Ensures that sensitive operations are performed by appropriate roles like Pricing Team and Regional Managers."/>
    <m/>
    <m/>
    <m/>
    <m/>
    <m/>
    <m/>
    <m/>
    <m/>
  </r>
  <r>
    <n v="60"/>
    <s v="AVR-74"/>
    <x v="8"/>
    <s v="To Do "/>
    <b v="0"/>
    <b v="0"/>
    <s v="CHM "/>
    <s v="Functionality "/>
    <s v="Configure Approval Workflow Permissions for AVR Rebates in CHM"/>
    <s v="CHM System"/>
    <s v="&gt;Configure approval workflows in CHM to ensure that AVR rebate payments are routed to the correct approvers based on their roles. _x000a_&gt;This will ensure compliance with organizational and regulatory standards."/>
    <m/>
    <m/>
    <m/>
    <m/>
    <m/>
    <m/>
    <m/>
    <m/>
  </r>
  <r>
    <m/>
    <m/>
    <x v="2"/>
    <m/>
    <m/>
    <m/>
    <m/>
    <m/>
    <m/>
    <m/>
    <m/>
    <m/>
    <m/>
    <m/>
    <s v="Total"/>
    <n v="172"/>
    <m/>
    <m/>
    <m/>
  </r>
  <r>
    <m/>
    <m/>
    <x v="2"/>
    <m/>
    <m/>
    <m/>
    <m/>
    <m/>
    <m/>
    <m/>
    <m/>
    <m/>
    <m/>
    <m/>
    <m/>
    <m/>
    <m/>
    <m/>
    <m/>
  </r>
  <r>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Installer Banking Details in Enlighten"/>
    <m/>
    <s v="Enphase "/>
    <m/>
    <m/>
    <m/>
    <m/>
    <m/>
    <n v="0"/>
    <x v="0"/>
    <n v="0"/>
    <n v="0"/>
  </r>
  <r>
    <x v="0"/>
    <s v="Bank Account Updates in Oracle Fusion"/>
    <m/>
    <s v="Enphase "/>
    <m/>
    <m/>
    <m/>
    <m/>
    <m/>
    <n v="0"/>
    <x v="0"/>
    <n v="0"/>
    <n v="0"/>
  </r>
  <r>
    <x v="1"/>
    <s v="Push MSI Banking flag to Salesforce"/>
    <m/>
    <s v="Enphase "/>
    <m/>
    <m/>
    <m/>
    <m/>
    <m/>
    <n v="0"/>
    <x v="0"/>
    <n v="0"/>
    <n v="0"/>
  </r>
  <r>
    <x v="2"/>
    <s v="MSI Banking flag on Installer account"/>
    <m/>
    <s v="Adarsh Mantri/ Bhumika"/>
    <m/>
    <m/>
    <m/>
    <m/>
    <m/>
    <n v="2"/>
    <x v="1"/>
    <n v="90"/>
    <n v="1.8"/>
  </r>
  <r>
    <x v="2"/>
    <s v="Maintain AVR/MSI Product Attributes in Salesforce"/>
    <m/>
    <m/>
    <m/>
    <m/>
    <m/>
    <m/>
    <m/>
    <n v="2"/>
    <x v="1"/>
    <n v="90"/>
    <n v="1.8"/>
  </r>
  <r>
    <x v="2"/>
    <s v="Initiate MSI/AVR SPA from Opportunity"/>
    <m/>
    <m/>
    <m/>
    <m/>
    <m/>
    <m/>
    <m/>
    <n v="5"/>
    <x v="1"/>
    <n v="90"/>
    <n v="4.5"/>
  </r>
  <r>
    <x v="2"/>
    <s v="SPA Creation in Salesforce"/>
    <m/>
    <m/>
    <m/>
    <m/>
    <m/>
    <m/>
    <m/>
    <n v="13"/>
    <x v="1"/>
    <n v="90"/>
    <n v="11.7"/>
  </r>
  <r>
    <x v="2"/>
    <s v="Adding Products to Unit Activation Incentive Table"/>
    <m/>
    <m/>
    <m/>
    <m/>
    <m/>
    <m/>
    <m/>
    <n v="8"/>
    <x v="1"/>
    <n v="90"/>
    <n v="7.2"/>
  </r>
  <r>
    <x v="2"/>
    <s v="Adding Products to System Attachment Incentive Table"/>
    <m/>
    <m/>
    <m/>
    <m/>
    <m/>
    <m/>
    <m/>
    <n v="8"/>
    <x v="2"/>
    <n v="70"/>
    <n v="5.6"/>
  </r>
  <r>
    <x v="2"/>
    <s v="Adding Products to System Size Incentive Table"/>
    <m/>
    <m/>
    <m/>
    <m/>
    <m/>
    <m/>
    <m/>
    <n v="13"/>
    <x v="3"/>
    <n v="15"/>
    <n v="1.95"/>
  </r>
  <r>
    <x v="3"/>
    <m/>
    <m/>
    <m/>
    <m/>
    <m/>
    <m/>
    <m/>
    <m/>
    <m/>
    <x v="4"/>
    <m/>
    <m/>
  </r>
  <r>
    <x v="2"/>
    <s v="Auto-Generation of SPA Name Upon Saving"/>
    <m/>
    <m/>
    <m/>
    <m/>
    <m/>
    <m/>
    <m/>
    <n v="2"/>
    <x v="3"/>
    <n v="15"/>
    <n v="0.3"/>
  </r>
  <r>
    <x v="2"/>
    <s v="Installer Child accounts on the SPA"/>
    <m/>
    <m/>
    <m/>
    <m/>
    <m/>
    <m/>
    <m/>
    <n v="8"/>
    <x v="3"/>
    <n v="15"/>
    <n v="1.2"/>
  </r>
  <r>
    <x v="2"/>
    <s v="Approval of SPA by Pricing Team"/>
    <m/>
    <m/>
    <m/>
    <m/>
    <m/>
    <m/>
    <m/>
    <n v="13"/>
    <x v="5"/>
    <n v="5"/>
    <n v="0.65"/>
  </r>
  <r>
    <x v="2"/>
    <s v="MSI Budgetary SPA"/>
    <m/>
    <m/>
    <m/>
    <m/>
    <m/>
    <m/>
    <m/>
    <n v="8"/>
    <x v="5"/>
    <n v="5"/>
    <n v="0.4"/>
  </r>
  <r>
    <x v="2"/>
    <s v="Designing the AVR/MSI SPA PDF Layout"/>
    <m/>
    <m/>
    <m/>
    <m/>
    <m/>
    <m/>
    <m/>
    <n v="8"/>
    <x v="0"/>
    <n v="0"/>
    <n v="0"/>
  </r>
  <r>
    <x v="2"/>
    <m/>
    <m/>
    <m/>
    <m/>
    <m/>
    <m/>
    <m/>
    <m/>
    <m/>
    <x v="0"/>
    <n v="0"/>
    <n v="0"/>
  </r>
  <r>
    <x v="2"/>
    <s v="Generating the AVR/MSI SPA PDF"/>
    <m/>
    <m/>
    <m/>
    <m/>
    <m/>
    <m/>
    <m/>
    <n v="8"/>
    <x v="0"/>
    <n v="0"/>
    <n v="0"/>
  </r>
  <r>
    <x v="2"/>
    <s v="Email Notification to Opportunity Owner with Latest Generated PDF"/>
    <m/>
    <m/>
    <m/>
    <m/>
    <m/>
    <m/>
    <m/>
    <n v="8"/>
    <x v="0"/>
    <n v="0"/>
    <n v="0"/>
  </r>
  <r>
    <x v="2"/>
    <s v="Email PDF to Installer Contact"/>
    <m/>
    <m/>
    <m/>
    <m/>
    <m/>
    <m/>
    <m/>
    <n v="8"/>
    <x v="0"/>
    <n v="0"/>
    <n v="0"/>
  </r>
  <r>
    <x v="2"/>
    <s v="Installer Account Integration Enhancement from SFDC to CHM"/>
    <m/>
    <m/>
    <m/>
    <m/>
    <m/>
    <m/>
    <m/>
    <n v="8"/>
    <x v="0"/>
    <n v="0"/>
    <n v="0"/>
  </r>
  <r>
    <x v="2"/>
    <s v="AVR/MSI SPA Integration Enhancement from SFDC to CHM"/>
    <m/>
    <m/>
    <m/>
    <m/>
    <m/>
    <m/>
    <m/>
    <n v="13"/>
    <x v="0"/>
    <n v="0"/>
    <n v="0"/>
  </r>
  <r>
    <x v="2"/>
    <s v="Update SPA (Amendment Process)"/>
    <m/>
    <m/>
    <m/>
    <m/>
    <m/>
    <m/>
    <m/>
    <n v="13"/>
    <x v="0"/>
    <n v="0"/>
    <n v="0"/>
  </r>
  <r>
    <x v="2"/>
    <s v="Approval of SPA Update"/>
    <m/>
    <m/>
    <m/>
    <m/>
    <m/>
    <m/>
    <m/>
    <n v="8"/>
    <x v="0"/>
    <n v="0"/>
    <n v="0"/>
  </r>
  <r>
    <x v="2"/>
    <s v="Updated SPA - PDF Generation, Email Notification to Opportunity Owner, Email PDF to Installer Contact, and Updating of SPA on Portal  Payment is via installer."/>
    <m/>
    <m/>
    <m/>
    <m/>
    <m/>
    <m/>
    <m/>
    <n v="8"/>
    <x v="0"/>
    <n v="0"/>
    <n v="0"/>
  </r>
  <r>
    <x v="2"/>
    <s v="Configure Permission Sets for MSI SPA Creation and Approval"/>
    <m/>
    <m/>
    <m/>
    <m/>
    <m/>
    <m/>
    <m/>
    <n v="8"/>
    <x v="0"/>
    <n v="0"/>
    <n v="0"/>
  </r>
  <r>
    <x v="4"/>
    <s v="Installer Master Bank Detail Flag Sync from CHM--&gt;Fusion"/>
    <s v="OIC"/>
    <s v="Not Found"/>
    <m/>
    <m/>
    <m/>
    <m/>
    <m/>
    <n v="8"/>
    <x v="2"/>
    <n v="70"/>
    <n v="5.6"/>
  </r>
  <r>
    <x v="4"/>
    <s v="Shipment Master Data from Fusion --&gt; CHM"/>
    <s v="OIC"/>
    <s v="Not Found"/>
    <m/>
    <m/>
    <m/>
    <m/>
    <m/>
    <n v="13"/>
    <x v="3"/>
    <n v="15"/>
    <n v="1.95"/>
  </r>
  <r>
    <x v="4"/>
    <s v="Pull AP Invoice Details from CHM into Oracle Fusion"/>
    <m/>
    <s v="Not Found"/>
    <m/>
    <m/>
    <m/>
    <m/>
    <m/>
    <m/>
    <x v="0"/>
    <n v="0"/>
    <n v="0"/>
  </r>
  <r>
    <x v="4"/>
    <s v="Self-Billing Invoice pdf"/>
    <s v="OIC to Oracle Fusion"/>
    <s v="Not Found"/>
    <m/>
    <m/>
    <m/>
    <m/>
    <m/>
    <m/>
    <x v="0"/>
    <n v="0"/>
    <n v="0"/>
  </r>
  <r>
    <x v="5"/>
    <s v="OIC Interface for SFDC--&gt; CHM Installer Master - Bank Detail Flag"/>
    <s v="Installer Master Bank Detail Flag Sync from CHM--&gt;Fusion"/>
    <s v="Not Found"/>
    <m/>
    <m/>
    <m/>
    <m/>
    <m/>
    <n v="8"/>
    <x v="3"/>
    <n v="15"/>
    <n v="1.2"/>
  </r>
  <r>
    <x v="5"/>
    <s v="Modify Screen for Installer Master"/>
    <s v="View Only - Modify Existing Screen"/>
    <s v="Not Found"/>
    <m/>
    <m/>
    <m/>
    <m/>
    <m/>
    <n v="2"/>
    <x v="3"/>
    <n v="15"/>
    <n v="0.3"/>
  </r>
  <r>
    <x v="5"/>
    <s v="OIC Interface for Oracle --&gt; CHM Shipments Data Master (WMS)"/>
    <s v="Shipment Master Data from CHM --&gt; Fusion"/>
    <s v="Not Found"/>
    <m/>
    <m/>
    <m/>
    <m/>
    <m/>
    <n v="13"/>
    <x v="3"/>
    <n v="15"/>
    <n v="1.95"/>
  </r>
  <r>
    <x v="5"/>
    <s v="Screen for Oracle Shipment Details"/>
    <s v="View Only"/>
    <s v="Not Found"/>
    <m/>
    <m/>
    <m/>
    <m/>
    <m/>
    <n v="5"/>
    <x v="0"/>
    <n v="0"/>
    <n v="0"/>
  </r>
  <r>
    <x v="5"/>
    <s v="Screen for Enlighten Site Details"/>
    <s v="View Only"/>
    <s v="Not Found"/>
    <m/>
    <m/>
    <m/>
    <m/>
    <m/>
    <n v="5"/>
    <x v="1"/>
    <n v="90"/>
    <n v="4.5"/>
  </r>
  <r>
    <x v="5"/>
    <s v="Screen for Enlighten Device Activation Details (show calculations)"/>
    <s v="View Only"/>
    <s v="Not Found"/>
    <m/>
    <m/>
    <m/>
    <m/>
    <m/>
    <n v="5"/>
    <x v="1"/>
    <n v="90"/>
    <n v="4.5"/>
  </r>
  <r>
    <x v="5"/>
    <s v="OIC Interface for SFDC --&gt; CHM SPA Interface Details"/>
    <s v="MSI/AVR SPA Master Sync from SFDC --&gt; CHM"/>
    <s v="Not Found"/>
    <m/>
    <m/>
    <m/>
    <m/>
    <m/>
    <n v="3"/>
    <x v="0"/>
    <n v="0"/>
    <n v="0"/>
  </r>
  <r>
    <x v="5"/>
    <s v="Screen for MSI/AVR SPA Header"/>
    <s v="View Only"/>
    <s v="Not Found"/>
    <m/>
    <m/>
    <m/>
    <m/>
    <m/>
    <n v="2"/>
    <x v="1"/>
    <n v="90"/>
    <n v="1.8"/>
  </r>
  <r>
    <x v="5"/>
    <s v="Screen for MSI/AVR SPA Additional Distis"/>
    <s v="View Only"/>
    <s v="Not Found"/>
    <m/>
    <m/>
    <m/>
    <m/>
    <m/>
    <n v="2"/>
    <x v="0"/>
    <n v="0"/>
    <n v="0"/>
  </r>
  <r>
    <x v="5"/>
    <s v="Screen for MSI/AVR SPA Installer Accounts"/>
    <s v="View Only"/>
    <s v="Not Found"/>
    <m/>
    <m/>
    <m/>
    <m/>
    <m/>
    <n v="2"/>
    <x v="0"/>
    <n v="0"/>
    <n v="0"/>
  </r>
  <r>
    <x v="5"/>
    <s v="Screen for MSI/AVR SPA Rebate Details"/>
    <s v="View Only"/>
    <s v="Not Found"/>
    <m/>
    <m/>
    <m/>
    <m/>
    <m/>
    <n v="2"/>
    <x v="0"/>
    <n v="0"/>
    <n v="0"/>
  </r>
  <r>
    <x v="5"/>
    <s v="Screen for MSI/AVR SPA Geo Data"/>
    <s v="View Only"/>
    <s v="Not Found"/>
    <m/>
    <m/>
    <m/>
    <m/>
    <m/>
    <n v="2"/>
    <x v="0"/>
    <n v="0"/>
    <n v="0"/>
  </r>
  <r>
    <x v="5"/>
    <s v="Screen for Defining Approval Hierarchy"/>
    <s v="Admin Screen"/>
    <s v="Not Found"/>
    <m/>
    <m/>
    <m/>
    <m/>
    <m/>
    <m/>
    <x v="0"/>
    <n v="0"/>
    <n v="0"/>
  </r>
  <r>
    <x v="5"/>
    <s v="Screen for Payment Batches Header"/>
    <s v="Transaction Screen"/>
    <s v="Not Found"/>
    <m/>
    <m/>
    <m/>
    <m/>
    <m/>
    <n v="13"/>
    <x v="0"/>
    <n v="0"/>
    <n v="0"/>
  </r>
  <r>
    <x v="5"/>
    <s v="Screen for Payment Batch Details"/>
    <s v="Transaction Screen"/>
    <s v="Not Found"/>
    <m/>
    <m/>
    <m/>
    <m/>
    <m/>
    <n v="5"/>
    <x v="0"/>
    <n v="0"/>
    <n v="0"/>
  </r>
  <r>
    <x v="5"/>
    <s v="Screen for showing Log Messages in Payment Batch Headers"/>
    <s v="Errors and Exceptions Screen"/>
    <s v="Not Found"/>
    <m/>
    <m/>
    <m/>
    <m/>
    <m/>
    <n v="2"/>
    <x v="0"/>
    <n v="0"/>
    <n v="0"/>
  </r>
  <r>
    <x v="5"/>
    <s v="Screen for showing Log Messages in Payment Batch Details"/>
    <s v="Errors and Exceptions Screen"/>
    <s v="Not Found"/>
    <m/>
    <m/>
    <m/>
    <m/>
    <m/>
    <n v="2"/>
    <x v="0"/>
    <n v="0"/>
    <n v="0"/>
  </r>
  <r>
    <x v="5"/>
    <s v="Screen for Submitting Payment Batch Creation"/>
    <s v="Batch Process submission Screen"/>
    <s v="Not Found"/>
    <m/>
    <m/>
    <m/>
    <m/>
    <m/>
    <m/>
    <x v="0"/>
    <n v="0"/>
    <n v="0"/>
  </r>
  <r>
    <x v="5"/>
    <s v="Screen for showing Payment Batch Creation Data"/>
    <s v="Transaction Screen"/>
    <s v="Not Found"/>
    <m/>
    <m/>
    <m/>
    <m/>
    <m/>
    <m/>
    <x v="0"/>
    <n v="0"/>
    <n v="0"/>
  </r>
  <r>
    <x v="5"/>
    <s v="Screen for showing Payment Batch Creation Log Messages"/>
    <s v="Errors and Exceptions Screen"/>
    <s v="Not Found"/>
    <m/>
    <m/>
    <m/>
    <m/>
    <m/>
    <n v="2"/>
    <x v="0"/>
    <n v="0"/>
    <n v="0"/>
  </r>
  <r>
    <x v="5"/>
    <s v="Screen for showing AP Invoice Batch Data"/>
    <s v="Transaction Screen - View Only"/>
    <s v="Not Found"/>
    <m/>
    <m/>
    <m/>
    <m/>
    <m/>
    <n v="5"/>
    <x v="0"/>
    <n v="0"/>
    <n v="0"/>
  </r>
  <r>
    <x v="5"/>
    <s v="Home Screen with Cards"/>
    <s v="Home Screen - View Only"/>
    <s v="Not Found"/>
    <m/>
    <m/>
    <m/>
    <m/>
    <m/>
    <n v="13"/>
    <x v="0"/>
    <n v="0"/>
    <n v="0"/>
  </r>
  <r>
    <x v="5"/>
    <s v="Screen for Payment Batch Approval"/>
    <s v="Approval Screen"/>
    <s v="Not Found"/>
    <m/>
    <m/>
    <m/>
    <m/>
    <m/>
    <n v="2"/>
    <x v="0"/>
    <n v="0"/>
    <n v="0"/>
  </r>
  <r>
    <x v="5"/>
    <s v="Screen to Inquire about Rebate Payments - Query by Filter, Dates, SKU, S/N, Site ID, Country, State, Zip, SPA"/>
    <s v="Screen to Inquire about Rebate Payments - Query by Filter, Dates, SKU, S/N, Site ID, Country, State, Zip, SPA"/>
    <s v="Not Found"/>
    <m/>
    <m/>
    <m/>
    <m/>
    <m/>
    <m/>
    <x v="0"/>
    <n v="0"/>
    <n v="0"/>
  </r>
  <r>
    <x v="5"/>
    <s v="New Cards to be added to existing Master Data screen"/>
    <s v="New Cards to be added to existing Master Data screen"/>
    <s v="Not Found"/>
    <m/>
    <m/>
    <m/>
    <m/>
    <m/>
    <n v="5"/>
    <x v="0"/>
    <n v="0"/>
    <n v="0"/>
  </r>
  <r>
    <x v="5"/>
    <s v="OIC Interface to pick AP Invoice data from CHM and send it to Fusion"/>
    <s v="Take AP Invoice Data from CHM to Fusion"/>
    <m/>
    <m/>
    <m/>
    <m/>
    <m/>
    <m/>
    <n v="5"/>
    <x v="0"/>
    <n v="0"/>
    <n v="0"/>
  </r>
  <r>
    <x v="5"/>
    <s v="Activation Data Additional Attributes"/>
    <s v="1) Derive Disti based on S/N_x000a_2) Derive Order Type - Revenue or RMA for the Device based on S/N_x000a_3) Derive Effective Date for SPA Eligibility using Site &amp; Activation Dates "/>
    <m/>
    <m/>
    <m/>
    <m/>
    <m/>
    <m/>
    <n v="5"/>
    <x v="0"/>
    <n v="0"/>
    <n v="0"/>
  </r>
  <r>
    <x v="5"/>
    <s v="Eligible SPA and Rebate Type Tagging"/>
    <s v="1) Derive SPA that the SKU is eligible for_x000a_2) Derive if SKU is eligible for Activation Rebate Type_x000a_3) Derive if SKU is eligible for System Attachment Rebate Type_x000a_4) Derive if SKU is eligible for System Incentive Rebate Type _x000a_5) Derive Payee"/>
    <m/>
    <m/>
    <m/>
    <m/>
    <m/>
    <m/>
    <n v="5"/>
    <x v="0"/>
    <n v="0"/>
    <n v="0"/>
  </r>
  <r>
    <x v="5"/>
    <s v="Rebate Amount Calculation"/>
    <s v="For Rebate Eligible Activation Records _x000a_1) Calculate Activation Rebate $_x000a_2) Calculate System Attachment Rebate $_x000a_3) Calculate System Incentive Rebate $"/>
    <m/>
    <m/>
    <m/>
    <m/>
    <m/>
    <m/>
    <n v="21"/>
    <x v="0"/>
    <n v="0"/>
    <n v="0"/>
  </r>
  <r>
    <x v="5"/>
    <s v="Create Payment Batch"/>
    <s v="1) Batch Unpaid Rebate Amounts into Payment Batch_x000a_2) Mark the records with status = Pay Batch Created and tag the Payment Batch Number"/>
    <m/>
    <m/>
    <m/>
    <m/>
    <m/>
    <m/>
    <n v="13"/>
    <x v="3"/>
    <n v="15"/>
    <n v="1.95"/>
  </r>
  <r>
    <x v="5"/>
    <s v="Create AP Invoice"/>
    <s v="1) All Apporved Payment Batch Lines will be grouped into AP Invoices"/>
    <m/>
    <m/>
    <m/>
    <m/>
    <m/>
    <m/>
    <n v="2"/>
    <x v="0"/>
    <n v="0"/>
    <n v="0"/>
  </r>
  <r>
    <x v="5"/>
    <s v="Create AR Credit Memo"/>
    <s v="1) All Apporved Payment Batch Lines will be grouped into AR Credit Memo"/>
    <m/>
    <m/>
    <m/>
    <m/>
    <m/>
    <m/>
    <m/>
    <x v="0"/>
    <n v="0"/>
    <n v="0"/>
  </r>
  <r>
    <x v="5"/>
    <s v="Interactive Report for Rebate Payments Data"/>
    <s v="Report Screens"/>
    <m/>
    <m/>
    <m/>
    <m/>
    <m/>
    <m/>
    <n v="21"/>
    <x v="0"/>
    <n v="0"/>
    <n v="0"/>
  </r>
  <r>
    <x v="5"/>
    <s v="Utilities Package"/>
    <m/>
    <m/>
    <m/>
    <m/>
    <m/>
    <m/>
    <m/>
    <n v="21"/>
    <x v="0"/>
    <n v="0"/>
    <n v="0"/>
  </r>
  <r>
    <x v="5"/>
    <s v="Email Templates for Error Reporting"/>
    <s v="Email Templates"/>
    <m/>
    <m/>
    <m/>
    <m/>
    <m/>
    <m/>
    <n v="8"/>
    <x v="0"/>
    <n v="0"/>
    <n v="0"/>
  </r>
  <r>
    <x v="5"/>
    <s v="ENLIGHTEN SITES table"/>
    <s v="Populated by Boomi Process"/>
    <m/>
    <m/>
    <m/>
    <m/>
    <m/>
    <m/>
    <n v="2"/>
    <x v="1"/>
    <n v="90"/>
    <n v="1.8"/>
  </r>
  <r>
    <x v="5"/>
    <s v="ENLIGHTEN DEVICE data"/>
    <s v="Populated by Boomi Process"/>
    <m/>
    <m/>
    <m/>
    <m/>
    <m/>
    <m/>
    <n v="2"/>
    <x v="1"/>
    <n v="90"/>
    <n v="1.8"/>
  </r>
  <r>
    <x v="5"/>
    <s v="MSI/AVR SPA Header Data"/>
    <s v="Populated by OIC Interface"/>
    <m/>
    <m/>
    <m/>
    <m/>
    <m/>
    <m/>
    <n v="2"/>
    <x v="1"/>
    <n v="90"/>
    <n v="1.8"/>
  </r>
  <r>
    <x v="5"/>
    <s v="MSI/AVR SPA Additional Distis"/>
    <s v="Populated by OIC Interface"/>
    <m/>
    <m/>
    <m/>
    <m/>
    <m/>
    <m/>
    <n v="2"/>
    <x v="1"/>
    <n v="90"/>
    <n v="1.8"/>
  </r>
  <r>
    <x v="5"/>
    <s v="MSI/AVR SPA Activation Rebate Data"/>
    <s v="Populated by OIC Interface"/>
    <m/>
    <m/>
    <m/>
    <m/>
    <m/>
    <m/>
    <n v="2"/>
    <x v="1"/>
    <n v="90"/>
    <n v="1.8"/>
  </r>
  <r>
    <x v="5"/>
    <s v="MSI/AVR SPA System Attachment Rebate Data"/>
    <s v="Populated by OIC Interface"/>
    <m/>
    <m/>
    <m/>
    <m/>
    <m/>
    <m/>
    <n v="2"/>
    <x v="1"/>
    <n v="90"/>
    <n v="1.8"/>
  </r>
  <r>
    <x v="5"/>
    <s v="MSI/AVR SPA System Incentive SKU Data"/>
    <s v="Populated by OIC Interface"/>
    <m/>
    <m/>
    <m/>
    <m/>
    <m/>
    <m/>
    <n v="2"/>
    <x v="1"/>
    <n v="90"/>
    <n v="1.8"/>
  </r>
  <r>
    <x v="5"/>
    <s v="MSI/AVR SPA System Incentive SKU &lt;--&gt; Tier Rebate Data"/>
    <s v="Populated by OIC Interface"/>
    <m/>
    <m/>
    <m/>
    <m/>
    <m/>
    <m/>
    <n v="2"/>
    <x v="1"/>
    <n v="90"/>
    <n v="1.8"/>
  </r>
  <r>
    <x v="5"/>
    <s v="MSI/AVR SPA Geo Data"/>
    <s v="Populated by OIC Interface"/>
    <m/>
    <m/>
    <m/>
    <m/>
    <m/>
    <m/>
    <n v="2"/>
    <x v="1"/>
    <n v="90"/>
    <n v="1.8"/>
  </r>
  <r>
    <x v="5"/>
    <s v="MSI/AVR SPA Installer Data (Parent &amp; Child Accounts)"/>
    <s v="Populated by OIC Interface"/>
    <m/>
    <m/>
    <m/>
    <m/>
    <m/>
    <m/>
    <n v="2"/>
    <x v="1"/>
    <n v="90"/>
    <n v="1.8"/>
  </r>
  <r>
    <x v="5"/>
    <s v="DEVICE Additional Attributes Data"/>
    <s v="Populated by PLSQL Batch Process - Activation Data Alternate Attributes"/>
    <m/>
    <m/>
    <m/>
    <m/>
    <m/>
    <m/>
    <n v="2"/>
    <x v="1"/>
    <n v="90"/>
    <n v="1.8"/>
  </r>
  <r>
    <x v="5"/>
    <s v="DEVICE Rebate Amounts Detail"/>
    <s v="Populated by PLSQL Batch Process - Eligible SPA and Rebate Type Tagging"/>
    <m/>
    <m/>
    <m/>
    <m/>
    <m/>
    <m/>
    <n v="2"/>
    <x v="1"/>
    <n v="90"/>
    <n v="1.8"/>
  </r>
  <r>
    <x v="5"/>
    <s v="AP Invoice Data"/>
    <s v="Populated by PLSQL Batch Process - Create AP Invoice"/>
    <m/>
    <m/>
    <m/>
    <m/>
    <m/>
    <m/>
    <n v="8"/>
    <x v="0"/>
    <n v="0"/>
    <n v="0"/>
  </r>
  <r>
    <x v="5"/>
    <s v="AR Credit Memo Data"/>
    <s v="Populated by PLSQL Batch Process - Create AR Credit Memo"/>
    <m/>
    <m/>
    <m/>
    <m/>
    <m/>
    <m/>
    <m/>
    <x v="0"/>
    <n v="0"/>
    <n v="0"/>
  </r>
  <r>
    <x v="5"/>
    <s v="Batch Approval Details"/>
    <s v="Populated from APEX Screen when batch is Approved or Rejected"/>
    <m/>
    <m/>
    <m/>
    <m/>
    <m/>
    <m/>
    <n v="2"/>
    <x v="0"/>
    <n v="0"/>
    <n v="0"/>
  </r>
  <r>
    <x v="5"/>
    <s v="Alternate SKUs Master"/>
    <s v="Populated by users using APEX Screen (User uploads Data)"/>
    <m/>
    <m/>
    <m/>
    <m/>
    <m/>
    <m/>
    <n v="2"/>
    <x v="0"/>
    <n v="0"/>
    <n v="0"/>
  </r>
  <r>
    <x v="5"/>
    <s v="Debug log Table"/>
    <s v="Debug log Table"/>
    <m/>
    <m/>
    <m/>
    <m/>
    <m/>
    <m/>
    <n v="2"/>
    <x v="1"/>
    <n v="90"/>
    <n v="1.8"/>
  </r>
  <r>
    <x v="5"/>
    <s v="View for SPA Details"/>
    <s v="View for SPA Details"/>
    <m/>
    <m/>
    <m/>
    <m/>
    <m/>
    <m/>
    <n v="2"/>
    <x v="1"/>
    <n v="90"/>
    <n v="1.8"/>
  </r>
  <r>
    <x v="5"/>
    <s v="View for Payment Details"/>
    <s v="View for Payment Details"/>
    <m/>
    <m/>
    <m/>
    <m/>
    <m/>
    <m/>
    <n v="2"/>
    <x v="0"/>
    <n v="0"/>
    <n v="0"/>
  </r>
  <r>
    <x v="5"/>
    <s v="View for Shipment Details"/>
    <s v="View for Payment Details"/>
    <m/>
    <m/>
    <m/>
    <m/>
    <m/>
    <m/>
    <n v="2"/>
    <x v="0"/>
    <n v="0"/>
    <n v="0"/>
  </r>
  <r>
    <x v="5"/>
    <s v="View for Enlighten Site Details"/>
    <s v="View for Payment Details"/>
    <m/>
    <m/>
    <m/>
    <m/>
    <m/>
    <m/>
    <n v="2"/>
    <x v="1"/>
    <n v="90"/>
    <n v="1.8"/>
  </r>
  <r>
    <x v="5"/>
    <s v="View for Enlighten Device Activation Details"/>
    <s v="View for Payment Details"/>
    <m/>
    <m/>
    <m/>
    <m/>
    <m/>
    <m/>
    <n v="2"/>
    <x v="1"/>
    <n v="90"/>
    <n v="1.8"/>
  </r>
  <r>
    <x v="5"/>
    <s v="View for SPA Additional Disti Details"/>
    <s v="View for SPA Additional Disti Details"/>
    <m/>
    <m/>
    <m/>
    <m/>
    <m/>
    <m/>
    <n v="2"/>
    <x v="1"/>
    <n v="90"/>
    <n v="1.8"/>
  </r>
  <r>
    <x v="5"/>
    <s v="Bring Enlighten Site &amp; Device Activation Details into CHM"/>
    <s v="Bring Enlighten Site &amp; Device Activation Details into CHM"/>
    <m/>
    <m/>
    <m/>
    <m/>
    <m/>
    <m/>
    <m/>
    <x v="0"/>
    <n v="0"/>
    <n v="0"/>
  </r>
  <r>
    <x v="5"/>
    <s v="Installer Bank Details Submitted Flag attribute from Enligthen to SFDC "/>
    <s v="Installer Bank Details Submitted Flag attribute from Enligthen to SFDC "/>
    <m/>
    <m/>
    <m/>
    <m/>
    <m/>
    <m/>
    <m/>
    <x v="0"/>
    <n v="0"/>
    <n v="0"/>
  </r>
  <r>
    <x v="5"/>
    <s v="Create Vendor and Bank Account Details in Oracle AP"/>
    <s v="Create Vendor and Bank Account Details in Oracle AP"/>
    <m/>
    <m/>
    <m/>
    <m/>
    <m/>
    <m/>
    <m/>
    <x v="0"/>
    <n v="0"/>
    <n v="0"/>
  </r>
  <r>
    <x v="5"/>
    <s v="Create Vendor and Bank Account Details in Oracle AP"/>
    <s v="Create Vendor and Bank Account Details in Oracle AP"/>
    <m/>
    <m/>
    <m/>
    <m/>
    <m/>
    <m/>
    <m/>
    <x v="0"/>
    <n v="0"/>
    <n v="0"/>
  </r>
  <r>
    <x v="5"/>
    <s v="Send MSI &amp; Rebate Payment Details to Incorta"/>
    <s v="Send MSI &amp; Rebate Payment Details to Incorta"/>
    <m/>
    <m/>
    <m/>
    <m/>
    <m/>
    <m/>
    <m/>
    <x v="0"/>
    <n v="0"/>
    <n v="0"/>
  </r>
  <r>
    <x v="5"/>
    <s v="Manual Payment Batch (Excel Upload)"/>
    <s v="Manual Payment Batch (Excel Upload)"/>
    <m/>
    <m/>
    <m/>
    <m/>
    <m/>
    <m/>
    <m/>
    <x v="0"/>
    <n v="0"/>
    <n v="0"/>
  </r>
  <r>
    <x v="6"/>
    <s v="Enlighten --&gt; Oracle Vendor Creation"/>
    <s v="Create Vendor and Bank Account Details in Oracle AP"/>
    <m/>
    <m/>
    <m/>
    <m/>
    <m/>
    <m/>
    <m/>
    <x v="0"/>
    <n v="0"/>
    <n v="0"/>
  </r>
  <r>
    <x v="6"/>
    <s v="Enlighten --&gt; Oracle Vendor Creation"/>
    <s v="Create Vendor and Bank Account Details in Oracle AP"/>
    <m/>
    <m/>
    <m/>
    <m/>
    <m/>
    <m/>
    <m/>
    <x v="0"/>
    <n v="0"/>
    <n v="0"/>
  </r>
  <r>
    <x v="6"/>
    <s v="CHM --&gt; Incorta Integration"/>
    <s v="Send MSI &amp; Rebate Payment Details to Incorta"/>
    <m/>
    <m/>
    <m/>
    <m/>
    <m/>
    <m/>
    <m/>
    <x v="0"/>
    <n v="0"/>
    <n v="0"/>
  </r>
  <r>
    <x v="6"/>
    <s v="AP Invoice Integration from CHM to Oracle Fusion"/>
    <m/>
    <m/>
    <m/>
    <m/>
    <m/>
    <m/>
    <m/>
    <m/>
    <x v="0"/>
    <n v="0"/>
    <n v="0"/>
  </r>
  <r>
    <x v="6"/>
    <s v="Pull AP Invoice Details from CHM into Oracle Fusion"/>
    <m/>
    <m/>
    <m/>
    <m/>
    <m/>
    <m/>
    <m/>
    <m/>
    <x v="0"/>
    <n v="0"/>
    <n v="0"/>
  </r>
  <r>
    <x v="6"/>
    <s v="Validation and Approval of Invoices in Oracle Fusion"/>
    <m/>
    <m/>
    <m/>
    <m/>
    <m/>
    <m/>
    <m/>
    <m/>
    <x v="0"/>
    <n v="0"/>
    <n v="0"/>
  </r>
  <r>
    <x v="6"/>
    <s v="Payment Process for Approved Invoices"/>
    <m/>
    <m/>
    <m/>
    <m/>
    <m/>
    <m/>
    <m/>
    <m/>
    <x v="0"/>
    <n v="0"/>
    <n v="0"/>
  </r>
  <r>
    <x v="6"/>
    <s v="Sending Remittance via Email"/>
    <m/>
    <m/>
    <m/>
    <m/>
    <m/>
    <m/>
    <m/>
    <m/>
    <x v="0"/>
    <n v="0"/>
    <n v="0"/>
  </r>
  <r>
    <x v="7"/>
    <s v="Credit Memo Creation in Oracle Fusion"/>
    <m/>
    <m/>
    <m/>
    <m/>
    <m/>
    <m/>
    <m/>
    <m/>
    <x v="0"/>
    <n v="0"/>
    <n v="0"/>
  </r>
  <r>
    <x v="7"/>
    <s v="Integration of Rebate from CHM to Incorta"/>
    <m/>
    <m/>
    <m/>
    <m/>
    <m/>
    <m/>
    <m/>
    <m/>
    <x v="0"/>
    <n v="0"/>
    <n v="0"/>
  </r>
  <r>
    <x v="7"/>
    <s v="Interface Installer Rebate Payment Details from Oracle Fusion to Incorta"/>
    <m/>
    <m/>
    <m/>
    <m/>
    <m/>
    <m/>
    <m/>
    <m/>
    <x v="0"/>
    <n v="0"/>
    <n v="0"/>
  </r>
  <r>
    <x v="7"/>
    <s v="Integration of AVR SPA Details from SFDC to Incorta"/>
    <m/>
    <m/>
    <m/>
    <m/>
    <m/>
    <m/>
    <m/>
    <m/>
    <x v="0"/>
    <n v="0"/>
    <n v="0"/>
  </r>
  <r>
    <x v="7"/>
    <s v="Generating Comparison Report for Activations vs Rebates in Incorta"/>
    <m/>
    <m/>
    <m/>
    <m/>
    <m/>
    <m/>
    <m/>
    <m/>
    <x v="0"/>
    <n v="0"/>
    <n v="0"/>
  </r>
  <r>
    <x v="7"/>
    <s v="AVR Payments Report by Installers"/>
    <m/>
    <m/>
    <m/>
    <m/>
    <m/>
    <m/>
    <m/>
    <m/>
    <x v="0"/>
    <n v="0"/>
    <n v="0"/>
  </r>
  <r>
    <x v="7"/>
    <s v="Regional and Salesperson-Based AVR Incorta Reports"/>
    <m/>
    <m/>
    <m/>
    <m/>
    <m/>
    <m/>
    <m/>
    <m/>
    <x v="0"/>
    <n v="0"/>
    <n v="0"/>
  </r>
  <r>
    <x v="7"/>
    <s v="Activation Compliance Report"/>
    <m/>
    <m/>
    <m/>
    <m/>
    <m/>
    <m/>
    <m/>
    <m/>
    <x v="0"/>
    <n v="0"/>
    <n v="0"/>
  </r>
  <r>
    <x v="7"/>
    <s v="POS vs Activations vs AVR Report (Distributor View)(Incorta)"/>
    <m/>
    <m/>
    <m/>
    <m/>
    <m/>
    <m/>
    <m/>
    <m/>
    <x v="0"/>
    <n v="0"/>
    <n v="0"/>
  </r>
  <r>
    <x v="7"/>
    <s v="POS vs Activations vs AVR Report (Installer View)(Incorta)"/>
    <m/>
    <m/>
    <m/>
    <m/>
    <m/>
    <m/>
    <m/>
    <m/>
    <x v="0"/>
    <n v="0"/>
    <n v="0"/>
  </r>
  <r>
    <x v="7"/>
    <s v="Installer Reporting on Activations (Enlighten Integration)(Incorta)"/>
    <m/>
    <m/>
    <m/>
    <m/>
    <m/>
    <m/>
    <m/>
    <m/>
    <x v="0"/>
    <n v="0"/>
    <n v="0"/>
  </r>
  <r>
    <x v="5"/>
    <s v="Data Load from UAT to SIT"/>
    <s v="Master data tables to be loaded in SIT tables"/>
    <m/>
    <m/>
    <m/>
    <m/>
    <m/>
    <m/>
    <n v="13"/>
    <x v="6"/>
    <n v="100"/>
    <n v="13"/>
  </r>
  <r>
    <x v="3"/>
    <m/>
    <m/>
    <m/>
    <m/>
    <m/>
    <m/>
    <m/>
    <m/>
    <m/>
    <x v="4"/>
    <m/>
    <m/>
  </r>
  <r>
    <x v="3"/>
    <m/>
    <m/>
    <m/>
    <m/>
    <m/>
    <m/>
    <m/>
    <m/>
    <m/>
    <x v="4"/>
    <m/>
    <m/>
  </r>
  <r>
    <x v="3"/>
    <m/>
    <m/>
    <m/>
    <m/>
    <m/>
    <m/>
    <m/>
    <m/>
    <m/>
    <x v="4"/>
    <m/>
    <m/>
  </r>
  <r>
    <x v="3"/>
    <m/>
    <m/>
    <m/>
    <m/>
    <m/>
    <m/>
    <m/>
    <m/>
    <m/>
    <x v="4"/>
    <m/>
    <m/>
  </r>
  <r>
    <x v="3"/>
    <m/>
    <m/>
    <m/>
    <m/>
    <m/>
    <m/>
    <m/>
    <m/>
    <m/>
    <x v="4"/>
    <m/>
    <m/>
  </r>
  <r>
    <x v="3"/>
    <m/>
    <m/>
    <m/>
    <m/>
    <m/>
    <m/>
    <m/>
    <m/>
    <m/>
    <x v="4"/>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n v="1"/>
    <x v="0"/>
    <s v="AVR-14"/>
    <x v="0"/>
    <s v="Installer Banking Details in Enlighten"/>
    <m/>
    <s v="Enphase "/>
    <m/>
    <m/>
    <m/>
    <m/>
    <n v="0"/>
    <s v="To Do "/>
    <n v="0"/>
    <n v="0"/>
    <m/>
  </r>
  <r>
    <n v="2"/>
    <x v="1"/>
    <s v="AVR-15"/>
    <x v="0"/>
    <s v="Bank Account Updates in Oracle Fusion"/>
    <m/>
    <s v="Enphase "/>
    <m/>
    <m/>
    <m/>
    <m/>
    <n v="0"/>
    <s v="To Do "/>
    <n v="0"/>
    <n v="0"/>
    <m/>
  </r>
  <r>
    <n v="3"/>
    <x v="2"/>
    <s v="AVR-16"/>
    <x v="1"/>
    <s v="Push MSI Banking flag to Salesforce"/>
    <m/>
    <s v="Enphase "/>
    <m/>
    <m/>
    <m/>
    <m/>
    <n v="0"/>
    <s v="To Do "/>
    <n v="0"/>
    <n v="0"/>
    <m/>
  </r>
  <r>
    <n v="4"/>
    <x v="2"/>
    <s v="AVR-17"/>
    <x v="2"/>
    <s v="MSI Banking flag on Installer account"/>
    <m/>
    <s v="Adarsh Mantri/ Bhumika"/>
    <d v="2025-02-07T00:00:00"/>
    <d v="2025-02-07T00:00:00"/>
    <d v="2025-02-07T00:00:00"/>
    <n v="0"/>
    <n v="2"/>
    <s v="Unit Test  Completion "/>
    <n v="90"/>
    <n v="1.8"/>
    <m/>
  </r>
  <r>
    <n v="5"/>
    <x v="2"/>
    <s v="AVR-18"/>
    <x v="2"/>
    <s v="Maintain AVR/MSI Product Attributes in Salesforce"/>
    <m/>
    <s v="Adarsh Mantri/ Bhumika"/>
    <d v="2025-02-10T00:00:00"/>
    <d v="2025-02-10T00:00:00"/>
    <d v="2025-02-10T00:00:00"/>
    <n v="0"/>
    <n v="2"/>
    <s v="Unit Test  Completion "/>
    <n v="90"/>
    <n v="1.8"/>
    <m/>
  </r>
  <r>
    <n v="6"/>
    <x v="2"/>
    <s v="AVR-19"/>
    <x v="2"/>
    <s v="Initiate MSI/AVR SPA from Opportunity"/>
    <m/>
    <s v="Adarsh Mantri/ Bhumika"/>
    <d v="2025-02-11T00:00:00"/>
    <d v="2025-02-11T00:00:00"/>
    <d v="2025-02-11T00:00:00"/>
    <n v="0"/>
    <n v="5"/>
    <s v="Unit Test  Completion "/>
    <n v="90"/>
    <n v="4.5"/>
    <m/>
  </r>
  <r>
    <n v="7"/>
    <x v="1"/>
    <s v="AVR-20"/>
    <x v="2"/>
    <s v="SPA Creation in Salesforce"/>
    <m/>
    <s v="Adarsh Mantri/ Bhumika"/>
    <d v="2025-02-12T00:00:00"/>
    <d v="2025-02-17T00:00:00"/>
    <d v="2025-02-17T00:00:00"/>
    <n v="0"/>
    <n v="13"/>
    <s v="Unit Test  Completion "/>
    <n v="90"/>
    <n v="11.7"/>
    <m/>
  </r>
  <r>
    <n v="9"/>
    <x v="1"/>
    <s v="AVR-22"/>
    <x v="2"/>
    <s v="Adding Products to Unit Activation Incentive Table"/>
    <m/>
    <s v="Adarsh Mantri/ Bhumika"/>
    <d v="2025-02-18T00:00:00"/>
    <d v="2025-02-19T00:00:00"/>
    <d v="2025-02-19T00:00:00"/>
    <n v="0"/>
    <n v="8"/>
    <s v="Unit Test  Completion "/>
    <n v="90"/>
    <n v="7.2"/>
    <m/>
  </r>
  <r>
    <n v="10"/>
    <x v="1"/>
    <s v="AVR-23"/>
    <x v="2"/>
    <s v="Adding Products to System Attachment Incentive Table"/>
    <m/>
    <s v="Adarsh Mantri/ Bhumika"/>
    <d v="2025-02-20T00:00:00"/>
    <d v="2025-02-21T00:00:00"/>
    <d v="2025-02-21T00:00:00"/>
    <n v="0"/>
    <n v="8"/>
    <s v="Dev complete"/>
    <n v="70"/>
    <n v="5.6"/>
    <m/>
  </r>
  <r>
    <n v="11"/>
    <x v="1"/>
    <s v="AVR-24"/>
    <x v="2"/>
    <s v="Adding Products to System Size Incentive Table"/>
    <m/>
    <s v="Adarsh Mantri/ Bhumika"/>
    <d v="2025-02-24T00:00:00"/>
    <d v="2025-03-07T00:00:00"/>
    <m/>
    <m/>
    <n v="13"/>
    <s v="Dev in progress "/>
    <n v="15"/>
    <n v="1.95"/>
    <s v="3/4: Team is working on this and will be completed on time."/>
  </r>
  <r>
    <n v="12"/>
    <x v="2"/>
    <s v="AVR-25"/>
    <x v="2"/>
    <s v="Auto-Generation of SPA Name Upon Saving"/>
    <m/>
    <s v="Adarsh Mantri/ Bhumika"/>
    <d v="2025-03-10T00:00:00"/>
    <d v="2025-03-11T00:00:00"/>
    <m/>
    <m/>
    <n v="2"/>
    <s v="Dev complete"/>
    <n v="70"/>
    <n v="1.4"/>
    <m/>
  </r>
  <r>
    <n v="13"/>
    <x v="1"/>
    <s v="AVR-26"/>
    <x v="2"/>
    <s v="Installer Child accounts on the SPA"/>
    <m/>
    <s v="Adarsh Mantri/ Bhumika"/>
    <d v="2025-03-12T00:00:00"/>
    <d v="2025-03-14T00:00:00"/>
    <m/>
    <m/>
    <n v="8"/>
    <s v="Dev complete"/>
    <n v="70"/>
    <n v="5.6"/>
    <m/>
  </r>
  <r>
    <n v="14"/>
    <x v="1"/>
    <s v="AVR-27"/>
    <x v="2"/>
    <s v="Approval of SPA by Pricing Team"/>
    <m/>
    <s v="Adarsh Mantri/ Bhumika"/>
    <d v="2025-03-17T00:00:00"/>
    <d v="2025-03-18T00:00:00"/>
    <m/>
    <m/>
    <n v="13"/>
    <s v="Analysis in progress "/>
    <n v="5"/>
    <n v="0.65"/>
    <m/>
  </r>
  <r>
    <n v="15"/>
    <x v="1"/>
    <s v="AVR-28"/>
    <x v="2"/>
    <s v="MSI Budgetary SPA"/>
    <m/>
    <s v="Adarsh Mantri/ Bhumika"/>
    <d v="2025-03-19T00:00:00"/>
    <d v="2025-03-21T00:00:00"/>
    <m/>
    <m/>
    <n v="8"/>
    <s v="Analysis in progress "/>
    <n v="5"/>
    <n v="0.4"/>
    <m/>
  </r>
  <r>
    <n v="16"/>
    <x v="1"/>
    <s v="AVR-29"/>
    <x v="2"/>
    <s v="Designing the AVR/MSI SPA PDF Layout"/>
    <m/>
    <s v="Adarsh Mantri/ Bhumika"/>
    <d v="2025-03-24T00:00:00"/>
    <d v="2025-03-27T00:00:00"/>
    <m/>
    <m/>
    <n v="8"/>
    <s v="To Do "/>
    <n v="0"/>
    <n v="0"/>
    <m/>
  </r>
  <r>
    <n v="18"/>
    <x v="1"/>
    <s v="AVR-30"/>
    <x v="2"/>
    <s v="Generating the AVR/MSI SPA PDF"/>
    <m/>
    <s v="Adarsh Mantri/ Bhumika"/>
    <d v="2025-03-28T00:00:00"/>
    <d v="2025-04-01T00:00:00"/>
    <m/>
    <m/>
    <n v="8"/>
    <s v="Dev in progress "/>
    <n v="15"/>
    <n v="1.2"/>
    <m/>
  </r>
  <r>
    <n v="19"/>
    <x v="1"/>
    <s v="AVR-31"/>
    <x v="2"/>
    <s v="Email Notification to Opportunity Owner with Latest Generated PDF"/>
    <m/>
    <s v="Adarsh Mantri/ Bhumika"/>
    <d v="2025-04-03T00:00:00"/>
    <d v="2025-04-04T00:00:00"/>
    <m/>
    <m/>
    <n v="8"/>
    <s v="To Do "/>
    <n v="0"/>
    <n v="0"/>
    <m/>
  </r>
  <r>
    <n v="20"/>
    <x v="1"/>
    <s v="AVR-32"/>
    <x v="2"/>
    <s v="Email PDF to Installer Contact"/>
    <m/>
    <s v="Adarsh Mantri/ Bhumika"/>
    <d v="2025-04-03T00:00:00"/>
    <d v="2025-04-04T00:00:00"/>
    <m/>
    <m/>
    <n v="8"/>
    <s v="To Do "/>
    <n v="0"/>
    <n v="0"/>
    <m/>
  </r>
  <r>
    <n v="23"/>
    <x v="1"/>
    <s v="AVR-35"/>
    <x v="2"/>
    <s v="Update SPA (Amendment Process)"/>
    <m/>
    <s v="Adarsh Mantri/ Bhumika"/>
    <d v="2025-04-17T00:00:00"/>
    <d v="2025-04-21T00:00:00"/>
    <m/>
    <m/>
    <n v="13"/>
    <s v="To Do "/>
    <n v="0"/>
    <n v="0"/>
    <m/>
  </r>
  <r>
    <n v="24"/>
    <x v="1"/>
    <s v="AVR-36"/>
    <x v="2"/>
    <s v="Approval of SPA Update"/>
    <m/>
    <s v="Adarsh Mantri/ Bhumika"/>
    <d v="2025-04-08T00:00:00"/>
    <d v="2025-04-11T00:00:00"/>
    <m/>
    <m/>
    <n v="8"/>
    <s v="Dev in progress "/>
    <n v="15"/>
    <n v="1.2"/>
    <m/>
  </r>
  <r>
    <n v="25"/>
    <x v="1"/>
    <s v="AVR-37"/>
    <x v="2"/>
    <s v="Updated SPA - PDF Generation, Email Notification to Opportunity Owner, Email PDF to Installer Contact, and Updating of SPA on Portal  Payment is via installer."/>
    <m/>
    <s v="Adarsh Mantri/ Bhumika"/>
    <d v="2025-04-14T00:00:00"/>
    <d v="2025-04-16T00:00:00"/>
    <m/>
    <m/>
    <n v="8"/>
    <s v="To Do "/>
    <n v="0"/>
    <n v="0"/>
    <m/>
  </r>
  <r>
    <n v="26"/>
    <x v="1"/>
    <s v="AVR-38"/>
    <x v="2"/>
    <s v="Configure Permission Sets for MSI SPA Creation and Approval"/>
    <m/>
    <s v="Adarsh Mantri/ Bhumika"/>
    <d v="2025-03-12T00:00:00"/>
    <d v="2025-03-14T00:00:00"/>
    <m/>
    <m/>
    <n v="8"/>
    <s v="Dev in progress "/>
    <n v="15"/>
    <n v="1.2"/>
    <m/>
  </r>
  <r>
    <m/>
    <x v="2"/>
    <m/>
    <x v="2"/>
    <s v="Geo Resrtiction on SPA "/>
    <m/>
    <s v="Adarsh Mantri/ Bhumika"/>
    <d v="2025-04-21T00:00:00"/>
    <d v="2025-04-24T00:00:00"/>
    <m/>
    <m/>
    <n v="13"/>
    <s v="To Do "/>
    <n v="0"/>
    <n v="0"/>
    <m/>
  </r>
  <r>
    <n v="28"/>
    <x v="1"/>
    <s v="AVR-33"/>
    <x v="3"/>
    <s v="Installer Master Bank Detail Flag Sync from SFDC--&gt;CHM"/>
    <s v="OIC"/>
    <s v="Raja"/>
    <d v="2025-02-10T00:00:00"/>
    <d v="2025-02-21T00:00:00"/>
    <d v="2025-03-04T00:00:00"/>
    <n v="11"/>
    <n v="8"/>
    <s v="Dev complete"/>
    <n v="70"/>
    <n v="5.6"/>
    <s v="3/4: Raja did the chnages in UAT, now its completed in Prod Version, and the UT is in progress."/>
  </r>
  <r>
    <n v="29"/>
    <x v="2"/>
    <s v="AVR-33"/>
    <x v="3"/>
    <s v="View Only - Modify Existing Screen"/>
    <s v="APEX Screen"/>
    <s v="Avinash"/>
    <d v="2025-02-17T00:00:00"/>
    <d v="2025-02-21T00:00:00"/>
    <d v="2025-02-21T00:00:00"/>
    <n v="0"/>
    <n v="2"/>
    <s v="Unit Test  Completion "/>
    <n v="90"/>
    <n v="1.8"/>
    <m/>
  </r>
  <r>
    <n v="30"/>
    <x v="1"/>
    <s v="AVR-51"/>
    <x v="3"/>
    <s v="Shipment Master Data from Fusion --&gt;CHM"/>
    <s v="OIC"/>
    <s v="Gurpreet"/>
    <d v="2025-02-17T00:00:00"/>
    <d v="2025-03-07T00:00:00"/>
    <m/>
    <m/>
    <n v="13"/>
    <s v="Dev in progress "/>
    <n v="15"/>
    <n v="1.95"/>
    <s v="3/4: Team will be complete this by 3/7 (Dev Complete)._x000a__x000a_Details required from Raj/Ravi (Sync from date, Country names for which data needs to be synced)."/>
  </r>
  <r>
    <n v="31"/>
    <x v="2"/>
    <s v="AVR-51"/>
    <x v="3"/>
    <s v="Shipment Master Data View Only"/>
    <s v="APEX Screen"/>
    <s v="Avinash/Ronnie"/>
    <d v="2025-02-17T00:00:00"/>
    <d v="2025-02-28T00:00:00"/>
    <m/>
    <m/>
    <n v="5"/>
    <s v="Dev in progress "/>
    <n v="15"/>
    <n v="0.75"/>
    <s v="Report - Done . Integration and PL/SQL (tuesday)"/>
  </r>
  <r>
    <n v="32"/>
    <x v="2"/>
    <s v="AVR-69"/>
    <x v="4"/>
    <s v="View Only"/>
    <s v="APEX Screen"/>
    <s v="Avinash/Ronnie"/>
    <d v="2025-03-03T00:00:00"/>
    <d v="2025-03-14T00:00:00"/>
    <m/>
    <m/>
    <n v="5"/>
    <s v="Dev complete"/>
    <n v="70"/>
    <n v="3.5"/>
    <m/>
  </r>
  <r>
    <n v="33"/>
    <x v="2"/>
    <s v="AVR-69"/>
    <x v="4"/>
    <s v="View Only"/>
    <s v="APEX Screen"/>
    <s v="Avinash/Ronnie"/>
    <d v="2025-03-03T00:00:00"/>
    <d v="2025-03-14T00:00:00"/>
    <m/>
    <m/>
    <n v="5"/>
    <s v="Dev complete"/>
    <n v="70"/>
    <n v="3.5"/>
    <m/>
  </r>
  <r>
    <n v="34"/>
    <x v="2"/>
    <s v="AVR-34"/>
    <x v="4"/>
    <s v="MSI/AVR SPA Master Sync from SFDC --&gt; CHM"/>
    <s v="OIC"/>
    <s v="Gurpreet"/>
    <d v="2025-03-03T00:00:00"/>
    <d v="2025-03-14T00:00:00"/>
    <m/>
    <m/>
    <n v="3"/>
    <s v="Dev in progress "/>
    <n v="15"/>
    <n v="0.45"/>
    <m/>
  </r>
  <r>
    <n v="35"/>
    <x v="2"/>
    <s v="AVR-34"/>
    <x v="4"/>
    <s v="View Only"/>
    <s v="APEX Screen"/>
    <s v="Avinash/Sohil/Ronnie"/>
    <d v="2025-03-10T00:00:00"/>
    <d v="2025-03-14T00:00:00"/>
    <m/>
    <m/>
    <n v="2"/>
    <s v="Dev complete"/>
    <n v="70"/>
    <n v="1.4"/>
    <m/>
  </r>
  <r>
    <n v="36"/>
    <x v="2"/>
    <s v="AVR-34"/>
    <x v="4"/>
    <s v="View Only"/>
    <s v="APEX Screen"/>
    <s v="Avinash/Sohil/Ronnie"/>
    <d v="2025-03-17T00:00:00"/>
    <d v="2025-03-21T00:00:00"/>
    <d v="2025-03-21T00:00:00"/>
    <n v="0"/>
    <n v="2"/>
    <s v="Unit Test  Completion "/>
    <n v="90"/>
    <n v="1.8"/>
    <m/>
  </r>
  <r>
    <n v="37"/>
    <x v="2"/>
    <s v="AVR-34"/>
    <x v="4"/>
    <s v="View Only"/>
    <s v="APEX Screen"/>
    <s v="Avinash/Sohil/Ronnie"/>
    <d v="2025-03-24T00:00:00"/>
    <d v="2025-03-28T00:00:00"/>
    <d v="2025-03-28T00:00:00"/>
    <n v="0"/>
    <n v="2"/>
    <s v="Unit Test  Completion "/>
    <n v="90"/>
    <n v="1.8"/>
    <m/>
  </r>
  <r>
    <n v="38"/>
    <x v="2"/>
    <s v="AVR-34"/>
    <x v="4"/>
    <s v="View Only"/>
    <s v="APEX Screen"/>
    <s v="Avinash/Sohil/Ronnie"/>
    <d v="2025-03-31T00:00:00"/>
    <d v="2025-04-04T00:00:00"/>
    <d v="2025-04-04T00:00:00"/>
    <n v="0"/>
    <n v="2"/>
    <s v="Dev complete"/>
    <n v="70"/>
    <n v="1.4"/>
    <m/>
  </r>
  <r>
    <n v="39"/>
    <x v="2"/>
    <s v="AVR-34"/>
    <x v="4"/>
    <s v="View Only"/>
    <s v="APEX Screen"/>
    <s v="Avinash/Sohil/Ronnie"/>
    <d v="2025-04-07T00:00:00"/>
    <d v="2025-04-11T00:00:00"/>
    <d v="2025-04-11T00:00:00"/>
    <n v="0"/>
    <n v="2"/>
    <s v="Unit Test  Completion "/>
    <n v="90"/>
    <n v="1.8"/>
    <m/>
  </r>
  <r>
    <n v="40"/>
    <x v="1"/>
    <s v="AVR-74"/>
    <x v="4"/>
    <s v="Admin Screen"/>
    <s v="APEX Screen"/>
    <s v="Sohil"/>
    <d v="2025-03-31T00:00:00"/>
    <d v="2025-04-04T00:00:00"/>
    <m/>
    <m/>
    <n v="8"/>
    <s v="To Do "/>
    <n v="0"/>
    <n v="0"/>
    <m/>
  </r>
  <r>
    <n v="41"/>
    <x v="1"/>
    <s v="AVR-49"/>
    <x v="4"/>
    <s v="Transaction Screen"/>
    <s v="APEX Screen"/>
    <s v="Sohil"/>
    <d v="2025-02-17T00:00:00"/>
    <d v="2025-03-07T00:00:00"/>
    <m/>
    <m/>
    <n v="13"/>
    <s v="Dev in progress "/>
    <n v="15"/>
    <n v="1.95"/>
    <s v="3/4: Team is working on this and will be completed on time. Creating test data to validate the screens"/>
  </r>
  <r>
    <n v="42"/>
    <x v="1"/>
    <s v="AVR-49"/>
    <x v="4"/>
    <s v="Transaction Screen"/>
    <s v="APEX Screen"/>
    <s v="Sohil"/>
    <d v="2025-02-24T00:00:00"/>
    <d v="2025-03-07T00:00:00"/>
    <m/>
    <m/>
    <n v="5"/>
    <s v="Dev in progress "/>
    <n v="15"/>
    <n v="0.75"/>
    <s v="3/4: Team is working on this and will be completed on time. Creating test data to validate the screens"/>
  </r>
  <r>
    <n v="43"/>
    <x v="2"/>
    <s v="AVR-49"/>
    <x v="4"/>
    <s v="Errors and Exceptions Screen"/>
    <s v="APEX Screen"/>
    <s v="Sohil"/>
    <d v="2025-03-10T00:00:00"/>
    <d v="2025-03-14T00:00:00"/>
    <m/>
    <m/>
    <n v="2"/>
    <s v="To Do "/>
    <n v="0"/>
    <n v="0"/>
    <m/>
  </r>
  <r>
    <n v="44"/>
    <x v="2"/>
    <s v="AVR-49"/>
    <x v="4"/>
    <s v="Errors and Exceptions Screen"/>
    <s v="APEX Screen"/>
    <s v="Sohil"/>
    <d v="2025-03-17T00:00:00"/>
    <d v="2025-03-21T00:00:00"/>
    <m/>
    <m/>
    <n v="2"/>
    <s v="To Do "/>
    <n v="0"/>
    <n v="0"/>
    <m/>
  </r>
  <r>
    <n v="45"/>
    <x v="1"/>
    <s v="AVR-49"/>
    <x v="4"/>
    <s v="Batch Process submission Screen"/>
    <s v="APEX Screen"/>
    <s v="Avinash/Sohil/Ronnie"/>
    <d v="2025-03-03T00:00:00"/>
    <d v="2025-03-14T00:00:00"/>
    <m/>
    <m/>
    <n v="8"/>
    <s v="Dev in progress "/>
    <n v="15"/>
    <n v="1.2"/>
    <m/>
  </r>
  <r>
    <n v="46"/>
    <x v="1"/>
    <s v="AVR-49"/>
    <x v="4"/>
    <s v="Transaction Screen"/>
    <s v="APEX Screen"/>
    <s v="Sohil"/>
    <d v="2025-03-10T00:00:00"/>
    <d v="2025-03-28T00:00:00"/>
    <m/>
    <m/>
    <n v="8"/>
    <s v="To Do "/>
    <n v="0"/>
    <n v="0"/>
    <m/>
  </r>
  <r>
    <n v="47"/>
    <x v="2"/>
    <s v="AVR-49"/>
    <x v="4"/>
    <s v="Errors and Exceptions Screen"/>
    <s v="APEX Screen"/>
    <s v="Sohil"/>
    <d v="2025-04-07T00:00:00"/>
    <d v="2025-04-11T00:00:00"/>
    <m/>
    <m/>
    <n v="2"/>
    <s v="To Do "/>
    <n v="0"/>
    <n v="0"/>
    <m/>
  </r>
  <r>
    <n v="48"/>
    <x v="2"/>
    <s v="AVR-54"/>
    <x v="4"/>
    <s v="Transaction Screen - View Only"/>
    <s v="APEX Screen"/>
    <s v="Sohil"/>
    <d v="2025-04-07T00:00:00"/>
    <d v="2025-04-18T00:00:00"/>
    <m/>
    <m/>
    <n v="5"/>
    <s v="To Do "/>
    <n v="0"/>
    <n v="0"/>
    <m/>
  </r>
  <r>
    <n v="49"/>
    <x v="2"/>
    <m/>
    <x v="4"/>
    <s v="Transaction Screen - View Only"/>
    <s v="APEX Screen"/>
    <s v="Sohil"/>
    <m/>
    <m/>
    <m/>
    <m/>
    <s v=" "/>
    <s v="To Do "/>
    <n v="0"/>
    <n v="0"/>
    <m/>
  </r>
  <r>
    <n v="50"/>
    <x v="1"/>
    <s v="NEEDS NEW US"/>
    <x v="4"/>
    <s v="Home Screen - View Only"/>
    <s v="APEX Screen"/>
    <s v="Avinash/Sohil"/>
    <d v="2025-02-17T00:00:00"/>
    <d v="2025-03-21T00:00:00"/>
    <m/>
    <m/>
    <n v="13"/>
    <s v="Dev in progress "/>
    <n v="15"/>
    <n v="1.95"/>
    <m/>
  </r>
  <r>
    <n v="51"/>
    <x v="2"/>
    <s v="AVR-53"/>
    <x v="4"/>
    <s v="Approval Screen"/>
    <s v="APEX Screen"/>
    <s v="Sohil"/>
    <d v="2025-03-24T00:00:00"/>
    <d v="2025-03-28T00:00:00"/>
    <m/>
    <m/>
    <n v="2"/>
    <s v="To Do "/>
    <n v="0"/>
    <n v="0"/>
    <m/>
  </r>
  <r>
    <n v="52"/>
    <x v="1"/>
    <s v="AVR-54"/>
    <x v="4"/>
    <s v="Screen to Inquire about Rebate Payments - Query by Filter, Dates, SKU, S/N, Site ID, Country, State, Zip, SPA"/>
    <s v="APEX Screen"/>
    <s v="Avinash/Sohil"/>
    <d v="2025-02-17T00:00:00"/>
    <d v="2025-03-14T00:00:00"/>
    <m/>
    <m/>
    <n v="8"/>
    <s v="To Do "/>
    <n v="0"/>
    <n v="0"/>
    <s v="Still targeting to meet the ETA of 3/14"/>
  </r>
  <r>
    <n v="54"/>
    <x v="2"/>
    <s v="AVR-34"/>
    <x v="4"/>
    <s v="New Cards to be added to existing Master Data screen"/>
    <s v="APEX Screen"/>
    <s v="Avinash"/>
    <d v="2025-02-17T00:00:00"/>
    <d v="2025-02-28T00:00:00"/>
    <m/>
    <m/>
    <n v="5"/>
    <s v="Dev in progress "/>
    <n v="15"/>
    <n v="0.75"/>
    <s v="3/4: Team is working in this and it will be completed, once all the view in report completes."/>
  </r>
  <r>
    <n v="55"/>
    <x v="2"/>
    <s v="AVR-54"/>
    <x v="4"/>
    <s v="Take AP Invoice Data from CHM to Fusion"/>
    <s v="OIC"/>
    <s v="Gurpreet/Rama"/>
    <d v="2025-04-14T00:00:00"/>
    <d v="2025-04-25T00:00:00"/>
    <m/>
    <m/>
    <n v="5"/>
    <s v="To Do "/>
    <n v="0"/>
    <n v="0"/>
    <m/>
  </r>
  <r>
    <n v="56"/>
    <x v="2"/>
    <m/>
    <x v="4"/>
    <s v="Take AR Credit Memo Data from CHM to Fusion"/>
    <s v="OIC"/>
    <s v="Gurpreet/Rama"/>
    <m/>
    <m/>
    <m/>
    <m/>
    <s v=" "/>
    <s v="To Do "/>
    <n v="0"/>
    <n v="0"/>
    <m/>
  </r>
  <r>
    <n v="57"/>
    <x v="2"/>
    <s v="AVR-48"/>
    <x v="4"/>
    <s v="1) Derive Disti based on S/N_x000a_2) Derive Order Type - Revenue or RMA for the Device based on S/N_x000a_3) Derive Effective Date for SPA Eligibility using Site &amp; Activation Dates "/>
    <s v="PL/SQL"/>
    <s v="Raj/Sohil/Ronnie"/>
    <d v="2025-02-24T00:00:00"/>
    <d v="2025-03-07T00:00:00"/>
    <m/>
    <m/>
    <n v="5"/>
    <s v="Dev in progress "/>
    <n v="15"/>
    <n v="0.75"/>
    <s v="3/4: Team is working on this and will be completed on time."/>
  </r>
  <r>
    <n v="58"/>
    <x v="2"/>
    <s v="AVR-48"/>
    <x v="4"/>
    <s v="1) Derive SPA that the SKU is eligible for_x000a_2) Derive if SKU is eligible for Activation Rebate Type_x000a_3) Derive if SKU is eligible for System Attachment Rebate Type_x000a_4) Derive if SKU is eligible for System Incentive Rebate Type _x000a_5) Derive Payee"/>
    <s v="PL/SQL"/>
    <s v="Raj/Sohil/Ronnie"/>
    <d v="2025-03-10T00:00:00"/>
    <d v="2025-03-21T00:00:00"/>
    <m/>
    <m/>
    <n v="5"/>
    <s v="To Do "/>
    <n v="0"/>
    <n v="0"/>
    <m/>
  </r>
  <r>
    <n v="60"/>
    <x v="1"/>
    <s v="AVR-39, 40, 41, 42, 43, 44, 45, 46, 47, 50"/>
    <x v="4"/>
    <s v="For Rebate Eligible Activation Records _x000a_1) Calculate Activation Rebate $_x000a_2) Calculate System Attachment Rebate $_x000a_3) Calculate System Incentive Rebate $"/>
    <s v="PL/SQL"/>
    <s v="Raj/Sohil/Ronnie"/>
    <d v="2025-03-24T00:00:00"/>
    <d v="2025-04-18T00:00:00"/>
    <m/>
    <m/>
    <n v="21"/>
    <s v="To Do "/>
    <n v="0"/>
    <n v="0"/>
    <m/>
  </r>
  <r>
    <n v="61"/>
    <x v="1"/>
    <s v="AVR-52"/>
    <x v="4"/>
    <s v="1) Batch Unpaid Rebate Amounts into Payment Batch_x000a_2) Mark the records with status = Pay Batch Created and tag the Payment Batch Number"/>
    <s v="PL/SQL"/>
    <s v="Raj/Sohil/Ronnie"/>
    <d v="2025-03-31T00:00:00"/>
    <d v="2025-04-18T00:00:00"/>
    <m/>
    <m/>
    <n v="13"/>
    <s v="Dev complete"/>
    <n v="70"/>
    <n v="9.1"/>
    <m/>
  </r>
  <r>
    <n v="62"/>
    <x v="2"/>
    <s v="AVR-54"/>
    <x v="4"/>
    <s v="1) All Apporved Payment Batch Lines will be grouped into AP Invoices"/>
    <s v="PL/SQL"/>
    <s v="Raj/Sohil/Ronnie"/>
    <d v="2025-04-14T00:00:00"/>
    <d v="2025-04-18T00:00:00"/>
    <m/>
    <m/>
    <n v="2"/>
    <s v="To Do "/>
    <n v="0"/>
    <n v="0"/>
    <m/>
  </r>
  <r>
    <n v="63"/>
    <x v="2"/>
    <m/>
    <x v="4"/>
    <s v="1) All Apporved Payment Batch Lines will be grouped into AR Credit Memo"/>
    <s v="PL/SQL"/>
    <s v="Raj/Sohil/Ronnie"/>
    <m/>
    <m/>
    <m/>
    <m/>
    <s v=" "/>
    <s v="Dev in progress "/>
    <n v="15"/>
    <n v="0"/>
    <m/>
  </r>
  <r>
    <n v="64"/>
    <x v="1"/>
    <s v="AVR-64"/>
    <x v="4"/>
    <s v="Report Screens"/>
    <s v="APEX Screen"/>
    <s v="Avinash/Ronnie"/>
    <d v="2025-04-07T00:00:00"/>
    <d v="2025-05-02T00:00:00"/>
    <m/>
    <m/>
    <n v="21"/>
    <s v="To Do "/>
    <n v="0"/>
    <n v="0"/>
    <m/>
  </r>
  <r>
    <n v="65"/>
    <x v="1"/>
    <s v="AVR-77"/>
    <x v="4"/>
    <s v="Utl Package"/>
    <s v="PL/SQL"/>
    <s v="Ronnie"/>
    <d v="2025-02-10T00:00:00"/>
    <d v="2025-04-04T00:00:00"/>
    <m/>
    <m/>
    <n v="21"/>
    <s v="Dev in progress "/>
    <n v="15"/>
    <n v="3.15"/>
    <s v="Will keep adding to Utl package till 4/4"/>
  </r>
  <r>
    <n v="66"/>
    <x v="1"/>
    <s v="AVR-77"/>
    <x v="4"/>
    <s v="Email Templates"/>
    <s v="APEX Templates"/>
    <s v="Avinash"/>
    <d v="2025-04-14T00:00:00"/>
    <d v="2025-04-25T00:00:00"/>
    <m/>
    <m/>
    <n v="8"/>
    <s v="To Do "/>
    <n v="0"/>
    <n v="0"/>
    <m/>
  </r>
  <r>
    <n v="67"/>
    <x v="2"/>
    <s v="AVR-77"/>
    <x v="4"/>
    <s v="Populated by Boomi Process"/>
    <s v="TABLE"/>
    <s v="Ronnie"/>
    <d v="2025-02-10T00:00:00"/>
    <d v="2025-02-14T00:00:00"/>
    <d v="2025-02-14T00:00:00"/>
    <n v="0"/>
    <n v="2"/>
    <s v="Unit Test  Completion "/>
    <n v="90"/>
    <n v="1.8"/>
    <s v="3/4: Team has completed this already and table task, need not to have testing."/>
  </r>
  <r>
    <n v="68"/>
    <x v="2"/>
    <s v="AVR-77"/>
    <x v="4"/>
    <s v="Populated by Boomi Process"/>
    <s v="TABLE"/>
    <s v="Ronnie"/>
    <d v="2025-02-10T00:00:00"/>
    <d v="2025-02-14T00:00:00"/>
    <d v="2025-02-14T00:00:00"/>
    <n v="0"/>
    <n v="2"/>
    <s v="Unit Test  Completion "/>
    <n v="90"/>
    <n v="1.8"/>
    <s v="3/4: Team has completed this already and table task, need not to have testing."/>
  </r>
  <r>
    <n v="69"/>
    <x v="2"/>
    <s v="AVR-77"/>
    <x v="4"/>
    <s v="Populated by OIC Interface"/>
    <s v="TABLE"/>
    <s v="Ronnie"/>
    <d v="2025-02-17T00:00:00"/>
    <d v="2025-02-21T00:00:00"/>
    <d v="2025-02-21T00:00:00"/>
    <n v="0"/>
    <n v="2"/>
    <s v="Unit Test  Completion "/>
    <n v="90"/>
    <n v="1.8"/>
    <m/>
  </r>
  <r>
    <n v="70"/>
    <x v="2"/>
    <s v="AVR-77"/>
    <x v="4"/>
    <s v="Populated by OIC Interface"/>
    <s v="TABLE"/>
    <s v="Ronnie"/>
    <d v="2025-02-17T00:00:00"/>
    <d v="2025-02-21T00:00:00"/>
    <d v="2025-02-21T00:00:00"/>
    <n v="0"/>
    <n v="2"/>
    <s v="Unit Test  Completion "/>
    <n v="90"/>
    <n v="1.8"/>
    <m/>
  </r>
  <r>
    <n v="71"/>
    <x v="2"/>
    <s v="AVR-77"/>
    <x v="4"/>
    <s v="Populated by OIC Interface"/>
    <s v="TABLE"/>
    <s v="Ronnie"/>
    <d v="2025-02-17T00:00:00"/>
    <d v="2025-02-21T00:00:00"/>
    <d v="2025-02-21T00:00:00"/>
    <n v="0"/>
    <n v="2"/>
    <s v="Unit Test  Completion "/>
    <n v="90"/>
    <n v="1.8"/>
    <m/>
  </r>
  <r>
    <n v="72"/>
    <x v="2"/>
    <s v="AVR-77"/>
    <x v="4"/>
    <s v="Populated by OIC Interface"/>
    <s v="TABLE"/>
    <s v="Ronnie"/>
    <d v="2025-02-17T00:00:00"/>
    <d v="2025-02-21T00:00:00"/>
    <d v="2025-02-21T00:00:00"/>
    <n v="0"/>
    <n v="2"/>
    <s v="Unit Test  Completion "/>
    <n v="90"/>
    <n v="1.8"/>
    <m/>
  </r>
  <r>
    <n v="73"/>
    <x v="2"/>
    <s v="AVR-77"/>
    <x v="4"/>
    <s v="Populated by OIC Interface"/>
    <s v="TABLE"/>
    <s v="Ronnie"/>
    <d v="2025-02-17T00:00:00"/>
    <d v="2025-02-21T00:00:00"/>
    <d v="2025-02-21T00:00:00"/>
    <n v="0"/>
    <n v="2"/>
    <s v="Unit Test  Completion "/>
    <n v="90"/>
    <n v="1.8"/>
    <m/>
  </r>
  <r>
    <n v="74"/>
    <x v="2"/>
    <s v="AVR-77"/>
    <x v="4"/>
    <s v="Populated by OIC Interface"/>
    <s v="TABLE"/>
    <s v="Ronnie"/>
    <d v="2025-02-17T00:00:00"/>
    <d v="2025-02-21T00:00:00"/>
    <d v="2025-02-21T00:00:00"/>
    <n v="0"/>
    <n v="2"/>
    <s v="Unit Test  Completion "/>
    <n v="90"/>
    <n v="1.8"/>
    <m/>
  </r>
  <r>
    <n v="75"/>
    <x v="2"/>
    <s v="AVR-77"/>
    <x v="4"/>
    <s v="Populated by OIC Interface"/>
    <s v="TABLE"/>
    <s v="Ronnie"/>
    <d v="2025-02-17T00:00:00"/>
    <d v="2025-02-21T00:00:00"/>
    <d v="2025-02-21T00:00:00"/>
    <n v="0"/>
    <n v="2"/>
    <s v="Unit Test  Completion "/>
    <n v="90"/>
    <n v="1.8"/>
    <m/>
  </r>
  <r>
    <n v="76"/>
    <x v="2"/>
    <s v="AVR-77"/>
    <x v="4"/>
    <s v="Populated by OIC Interface"/>
    <s v="TABLE"/>
    <s v="Ronnie"/>
    <d v="2025-02-17T00:00:00"/>
    <d v="2025-02-21T00:00:00"/>
    <d v="2025-02-21T00:00:00"/>
    <n v="0"/>
    <n v="2"/>
    <s v="Unit Test  Completion "/>
    <n v="90"/>
    <n v="1.8"/>
    <m/>
  </r>
  <r>
    <n v="77"/>
    <x v="2"/>
    <s v="AVR-77"/>
    <x v="4"/>
    <s v="Populated by PLSQL Batch Process - Activation Data Alternate Attributes"/>
    <s v="TABLE"/>
    <s v="Ronnie"/>
    <d v="2025-02-10T00:00:00"/>
    <d v="2025-02-14T00:00:00"/>
    <d v="2025-02-14T00:00:00"/>
    <n v="0"/>
    <n v="2"/>
    <s v="Unit Test  Completion "/>
    <n v="90"/>
    <n v="1.8"/>
    <m/>
  </r>
  <r>
    <n v="78"/>
    <x v="2"/>
    <s v="AVR-77"/>
    <x v="4"/>
    <s v="Populated by PLSQL Batch Process - Eligible SPA and Rebate Type Tagging"/>
    <s v="TABLE"/>
    <s v="Ronnie"/>
    <d v="2025-02-10T00:00:00"/>
    <d v="2025-02-14T00:00:00"/>
    <d v="2025-02-14T00:00:00"/>
    <n v="0"/>
    <n v="2"/>
    <s v="Unit Test  Completion "/>
    <n v="90"/>
    <n v="1.8"/>
    <m/>
  </r>
  <r>
    <n v="79"/>
    <x v="1"/>
    <s v="AVR-77"/>
    <x v="4"/>
    <s v="Populated by PLSQL Batch Process - Create AP Invoice"/>
    <s v="TABLE"/>
    <s v="Ronnie"/>
    <d v="2025-02-10T00:00:00"/>
    <d v="2025-02-14T00:00:00"/>
    <d v="2025-02-14T00:00:00"/>
    <n v="0"/>
    <n v="8"/>
    <s v="Unit Test  Completion "/>
    <n v="90"/>
    <n v="7.2"/>
    <m/>
  </r>
  <r>
    <n v="80"/>
    <x v="2"/>
    <s v="AVR-77"/>
    <x v="4"/>
    <s v="Populated by PLSQL Batch Process - Create AR Credit Memo"/>
    <s v="TABLE"/>
    <s v="Ronnie"/>
    <m/>
    <m/>
    <m/>
    <m/>
    <s v=" "/>
    <s v="Unit Test  Completion "/>
    <n v="90"/>
    <n v="0"/>
    <m/>
  </r>
  <r>
    <n v="81"/>
    <x v="2"/>
    <s v="AVR-77"/>
    <x v="4"/>
    <s v="Populated from APEX Screen when batch is Approved or Rejected"/>
    <s v="TABLE"/>
    <s v="Ronnie"/>
    <d v="2025-02-17T00:00:00"/>
    <d v="2025-02-21T00:00:00"/>
    <d v="2025-02-21T00:00:00"/>
    <m/>
    <n v="2"/>
    <s v="Unit Test  Completion "/>
    <n v="90"/>
    <n v="1.8"/>
    <s v="3/4: Team has completed this already and table task, need not to have testing."/>
  </r>
  <r>
    <n v="82"/>
    <x v="2"/>
    <s v="AVR-77"/>
    <x v="4"/>
    <s v="Populated by users using APEX Screen (User uploads Data)"/>
    <s v="TABLE"/>
    <s v="Ronnie"/>
    <d v="2025-02-17T00:00:00"/>
    <d v="2025-02-21T00:00:00"/>
    <d v="2025-02-21T00:00:00"/>
    <m/>
    <n v="2"/>
    <s v="Unit Test  Completion "/>
    <n v="90"/>
    <n v="1.8"/>
    <s v="3/4: Team has completed this already and table task, need not to have testing."/>
  </r>
  <r>
    <n v="83"/>
    <x v="2"/>
    <s v="AVR-77"/>
    <x v="4"/>
    <s v="Debug log Table"/>
    <s v="TABLE"/>
    <s v="Ronnie"/>
    <d v="2025-02-10T00:00:00"/>
    <d v="2025-02-14T00:00:00"/>
    <d v="2025-02-14T00:00:00"/>
    <m/>
    <n v="2"/>
    <s v="Dev complete"/>
    <n v="70"/>
    <n v="1.4"/>
    <m/>
  </r>
  <r>
    <n v="84"/>
    <x v="2"/>
    <s v="AVR-77"/>
    <x v="4"/>
    <s v="View for SPA Details"/>
    <s v="VIEW"/>
    <s v="Raj/Ronnie"/>
    <d v="2025-02-10T00:00:00"/>
    <d v="2025-02-14T00:00:00"/>
    <d v="2025-02-21T00:00:00"/>
    <n v="7"/>
    <n v="2"/>
    <s v="Unit Test  Completion "/>
    <n v="90"/>
    <n v="1.8"/>
    <s v="3/4: It took More time then expected because it took time to load the data in SPA Tables."/>
  </r>
  <r>
    <n v="85"/>
    <x v="2"/>
    <s v="AVR-77"/>
    <x v="4"/>
    <s v="View for Payment Details"/>
    <s v="VIEW"/>
    <s v="Raj/Ronnie"/>
    <d v="2025-02-10T00:00:00"/>
    <d v="2025-02-14T00:00:00"/>
    <m/>
    <m/>
    <n v="2"/>
    <s v="Unit Test  Completion "/>
    <n v="90"/>
    <n v="1.8"/>
    <m/>
  </r>
  <r>
    <n v="86"/>
    <x v="2"/>
    <s v="AVR-77"/>
    <x v="4"/>
    <s v="View for Payment Details"/>
    <s v="VIEW"/>
    <s v="Raj/Ronnie"/>
    <d v="2025-02-10T00:00:00"/>
    <d v="2025-02-14T00:00:00"/>
    <m/>
    <m/>
    <n v="2"/>
    <s v="Unit Test  Completion "/>
    <n v="90"/>
    <n v="1.8"/>
    <m/>
  </r>
  <r>
    <n v="87"/>
    <x v="2"/>
    <s v="AVR-77"/>
    <x v="4"/>
    <s v="View for Payment Details"/>
    <s v="VIEW"/>
    <s v="Raj/Ronnie"/>
    <d v="2025-02-10T00:00:00"/>
    <d v="2025-03-14T00:00:00"/>
    <d v="2025-02-14T00:00:00"/>
    <n v="-28"/>
    <n v="2"/>
    <s v="To Do "/>
    <n v="0"/>
    <n v="0"/>
    <s v="Suchita to double check the end-date"/>
  </r>
  <r>
    <n v="88"/>
    <x v="2"/>
    <s v="AVR-77"/>
    <x v="4"/>
    <s v="View for Shipment Details"/>
    <s v="VIEW"/>
    <s v="Raj/Ronnie"/>
    <d v="2025-02-10T00:00:00"/>
    <d v="2025-02-14T00:00:00"/>
    <d v="2025-02-14T00:00:00"/>
    <n v="0"/>
    <n v="2"/>
    <s v="To Do "/>
    <n v="0"/>
    <n v="0"/>
    <s v="Suchita to double check the end-date"/>
  </r>
  <r>
    <n v="89"/>
    <x v="2"/>
    <s v="AVR-77"/>
    <x v="4"/>
    <s v="View for SPA Additional Disti Details"/>
    <s v="VIEW"/>
    <s v="Raj/Ronnie"/>
    <d v="2025-02-10T00:00:00"/>
    <d v="2025-02-14T00:00:00"/>
    <m/>
    <m/>
    <n v="2"/>
    <s v="Unit Test  Completion "/>
    <n v="90"/>
    <n v="1.8"/>
    <m/>
  </r>
  <r>
    <n v="90"/>
    <x v="2"/>
    <s v="AVR-69"/>
    <x v="4"/>
    <s v="Activation - Bring Enlighten Site Details into CHM"/>
    <s v="BOOMI"/>
    <s v="Harisha (Enphase)"/>
    <d v="2025-03-06T00:00:00"/>
    <d v="2025-03-07T00:00:00"/>
    <m/>
    <m/>
    <n v="0"/>
    <s v="Unit Test  Completion "/>
    <n v="90"/>
    <n v="0"/>
    <m/>
  </r>
  <r>
    <n v="91"/>
    <x v="2"/>
    <s v="AVR-69"/>
    <x v="4"/>
    <s v="Activation - Bring Enlighten Device Activation Details into CHM"/>
    <s v="BOOMI"/>
    <s v="Harisha (Enphase)"/>
    <d v="2025-03-06T00:00:00"/>
    <d v="2025-03-07T00:00:00"/>
    <m/>
    <m/>
    <n v="0"/>
    <s v="Unit Test  Completion "/>
    <n v="90"/>
    <n v="0"/>
    <m/>
  </r>
  <r>
    <n v="92"/>
    <x v="2"/>
    <s v="AVR-33"/>
    <x v="4"/>
    <s v="Installer Bank Details Submitted Flag attribute from Enligthen to SFDC "/>
    <s v="BOOMI"/>
    <s v="Harisha (Enphase)"/>
    <d v="2025-03-05T00:00:00"/>
    <d v="2025-03-06T00:00:00"/>
    <m/>
    <m/>
    <n v="0"/>
    <s v="Unit Test  Completion "/>
    <n v="90"/>
    <n v="0"/>
    <m/>
  </r>
  <r>
    <n v="93"/>
    <x v="2"/>
    <s v="CHECK WITH HARISHA"/>
    <x v="4"/>
    <s v="RPA to read IRF form from RPA mail box_x000a_RPA to Send this PDF details to Abby"/>
    <s v="RPA"/>
    <s v="Vamshi (Enphase)"/>
    <d v="2025-03-05T00:00:00"/>
    <d v="2025-03-07T00:00:00"/>
    <m/>
    <m/>
    <m/>
    <s v="To Do "/>
    <n v="0"/>
    <n v="0"/>
    <m/>
  </r>
  <r>
    <m/>
    <x v="2"/>
    <m/>
    <x v="5"/>
    <s v="Abbyy will extract the data from PDF and populate the data in ATP database table "/>
    <s v="Abbyy"/>
    <s v="Milind (Enphase)"/>
    <d v="2025-03-05T00:00:00"/>
    <d v="2025-03-11T00:00:00"/>
    <m/>
    <m/>
    <m/>
    <m/>
    <m/>
    <m/>
    <m/>
  </r>
  <r>
    <m/>
    <x v="2"/>
    <m/>
    <x v="5"/>
    <s v="RPA will perform validations on the data extracted from Abbyy in ATP"/>
    <s v="RPA"/>
    <s v="Vamshi (Enphase)"/>
    <d v="2025-03-11T00:00:00"/>
    <d v="2025-03-14T00:00:00"/>
    <m/>
    <m/>
    <m/>
    <m/>
    <m/>
    <m/>
    <m/>
  </r>
  <r>
    <m/>
    <x v="2"/>
    <m/>
    <x v="5"/>
    <s v="OIC Integration to create Supplier and Supplier Bank Account"/>
    <s v="OIC"/>
    <s v="Gupreet/Raja"/>
    <m/>
    <m/>
    <m/>
    <m/>
    <m/>
    <m/>
    <m/>
    <m/>
    <m/>
  </r>
  <r>
    <m/>
    <x v="2"/>
    <m/>
    <x v="5"/>
    <s v="RPA will invoke OIC Integration for the validated data to Create Supplier or Update the existing Supplier in oracle fusion_x000a_RPA will share the summary report of supplier created in fusion to MDM team for review and approval"/>
    <s v="RPA"/>
    <s v="Vamshi (Enphase)"/>
    <d v="2025-03-17T00:00:00"/>
    <d v="2025-03-19T00:00:00"/>
    <m/>
    <m/>
    <m/>
    <m/>
    <m/>
    <m/>
    <m/>
  </r>
  <r>
    <n v="94"/>
    <x v="2"/>
    <s v="AVR-15"/>
    <x v="4"/>
    <s v="Create Vendor and Bank Account Details in Oracle AP"/>
    <s v="OIC"/>
    <s v="Harisha / Gurpreet"/>
    <m/>
    <m/>
    <m/>
    <m/>
    <m/>
    <s v="To Do "/>
    <n v="0"/>
    <n v="0"/>
    <m/>
  </r>
  <r>
    <n v="95"/>
    <x v="2"/>
    <s v="AVR-60"/>
    <x v="4"/>
    <s v="Send MSI &amp; Rebate Payment Details to Incorta"/>
    <s v="Incorta"/>
    <s v="Syed (Enphase)"/>
    <m/>
    <m/>
    <m/>
    <m/>
    <m/>
    <s v="To Do "/>
    <n v="0"/>
    <n v="0"/>
    <m/>
  </r>
  <r>
    <n v="96"/>
    <x v="2"/>
    <s v="NOT IN SELECTIVA SCOPE"/>
    <x v="4"/>
    <s v="Manual Payment Batch (Excel Upload)"/>
    <s v="APEX Screen"/>
    <s v="Anirudh(Enphase)"/>
    <m/>
    <m/>
    <m/>
    <m/>
    <m/>
    <s v="To Do "/>
    <n v="0"/>
    <n v="0"/>
    <m/>
  </r>
  <r>
    <n v="97"/>
    <x v="2"/>
    <m/>
    <x v="6"/>
    <s v="Enlighten --&gt; Oracle Vendor Creation"/>
    <s v="Create Vendor and Bank Account Details in Oracle AP"/>
    <s v="Harisha (Enphase)"/>
    <m/>
    <m/>
    <m/>
    <m/>
    <m/>
    <s v="To Do "/>
    <n v="0"/>
    <n v="0"/>
    <m/>
  </r>
  <r>
    <n v="98"/>
    <x v="2"/>
    <m/>
    <x v="6"/>
    <s v="Enlighten --&gt; Oracle Vendor Creation"/>
    <s v="Create Vendor and Bank Account Details in Oracle AP"/>
    <s v="Harisha (Enphase)"/>
    <m/>
    <m/>
    <m/>
    <m/>
    <m/>
    <s v="To Do "/>
    <n v="0"/>
    <n v="0"/>
    <m/>
  </r>
  <r>
    <n v="99"/>
    <x v="2"/>
    <m/>
    <x v="7"/>
    <s v="CHM --&gt; Incorta Integration"/>
    <s v="Send MSI &amp; Rebate Payment Details to Incorta"/>
    <s v="Incorta"/>
    <m/>
    <m/>
    <m/>
    <m/>
    <m/>
    <s v="To Do "/>
    <n v="0"/>
    <n v="0"/>
    <m/>
  </r>
  <r>
    <n v="100"/>
    <x v="2"/>
    <m/>
    <x v="3"/>
    <s v="AP Invoice Integration from CHM to Oracle Fusion"/>
    <s v="AP Invoice Creation in Oracle fusion in Summary"/>
    <s v="Harisha (Enphase)"/>
    <m/>
    <m/>
    <m/>
    <m/>
    <m/>
    <s v="To Do "/>
    <n v="0"/>
    <n v="0"/>
    <m/>
  </r>
  <r>
    <n v="101"/>
    <x v="2"/>
    <m/>
    <x v="6"/>
    <s v="Pull AP Invoice Details from CHM into Oracle Fusion"/>
    <s v="Attach details of each actication at the Invoice header level"/>
    <s v="Harisha (Enphase)"/>
    <m/>
    <m/>
    <m/>
    <m/>
    <m/>
    <s v="To Do "/>
    <n v="0"/>
    <n v="0"/>
    <m/>
  </r>
  <r>
    <n v="102"/>
    <x v="2"/>
    <m/>
    <x v="6"/>
    <s v="Validation and Approval of Invoices in Oracle Fusion"/>
    <m/>
    <s v="Harisha (Enphase)"/>
    <m/>
    <m/>
    <m/>
    <m/>
    <m/>
    <s v="To Do "/>
    <n v="0"/>
    <n v="0"/>
    <m/>
  </r>
  <r>
    <n v="103"/>
    <x v="2"/>
    <m/>
    <x v="6"/>
    <s v="Self-Billing Invoice pdf to be emailed to Installer (Bursting program)"/>
    <s v="Sending Invoice details PDF to Installer remittance email address"/>
    <s v="Harisha (Enphase)"/>
    <m/>
    <m/>
    <m/>
    <m/>
    <m/>
    <s v="To Do "/>
    <n v="0"/>
    <n v="0"/>
    <m/>
  </r>
  <r>
    <n v="104"/>
    <x v="2"/>
    <m/>
    <x v="6"/>
    <s v="Sending Remittance via Email"/>
    <m/>
    <s v="Harisha (Enphase)"/>
    <m/>
    <m/>
    <m/>
    <m/>
    <m/>
    <s v="To Do "/>
    <n v="0"/>
    <n v="0"/>
    <m/>
  </r>
  <r>
    <n v="105"/>
    <x v="2"/>
    <m/>
    <x v="6"/>
    <s v="Credit Memo Creation in Oracle Fusion"/>
    <m/>
    <s v="Harisha (Enphase)"/>
    <m/>
    <m/>
    <m/>
    <m/>
    <m/>
    <s v="To Do "/>
    <n v="0"/>
    <n v="0"/>
    <m/>
  </r>
  <r>
    <n v="106"/>
    <x v="2"/>
    <m/>
    <x v="7"/>
    <s v="Integration of Rebate from CHM to Incorta"/>
    <m/>
    <s v="Incorta"/>
    <m/>
    <m/>
    <m/>
    <m/>
    <m/>
    <s v="To Do "/>
    <n v="0"/>
    <n v="0"/>
    <m/>
  </r>
  <r>
    <n v="107"/>
    <x v="2"/>
    <m/>
    <x v="7"/>
    <s v="Interface Installer Rebate Payment Details from Oracle Fusion to Incorta"/>
    <m/>
    <s v="Incorta"/>
    <m/>
    <m/>
    <m/>
    <m/>
    <m/>
    <s v="To Do "/>
    <n v="0"/>
    <n v="0"/>
    <m/>
  </r>
  <r>
    <n v="108"/>
    <x v="2"/>
    <m/>
    <x v="7"/>
    <s v="Integration of AVR SPA Details from SFDC to Incorta"/>
    <m/>
    <s v="Incorta"/>
    <m/>
    <m/>
    <m/>
    <m/>
    <m/>
    <s v="To Do "/>
    <n v="0"/>
    <n v="0"/>
    <m/>
  </r>
  <r>
    <n v="109"/>
    <x v="2"/>
    <m/>
    <x v="7"/>
    <s v="Generating Comparison Report for Activations vs Rebates in Incorta"/>
    <m/>
    <s v="Incorta"/>
    <m/>
    <m/>
    <m/>
    <m/>
    <m/>
    <s v="To Do "/>
    <n v="0"/>
    <n v="0"/>
    <m/>
  </r>
  <r>
    <n v="110"/>
    <x v="2"/>
    <m/>
    <x v="7"/>
    <s v="AVR Payments Report by Installers"/>
    <m/>
    <s v="Incorta"/>
    <m/>
    <m/>
    <m/>
    <m/>
    <m/>
    <s v="To Do "/>
    <n v="0"/>
    <n v="0"/>
    <m/>
  </r>
  <r>
    <n v="111"/>
    <x v="2"/>
    <m/>
    <x v="7"/>
    <s v="Regional and Salesperson-Based AVR Incorta Reports"/>
    <m/>
    <s v="Incorta"/>
    <m/>
    <m/>
    <m/>
    <m/>
    <m/>
    <s v="To Do "/>
    <n v="0"/>
    <n v="0"/>
    <m/>
  </r>
  <r>
    <n v="112"/>
    <x v="2"/>
    <m/>
    <x v="7"/>
    <s v="Activation Compliance Report"/>
    <m/>
    <s v="Incorta"/>
    <m/>
    <m/>
    <m/>
    <m/>
    <m/>
    <s v="To Do "/>
    <n v="0"/>
    <n v="0"/>
    <m/>
  </r>
  <r>
    <n v="113"/>
    <x v="2"/>
    <m/>
    <x v="7"/>
    <s v="POS vs Activations vs AVR Report (Distributor View)(Incorta)"/>
    <m/>
    <s v="Incorta"/>
    <m/>
    <m/>
    <m/>
    <m/>
    <m/>
    <s v="To Do "/>
    <n v="0"/>
    <n v="0"/>
    <m/>
  </r>
  <r>
    <n v="114"/>
    <x v="2"/>
    <m/>
    <x v="7"/>
    <s v="POS vs Activations vs AVR Report (Installer View)(Incorta)"/>
    <m/>
    <s v="Incorta"/>
    <m/>
    <m/>
    <m/>
    <m/>
    <m/>
    <s v="To Do "/>
    <n v="0"/>
    <n v="0"/>
    <m/>
  </r>
  <r>
    <n v="115"/>
    <x v="2"/>
    <m/>
    <x v="7"/>
    <s v="Installer Reporting on Activations (Enlighten Integration)(Incorta)"/>
    <m/>
    <s v="Incorta"/>
    <m/>
    <m/>
    <m/>
    <m/>
    <m/>
    <s v="To Do "/>
    <n v="0"/>
    <n v="0"/>
    <m/>
  </r>
  <r>
    <n v="116"/>
    <x v="1"/>
    <s v="AVR-142"/>
    <x v="4"/>
    <s v="Data Load from UAT to SIT"/>
    <s v="Master data tables to be loaded in SIT tables"/>
    <m/>
    <m/>
    <m/>
    <m/>
    <m/>
    <n v="13"/>
    <s v="QA completion "/>
    <n v="100"/>
    <n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A6A64-7108-4769-AC34-6E19B4AB4056}" name="PivotTable4" cacheId="84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1:Z9" firstHeaderRow="0" firstDataRow="1" firstDataCol="1"/>
  <pivotFields count="16">
    <pivotField compact="0" outline="0" showAll="0"/>
    <pivotField compact="0" outline="0" showAll="0"/>
    <pivotField compact="0" outline="0" showAll="0"/>
    <pivotField axis="axisRow" compact="0" outline="0" showAll="0">
      <items count="9">
        <item x="1"/>
        <item x="4"/>
        <item x="0"/>
        <item x="7"/>
        <item x="3"/>
        <item x="6"/>
        <item x="2"/>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s>
  <rowFields count="1">
    <field x="3"/>
  </rowFields>
  <rowItems count="8">
    <i>
      <x/>
    </i>
    <i>
      <x v="1"/>
    </i>
    <i>
      <x v="2"/>
    </i>
    <i>
      <x v="3"/>
    </i>
    <i>
      <x v="4"/>
    </i>
    <i>
      <x v="5"/>
    </i>
    <i>
      <x v="6"/>
    </i>
    <i t="grand">
      <x/>
    </i>
  </rowItems>
  <colFields count="1">
    <field x="-2"/>
  </colFields>
  <colItems count="2">
    <i>
      <x/>
    </i>
    <i i="1">
      <x v="1"/>
    </i>
  </colItems>
  <dataFields count="2">
    <dataField name="Sum of Story points/ Efforts " fld="11" baseField="0" baseItem="0"/>
    <dataField name="Sum of Completion Points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3B0A6-8471-4829-9303-7C085134FC5A}" name="PivotTable5" cacheId="84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11:Y13" firstHeaderRow="1" firstDataRow="1" firstDataCol="1"/>
  <pivotFields count="16">
    <pivotField compact="0" outline="0" showAll="0"/>
    <pivotField axis="axisRow" compact="0" outline="0" showAll="0">
      <items count="4">
        <item h="1" x="0"/>
        <item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1"/>
  </rowFields>
  <rowItems count="2">
    <i>
      <x v="1"/>
    </i>
    <i t="grand">
      <x/>
    </i>
  </rowItems>
  <colItems count="1">
    <i/>
  </colItems>
  <dataFields count="1">
    <dataField name="Sum of Completion Points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C89FA-78C9-4433-AA61-9324BF42F781}" name="PivotTable5" cacheId="84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Y11:Z13" firstHeaderRow="1" firstDataRow="1" firstDataCol="1"/>
  <pivotFields count="16">
    <pivotField compact="0" outline="0" showAll="0"/>
    <pivotField axis="axisRow" compact="0" outline="0" showAll="0">
      <items count="4">
        <item h="1" x="0"/>
        <item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1"/>
  </rowFields>
  <rowItems count="2">
    <i>
      <x v="1"/>
    </i>
    <i t="grand">
      <x/>
    </i>
  </rowItems>
  <colItems count="1">
    <i/>
  </colItems>
  <dataFields count="1">
    <dataField name="Sum of Completion Points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C06BB-92D4-4D33-8134-51301E2A2B79}" name="PivotTable4" cacheId="84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Y1:AA9" firstHeaderRow="0" firstDataRow="1" firstDataCol="1"/>
  <pivotFields count="16">
    <pivotField compact="0" outline="0" showAll="0"/>
    <pivotField compact="0" outline="0" showAll="0"/>
    <pivotField compact="0" outline="0" showAll="0"/>
    <pivotField axis="axisRow" compact="0" outline="0" showAll="0">
      <items count="9">
        <item x="1"/>
        <item x="4"/>
        <item x="0"/>
        <item x="7"/>
        <item x="3"/>
        <item x="6"/>
        <item x="2"/>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s>
  <rowFields count="1">
    <field x="3"/>
  </rowFields>
  <rowItems count="8">
    <i>
      <x/>
    </i>
    <i>
      <x v="1"/>
    </i>
    <i>
      <x v="2"/>
    </i>
    <i>
      <x v="3"/>
    </i>
    <i>
      <x v="4"/>
    </i>
    <i>
      <x v="5"/>
    </i>
    <i>
      <x v="6"/>
    </i>
    <i t="grand">
      <x/>
    </i>
  </rowItems>
  <colFields count="1">
    <field x="-2"/>
  </colFields>
  <colItems count="2">
    <i>
      <x/>
    </i>
    <i i="1">
      <x v="1"/>
    </i>
  </colItems>
  <dataFields count="2">
    <dataField name="Sum of Story points/ Efforts " fld="11" baseField="0" baseItem="0"/>
    <dataField name="Sum of Completion Points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61FD8B-A690-48A7-BCBC-9E47A6C0D838}" name="PivotTable2" cacheId="844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V8:X12" firstHeaderRow="0" firstDataRow="1" firstDataCol="1"/>
  <pivotFields count="13">
    <pivotField axis="axisRow" compact="0" outline="0" showAll="0">
      <items count="9">
        <item h="1" x="1"/>
        <item x="5"/>
        <item h="1" x="0"/>
        <item h="1" x="7"/>
        <item x="4"/>
        <item h="1" x="6"/>
        <item x="2"/>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s>
  <rowFields count="1">
    <field x="0"/>
  </rowFields>
  <rowItems count="4">
    <i>
      <x v="1"/>
    </i>
    <i>
      <x v="4"/>
    </i>
    <i>
      <x v="6"/>
    </i>
    <i t="grand">
      <x/>
    </i>
  </rowItems>
  <colFields count="1">
    <field x="-2"/>
  </colFields>
  <colItems count="2">
    <i>
      <x/>
    </i>
    <i i="1">
      <x v="1"/>
    </i>
  </colItems>
  <dataFields count="2">
    <dataField name="Sum of Story points/ Efforts " fld="9" baseField="0" baseItem="0"/>
    <dataField name="Sum of Completion Points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B02690-2326-4919-B5B6-FAB6FA16A48A}" name="PivotTable3" cacheId="844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V1:AC6" firstHeaderRow="1" firstDataRow="2" firstDataCol="1"/>
  <pivotFields count="13">
    <pivotField axis="axisRow" compact="0" outline="0" showAll="0">
      <items count="9">
        <item h="1" x="1"/>
        <item x="5"/>
        <item h="1" x="0"/>
        <item h="1" x="7"/>
        <item x="4"/>
        <item h="1" x="6"/>
        <item x="2"/>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8">
        <item x="5"/>
        <item x="2"/>
        <item x="3"/>
        <item x="0"/>
        <item x="4"/>
        <item x="6"/>
        <item x="1"/>
        <item t="default"/>
      </items>
    </pivotField>
    <pivotField compact="0" outline="0" showAll="0"/>
    <pivotField compact="0" outline="0" showAll="0"/>
  </pivotFields>
  <rowFields count="1">
    <field x="0"/>
  </rowFields>
  <rowItems count="4">
    <i>
      <x v="1"/>
    </i>
    <i>
      <x v="4"/>
    </i>
    <i>
      <x v="6"/>
    </i>
    <i t="grand">
      <x/>
    </i>
  </rowItems>
  <colFields count="1">
    <field x="10"/>
  </colFields>
  <colItems count="7">
    <i>
      <x/>
    </i>
    <i>
      <x v="1"/>
    </i>
    <i>
      <x v="2"/>
    </i>
    <i>
      <x v="3"/>
    </i>
    <i>
      <x v="5"/>
    </i>
    <i>
      <x v="6"/>
    </i>
    <i t="grand">
      <x/>
    </i>
  </colItems>
  <dataFields count="1">
    <dataField name="Count of Statu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88C10-02D8-4EEE-A374-F4B2CC2EF4D6}" name="PivotTable1" cacheId="84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A12" firstHeaderRow="1" firstDataRow="1" firstDataCol="1"/>
  <pivotFields count="19">
    <pivotField compact="0" outline="0" showAll="0"/>
    <pivotField compact="0" outline="0" showAll="0"/>
    <pivotField axis="axisRow" compact="0" outline="0" showAll="0">
      <items count="10">
        <item x="1"/>
        <item x="3"/>
        <item x="7"/>
        <item x="0"/>
        <item x="6"/>
        <item x="4"/>
        <item x="5"/>
        <item x="8"/>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E7B91-CA38-43D6-B395-B0ED60A89252}" name="Table1" displayName="Table1" ref="A3:Q13" totalsRowShown="0">
  <autoFilter ref="A3:Q13" xr:uid="{B84E7B91-CA38-43D6-B395-B0ED60A89252}"/>
  <sortState xmlns:xlrd2="http://schemas.microsoft.com/office/spreadsheetml/2017/richdata2" ref="A4:Q13">
    <sortCondition ref="A3:A13"/>
  </sortState>
  <tableColumns count="17">
    <tableColumn id="1" xr3:uid="{F25057C6-B6DE-4F48-8D6F-EFD1F512A058}" name="S.no"/>
    <tableColumn id="2" xr3:uid="{774F44A0-420A-48FA-A07D-F32BF3F508F3}" name="EPIC/Module"/>
    <tableColumn id="3" xr3:uid="{6E6FB023-051A-4422-9547-055D72D14A07}" name="In Selectiva Scope"/>
    <tableColumn id="4" xr3:uid="{CB1F4665-A91D-486A-BAD2-DE0150E805C6}" name="Open Items"/>
    <tableColumn id="5" xr3:uid="{0AC9C854-229C-4BF3-943E-127F63D03FFB}" name="System Involved/labels"/>
    <tableColumn id="6" xr3:uid="{18DB941B-1F57-4A0C-B2A0-0FF0B102408C}" name="Type"/>
    <tableColumn id="7" xr3:uid="{FC48CBEC-4E2F-44B2-985E-D4D764AE6426}" name="Title"/>
    <tableColumn id="8" xr3:uid="{E877A1CD-3390-4DE3-BB71-6A3C6E04154E}" name="As a/Who?"/>
    <tableColumn id="9" xr3:uid="{37BDB3DE-B1A0-4080-AC36-B8C5EF689445}" name="User Story &amp; Requirments" dataDxfId="1"/>
    <tableColumn id="10" xr3:uid="{FB646376-2680-43FC-AA27-FBE7CEDCE849}" name="Assumptions" dataDxfId="0"/>
    <tableColumn id="11" xr3:uid="{B360F816-AD10-4420-89CD-4E1FF4718251}" name="Remarks"/>
    <tableColumn id="12" xr3:uid="{8C40E4B4-1CC7-4FF4-A63A-BC359CE629D8}" name="Feedback"/>
    <tableColumn id="13" xr3:uid="{134F5279-3303-44B1-8A5E-E26A186B1A27}" name="Approval"/>
    <tableColumn id="14" xr3:uid="{0A42C231-647A-47C4-8003-9D8A6FF3BCAA}" name="Story Points"/>
    <tableColumn id="15" xr3:uid="{F9F7ADBB-DAC9-41F6-95FD-EADE7E5A3A1B}" name="Assignee"/>
    <tableColumn id="16" xr3:uid="{9D8B9027-7593-4F16-A328-E95DD17E9F8C}" name="JIRA ID"/>
    <tableColumn id="17" xr3:uid="{78C2AA9E-8561-442D-B8C6-D44E133DB411}" name="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phase.atlassian.net/browse/AVR-47" TargetMode="External"/><Relationship Id="rId18" Type="http://schemas.openxmlformats.org/officeDocument/2006/relationships/hyperlink" Target="https://enphase.atlassian.net/browse/AVR-49" TargetMode="External"/><Relationship Id="rId26" Type="http://schemas.openxmlformats.org/officeDocument/2006/relationships/hyperlink" Target="https://enphase.atlassian.net/browse/AVR-59" TargetMode="External"/><Relationship Id="rId39" Type="http://schemas.openxmlformats.org/officeDocument/2006/relationships/hyperlink" Target="https://enphase.atlassian.net/browse/AVR-72" TargetMode="External"/><Relationship Id="rId21" Type="http://schemas.openxmlformats.org/officeDocument/2006/relationships/hyperlink" Target="https://enphase.atlassian.net/browse/AVR-54" TargetMode="External"/><Relationship Id="rId34" Type="http://schemas.openxmlformats.org/officeDocument/2006/relationships/hyperlink" Target="https://enphase.atlassian.net/browse/AVR-68" TargetMode="External"/><Relationship Id="rId42" Type="http://schemas.openxmlformats.org/officeDocument/2006/relationships/hyperlink" Target="https://enphase.atlassian.net/browse/AVR-17" TargetMode="External"/><Relationship Id="rId47" Type="http://schemas.openxmlformats.org/officeDocument/2006/relationships/hyperlink" Target="https://enphase.atlassian.net/browse/AVR-22" TargetMode="External"/><Relationship Id="rId50" Type="http://schemas.openxmlformats.org/officeDocument/2006/relationships/hyperlink" Target="https://enphase.atlassian.net/browse/AVR-25" TargetMode="External"/><Relationship Id="rId55" Type="http://schemas.openxmlformats.org/officeDocument/2006/relationships/hyperlink" Target="https://enphase.atlassian.net/browse/AVR-31" TargetMode="External"/><Relationship Id="rId7" Type="http://schemas.openxmlformats.org/officeDocument/2006/relationships/hyperlink" Target="https://enphase.atlassian.net/browse/AVR-41" TargetMode="External"/><Relationship Id="rId2" Type="http://schemas.openxmlformats.org/officeDocument/2006/relationships/hyperlink" Target="https://enphase.atlassian.net/browse/AVR-14" TargetMode="External"/><Relationship Id="rId16" Type="http://schemas.openxmlformats.org/officeDocument/2006/relationships/hyperlink" Target="https://enphase.atlassian.net/browse/AVR-51" TargetMode="External"/><Relationship Id="rId29" Type="http://schemas.openxmlformats.org/officeDocument/2006/relationships/hyperlink" Target="https://enphase.atlassian.net/browse/AVR-62" TargetMode="External"/><Relationship Id="rId11" Type="http://schemas.openxmlformats.org/officeDocument/2006/relationships/hyperlink" Target="https://enphase.atlassian.net/browse/AVR-45" TargetMode="External"/><Relationship Id="rId24" Type="http://schemas.openxmlformats.org/officeDocument/2006/relationships/hyperlink" Target="https://enphase.atlassian.net/browse/AVR-57" TargetMode="External"/><Relationship Id="rId32" Type="http://schemas.openxmlformats.org/officeDocument/2006/relationships/hyperlink" Target="https://enphase.atlassian.net/browse/AVR-65" TargetMode="External"/><Relationship Id="rId37" Type="http://schemas.openxmlformats.org/officeDocument/2006/relationships/hyperlink" Target="https://enphase.atlassian.net/browse/AVR-70" TargetMode="External"/><Relationship Id="rId40" Type="http://schemas.openxmlformats.org/officeDocument/2006/relationships/hyperlink" Target="https://enphase.atlassian.net/browse/AVR-73" TargetMode="External"/><Relationship Id="rId45" Type="http://schemas.openxmlformats.org/officeDocument/2006/relationships/hyperlink" Target="https://enphase.atlassian.net/browse/AVR-20" TargetMode="External"/><Relationship Id="rId53" Type="http://schemas.openxmlformats.org/officeDocument/2006/relationships/hyperlink" Target="https://enphase.atlassian.net/browse/AVR-29" TargetMode="External"/><Relationship Id="rId58" Type="http://schemas.openxmlformats.org/officeDocument/2006/relationships/hyperlink" Target="https://enphase.atlassian.net/browse/AVR-34" TargetMode="External"/><Relationship Id="rId5" Type="http://schemas.openxmlformats.org/officeDocument/2006/relationships/hyperlink" Target="https://enphase.atlassian.net/browse/AVR-39" TargetMode="External"/><Relationship Id="rId61" Type="http://schemas.openxmlformats.org/officeDocument/2006/relationships/hyperlink" Target="https://enphase.atlassian.net/browse/AVR-38" TargetMode="External"/><Relationship Id="rId19" Type="http://schemas.openxmlformats.org/officeDocument/2006/relationships/hyperlink" Target="https://enphase.atlassian.net/browse/AVR-53" TargetMode="External"/><Relationship Id="rId14" Type="http://schemas.openxmlformats.org/officeDocument/2006/relationships/hyperlink" Target="https://enphase.atlassian.net/browse/AVR-48" TargetMode="External"/><Relationship Id="rId22" Type="http://schemas.openxmlformats.org/officeDocument/2006/relationships/hyperlink" Target="https://enphase.atlassian.net/browse/AVR-55" TargetMode="External"/><Relationship Id="rId27" Type="http://schemas.openxmlformats.org/officeDocument/2006/relationships/hyperlink" Target="https://enphase.atlassian.net/browse/AVR-60" TargetMode="External"/><Relationship Id="rId30" Type="http://schemas.openxmlformats.org/officeDocument/2006/relationships/hyperlink" Target="https://enphase.atlassian.net/browse/AVR-63" TargetMode="External"/><Relationship Id="rId35" Type="http://schemas.openxmlformats.org/officeDocument/2006/relationships/hyperlink" Target="https://enphase.atlassian.net/browse/AVR-67" TargetMode="External"/><Relationship Id="rId43" Type="http://schemas.openxmlformats.org/officeDocument/2006/relationships/hyperlink" Target="https://enphase.atlassian.net/browse/AVR-18" TargetMode="External"/><Relationship Id="rId48" Type="http://schemas.openxmlformats.org/officeDocument/2006/relationships/hyperlink" Target="https://enphase.atlassian.net/browse/AVR-23" TargetMode="External"/><Relationship Id="rId56" Type="http://schemas.openxmlformats.org/officeDocument/2006/relationships/hyperlink" Target="https://enphase.atlassian.net/browse/AVR-32" TargetMode="External"/><Relationship Id="rId8" Type="http://schemas.openxmlformats.org/officeDocument/2006/relationships/hyperlink" Target="https://enphase.atlassian.net/browse/AVR-42" TargetMode="External"/><Relationship Id="rId51" Type="http://schemas.openxmlformats.org/officeDocument/2006/relationships/hyperlink" Target="https://enphase.atlassian.net/browse/AVR-26" TargetMode="External"/><Relationship Id="rId3" Type="http://schemas.openxmlformats.org/officeDocument/2006/relationships/hyperlink" Target="https://enphase.atlassian.net/browse/AVR-15" TargetMode="External"/><Relationship Id="rId12" Type="http://schemas.openxmlformats.org/officeDocument/2006/relationships/hyperlink" Target="https://enphase.atlassian.net/browse/AVR-46" TargetMode="External"/><Relationship Id="rId17" Type="http://schemas.openxmlformats.org/officeDocument/2006/relationships/hyperlink" Target="https://enphase.atlassian.net/browse/AVR-52" TargetMode="External"/><Relationship Id="rId25" Type="http://schemas.openxmlformats.org/officeDocument/2006/relationships/hyperlink" Target="https://enphase.atlassian.net/browse/AVR-58" TargetMode="External"/><Relationship Id="rId33" Type="http://schemas.openxmlformats.org/officeDocument/2006/relationships/hyperlink" Target="https://enphase.atlassian.net/browse/AVR-66" TargetMode="External"/><Relationship Id="rId38" Type="http://schemas.openxmlformats.org/officeDocument/2006/relationships/hyperlink" Target="https://enphase.atlassian.net/browse/AVR-71" TargetMode="External"/><Relationship Id="rId46" Type="http://schemas.openxmlformats.org/officeDocument/2006/relationships/hyperlink" Target="https://enphase.atlassian.net/browse/AVR-21" TargetMode="External"/><Relationship Id="rId59" Type="http://schemas.openxmlformats.org/officeDocument/2006/relationships/hyperlink" Target="https://enphase.atlassian.net/browse/AVR-36" TargetMode="External"/><Relationship Id="rId20" Type="http://schemas.openxmlformats.org/officeDocument/2006/relationships/hyperlink" Target="https://enphase.atlassian.net/browse/AVR-27" TargetMode="External"/><Relationship Id="rId41" Type="http://schemas.openxmlformats.org/officeDocument/2006/relationships/hyperlink" Target="https://enphase.atlassian.net/browse/AVR-74" TargetMode="External"/><Relationship Id="rId54" Type="http://schemas.openxmlformats.org/officeDocument/2006/relationships/hyperlink" Target="https://enphase.atlassian.net/browse/AVR-30" TargetMode="External"/><Relationship Id="rId62" Type="http://schemas.openxmlformats.org/officeDocument/2006/relationships/hyperlink" Target="https://enphase.atlassian.net/browse/AVR-35" TargetMode="External"/><Relationship Id="rId1" Type="http://schemas.openxmlformats.org/officeDocument/2006/relationships/hyperlink" Target="http://s.no/" TargetMode="External"/><Relationship Id="rId6" Type="http://schemas.openxmlformats.org/officeDocument/2006/relationships/hyperlink" Target="https://enphase.atlassian.net/browse/AVR-40" TargetMode="External"/><Relationship Id="rId15" Type="http://schemas.openxmlformats.org/officeDocument/2006/relationships/hyperlink" Target="https://enphase.atlassian.net/browse/AVR-50" TargetMode="External"/><Relationship Id="rId23" Type="http://schemas.openxmlformats.org/officeDocument/2006/relationships/hyperlink" Target="https://enphase.atlassian.net/browse/AVR-56" TargetMode="External"/><Relationship Id="rId28" Type="http://schemas.openxmlformats.org/officeDocument/2006/relationships/hyperlink" Target="https://enphase.atlassian.net/browse/AVR-61" TargetMode="External"/><Relationship Id="rId36" Type="http://schemas.openxmlformats.org/officeDocument/2006/relationships/hyperlink" Target="https://enphase.atlassian.net/browse/AVR-69" TargetMode="External"/><Relationship Id="rId49" Type="http://schemas.openxmlformats.org/officeDocument/2006/relationships/hyperlink" Target="https://enphase.atlassian.net/browse/AVR-24" TargetMode="External"/><Relationship Id="rId57" Type="http://schemas.openxmlformats.org/officeDocument/2006/relationships/hyperlink" Target="https://enphase.atlassian.net/browse/AVR-33" TargetMode="External"/><Relationship Id="rId10" Type="http://schemas.openxmlformats.org/officeDocument/2006/relationships/hyperlink" Target="https://enphase.atlassian.net/browse/AVR-44" TargetMode="External"/><Relationship Id="rId31" Type="http://schemas.openxmlformats.org/officeDocument/2006/relationships/hyperlink" Target="https://enphase.atlassian.net/browse/AVR-64" TargetMode="External"/><Relationship Id="rId44" Type="http://schemas.openxmlformats.org/officeDocument/2006/relationships/hyperlink" Target="https://enphase.atlassian.net/browse/AVR-19" TargetMode="External"/><Relationship Id="rId52" Type="http://schemas.openxmlformats.org/officeDocument/2006/relationships/hyperlink" Target="https://enphase.atlassian.net/browse/AVR-28" TargetMode="External"/><Relationship Id="rId60" Type="http://schemas.openxmlformats.org/officeDocument/2006/relationships/hyperlink" Target="https://enphase.atlassian.net/browse/AVR-37" TargetMode="External"/><Relationship Id="rId4" Type="http://schemas.openxmlformats.org/officeDocument/2006/relationships/hyperlink" Target="https://enphase.atlassian.net/browse/AVR-16" TargetMode="External"/><Relationship Id="rId9" Type="http://schemas.openxmlformats.org/officeDocument/2006/relationships/hyperlink" Target="https://enphase.atlassian.net/browse/AVR-43"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nphase.atlassian.net/browse/AVR-33" TargetMode="External"/><Relationship Id="rId21" Type="http://schemas.openxmlformats.org/officeDocument/2006/relationships/hyperlink" Target="https://enphase.atlassian.net/browse/AVR-36" TargetMode="External"/><Relationship Id="rId42" Type="http://schemas.openxmlformats.org/officeDocument/2006/relationships/hyperlink" Target="https://enphase.atlassian.net/browse/AVR-49" TargetMode="External"/><Relationship Id="rId47" Type="http://schemas.openxmlformats.org/officeDocument/2006/relationships/hyperlink" Target="https://enphase.atlassian.net/browse/AVR-54" TargetMode="External"/><Relationship Id="rId63" Type="http://schemas.openxmlformats.org/officeDocument/2006/relationships/hyperlink" Target="https://enphase.atlassian.net/browse/AVR-77" TargetMode="External"/><Relationship Id="rId68" Type="http://schemas.openxmlformats.org/officeDocument/2006/relationships/hyperlink" Target="https://enphase.atlassian.net/browse/AVR-77" TargetMode="External"/><Relationship Id="rId16" Type="http://schemas.openxmlformats.org/officeDocument/2006/relationships/hyperlink" Target="https://enphase.atlassian.net/browse/AVR-28" TargetMode="External"/><Relationship Id="rId11" Type="http://schemas.openxmlformats.org/officeDocument/2006/relationships/hyperlink" Target="https://enphase.atlassian.net/browse/AVR-23" TargetMode="External"/><Relationship Id="rId32" Type="http://schemas.openxmlformats.org/officeDocument/2006/relationships/hyperlink" Target="https://enphase.atlassian.net/browse/AVR-34" TargetMode="External"/><Relationship Id="rId37" Type="http://schemas.openxmlformats.org/officeDocument/2006/relationships/hyperlink" Target="https://enphase.atlassian.net/browse/AVR-74" TargetMode="External"/><Relationship Id="rId53" Type="http://schemas.openxmlformats.org/officeDocument/2006/relationships/hyperlink" Target="https://enphase.atlassian.net/browse/AVR-77" TargetMode="External"/><Relationship Id="rId58" Type="http://schemas.openxmlformats.org/officeDocument/2006/relationships/hyperlink" Target="https://enphase.atlassian.net/browse/AVR-77" TargetMode="External"/><Relationship Id="rId74" Type="http://schemas.openxmlformats.org/officeDocument/2006/relationships/hyperlink" Target="https://enphase.atlassian.net/browse/AVR-77" TargetMode="External"/><Relationship Id="rId79" Type="http://schemas.openxmlformats.org/officeDocument/2006/relationships/hyperlink" Target="https://enphase.atlassian.net/browse/AVR-33" TargetMode="External"/><Relationship Id="rId5" Type="http://schemas.openxmlformats.org/officeDocument/2006/relationships/hyperlink" Target="https://enphase.atlassian.net/browse/AVR-16" TargetMode="External"/><Relationship Id="rId61" Type="http://schemas.openxmlformats.org/officeDocument/2006/relationships/hyperlink" Target="https://enphase.atlassian.net/browse/AVR-77" TargetMode="External"/><Relationship Id="rId82" Type="http://schemas.openxmlformats.org/officeDocument/2006/relationships/hyperlink" Target="https://enphase.atlassian.net/browse/AVR-69" TargetMode="External"/><Relationship Id="rId19" Type="http://schemas.openxmlformats.org/officeDocument/2006/relationships/hyperlink" Target="https://enphase.atlassian.net/browse/AVR-30" TargetMode="External"/><Relationship Id="rId14" Type="http://schemas.openxmlformats.org/officeDocument/2006/relationships/hyperlink" Target="https://enphase.atlassian.net/browse/AVR-26" TargetMode="External"/><Relationship Id="rId22" Type="http://schemas.openxmlformats.org/officeDocument/2006/relationships/hyperlink" Target="https://enphase.atlassian.net/browse/AVR-35" TargetMode="External"/><Relationship Id="rId27" Type="http://schemas.openxmlformats.org/officeDocument/2006/relationships/hyperlink" Target="https://enphase.atlassian.net/browse/AVR-51" TargetMode="External"/><Relationship Id="rId30" Type="http://schemas.openxmlformats.org/officeDocument/2006/relationships/hyperlink" Target="https://enphase.atlassian.net/browse/AVR-69" TargetMode="External"/><Relationship Id="rId35" Type="http://schemas.openxmlformats.org/officeDocument/2006/relationships/hyperlink" Target="https://enphase.atlassian.net/browse/AVR-34" TargetMode="External"/><Relationship Id="rId43" Type="http://schemas.openxmlformats.org/officeDocument/2006/relationships/hyperlink" Target="https://enphase.atlassian.net/browse/AVR-49" TargetMode="External"/><Relationship Id="rId48" Type="http://schemas.openxmlformats.org/officeDocument/2006/relationships/hyperlink" Target="https://enphase.atlassian.net/browse/AVR-54" TargetMode="External"/><Relationship Id="rId56" Type="http://schemas.openxmlformats.org/officeDocument/2006/relationships/hyperlink" Target="https://enphase.atlassian.net/browse/AVR-77" TargetMode="External"/><Relationship Id="rId64" Type="http://schemas.openxmlformats.org/officeDocument/2006/relationships/hyperlink" Target="https://enphase.atlassian.net/browse/AVR-77" TargetMode="External"/><Relationship Id="rId69" Type="http://schemas.openxmlformats.org/officeDocument/2006/relationships/hyperlink" Target="https://enphase.atlassian.net/browse/AVR-77" TargetMode="External"/><Relationship Id="rId77" Type="http://schemas.openxmlformats.org/officeDocument/2006/relationships/hyperlink" Target="https://enphase.atlassian.net/browse/AVR-77" TargetMode="External"/><Relationship Id="rId8" Type="http://schemas.openxmlformats.org/officeDocument/2006/relationships/hyperlink" Target="https://enphase.atlassian.net/browse/AVR-19" TargetMode="External"/><Relationship Id="rId51" Type="http://schemas.openxmlformats.org/officeDocument/2006/relationships/hyperlink" Target="https://enphase.atlassian.net/browse/AVR-54" TargetMode="External"/><Relationship Id="rId72" Type="http://schemas.openxmlformats.org/officeDocument/2006/relationships/hyperlink" Target="https://enphase.atlassian.net/browse/AVR-77" TargetMode="External"/><Relationship Id="rId80" Type="http://schemas.openxmlformats.org/officeDocument/2006/relationships/hyperlink" Target="https://enphase.atlassian.net/browse/AVR-15" TargetMode="External"/><Relationship Id="rId3" Type="http://schemas.openxmlformats.org/officeDocument/2006/relationships/hyperlink" Target="https://enphase.atlassian.net/browse/AVR-14" TargetMode="External"/><Relationship Id="rId12" Type="http://schemas.openxmlformats.org/officeDocument/2006/relationships/hyperlink" Target="https://enphase.atlassian.net/browse/AVR-24" TargetMode="External"/><Relationship Id="rId17" Type="http://schemas.openxmlformats.org/officeDocument/2006/relationships/hyperlink" Target="https://enphase.atlassian.net/browse/AVR-29" TargetMode="External"/><Relationship Id="rId25" Type="http://schemas.openxmlformats.org/officeDocument/2006/relationships/hyperlink" Target="https://enphase.atlassian.net/browse/AVR-33" TargetMode="External"/><Relationship Id="rId33" Type="http://schemas.openxmlformats.org/officeDocument/2006/relationships/hyperlink" Target="https://enphase.atlassian.net/browse/AVR-34" TargetMode="External"/><Relationship Id="rId38" Type="http://schemas.openxmlformats.org/officeDocument/2006/relationships/hyperlink" Target="https://enphase.atlassian.net/browse/AVR-49" TargetMode="External"/><Relationship Id="rId46" Type="http://schemas.openxmlformats.org/officeDocument/2006/relationships/hyperlink" Target="https://enphase.atlassian.net/browse/AVR-53" TargetMode="External"/><Relationship Id="rId59" Type="http://schemas.openxmlformats.org/officeDocument/2006/relationships/hyperlink" Target="https://enphase.atlassian.net/browse/AVR-77" TargetMode="External"/><Relationship Id="rId67" Type="http://schemas.openxmlformats.org/officeDocument/2006/relationships/hyperlink" Target="https://enphase.atlassian.net/browse/AVR-77" TargetMode="External"/><Relationship Id="rId20" Type="http://schemas.openxmlformats.org/officeDocument/2006/relationships/hyperlink" Target="https://enphase.atlassian.net/browse/AVR-32" TargetMode="External"/><Relationship Id="rId41" Type="http://schemas.openxmlformats.org/officeDocument/2006/relationships/hyperlink" Target="https://enphase.atlassian.net/browse/AVR-49" TargetMode="External"/><Relationship Id="rId54" Type="http://schemas.openxmlformats.org/officeDocument/2006/relationships/hyperlink" Target="https://enphase.atlassian.net/browse/AVR-77" TargetMode="External"/><Relationship Id="rId62" Type="http://schemas.openxmlformats.org/officeDocument/2006/relationships/hyperlink" Target="https://enphase.atlassian.net/browse/AVR-77" TargetMode="External"/><Relationship Id="rId70" Type="http://schemas.openxmlformats.org/officeDocument/2006/relationships/hyperlink" Target="https://enphase.atlassian.net/browse/AVR-77" TargetMode="External"/><Relationship Id="rId75" Type="http://schemas.openxmlformats.org/officeDocument/2006/relationships/hyperlink" Target="https://enphase.atlassian.net/browse/AVR-77" TargetMode="External"/><Relationship Id="rId83" Type="http://schemas.openxmlformats.org/officeDocument/2006/relationships/hyperlink" Target="https://enphase.atlassian.net/browse/AVR-142" TargetMode="External"/><Relationship Id="rId1" Type="http://schemas.openxmlformats.org/officeDocument/2006/relationships/pivotTable" Target="../pivotTables/pivotTable1.xml"/><Relationship Id="rId6" Type="http://schemas.openxmlformats.org/officeDocument/2006/relationships/hyperlink" Target="https://enphase.atlassian.net/browse/AVR-17" TargetMode="External"/><Relationship Id="rId15" Type="http://schemas.openxmlformats.org/officeDocument/2006/relationships/hyperlink" Target="https://enphase.atlassian.net/browse/AVR-27" TargetMode="External"/><Relationship Id="rId23" Type="http://schemas.openxmlformats.org/officeDocument/2006/relationships/hyperlink" Target="https://enphase.atlassian.net/browse/AVR-37" TargetMode="External"/><Relationship Id="rId28" Type="http://schemas.openxmlformats.org/officeDocument/2006/relationships/hyperlink" Target="https://enphase.atlassian.net/browse/AVR-51" TargetMode="External"/><Relationship Id="rId36" Type="http://schemas.openxmlformats.org/officeDocument/2006/relationships/hyperlink" Target="https://enphase.atlassian.net/browse/AVR-34" TargetMode="External"/><Relationship Id="rId49" Type="http://schemas.openxmlformats.org/officeDocument/2006/relationships/hyperlink" Target="https://enphase.atlassian.net/browse/AVR-34" TargetMode="External"/><Relationship Id="rId57" Type="http://schemas.openxmlformats.org/officeDocument/2006/relationships/hyperlink" Target="https://enphase.atlassian.net/browse/AVR-77" TargetMode="External"/><Relationship Id="rId10" Type="http://schemas.openxmlformats.org/officeDocument/2006/relationships/hyperlink" Target="https://enphase.atlassian.net/browse/AVR-20" TargetMode="External"/><Relationship Id="rId31" Type="http://schemas.openxmlformats.org/officeDocument/2006/relationships/hyperlink" Target="https://enphase.atlassian.net/browse/AVR-34" TargetMode="External"/><Relationship Id="rId44" Type="http://schemas.openxmlformats.org/officeDocument/2006/relationships/hyperlink" Target="https://enphase.atlassian.net/browse/AVR-49" TargetMode="External"/><Relationship Id="rId52" Type="http://schemas.openxmlformats.org/officeDocument/2006/relationships/hyperlink" Target="https://enphase.atlassian.net/browse/AVR-64" TargetMode="External"/><Relationship Id="rId60" Type="http://schemas.openxmlformats.org/officeDocument/2006/relationships/hyperlink" Target="https://enphase.atlassian.net/browse/AVR-77" TargetMode="External"/><Relationship Id="rId65" Type="http://schemas.openxmlformats.org/officeDocument/2006/relationships/hyperlink" Target="https://enphase.atlassian.net/browse/AVR-77" TargetMode="External"/><Relationship Id="rId73" Type="http://schemas.openxmlformats.org/officeDocument/2006/relationships/hyperlink" Target="https://enphase.atlassian.net/browse/AVR-77" TargetMode="External"/><Relationship Id="rId78" Type="http://schemas.openxmlformats.org/officeDocument/2006/relationships/hyperlink" Target="https://enphase.atlassian.net/browse/AVR-69" TargetMode="External"/><Relationship Id="rId81" Type="http://schemas.openxmlformats.org/officeDocument/2006/relationships/hyperlink" Target="https://enphase.atlassian.net/browse/AVR-60" TargetMode="External"/><Relationship Id="rId4" Type="http://schemas.openxmlformats.org/officeDocument/2006/relationships/hyperlink" Target="https://enphase.atlassian.net/browse/AVR-15" TargetMode="External"/><Relationship Id="rId9" Type="http://schemas.openxmlformats.org/officeDocument/2006/relationships/hyperlink" Target="https://enphase.atlassian.net/browse/AVR-20" TargetMode="External"/><Relationship Id="rId13" Type="http://schemas.openxmlformats.org/officeDocument/2006/relationships/hyperlink" Target="https://enphase.atlassian.net/browse/AVR-25" TargetMode="External"/><Relationship Id="rId18" Type="http://schemas.openxmlformats.org/officeDocument/2006/relationships/hyperlink" Target="https://enphase.atlassian.net/browse/AVR-30" TargetMode="External"/><Relationship Id="rId39" Type="http://schemas.openxmlformats.org/officeDocument/2006/relationships/hyperlink" Target="https://enphase.atlassian.net/browse/AVR-49" TargetMode="External"/><Relationship Id="rId34" Type="http://schemas.openxmlformats.org/officeDocument/2006/relationships/hyperlink" Target="https://enphase.atlassian.net/browse/AVR-34" TargetMode="External"/><Relationship Id="rId50" Type="http://schemas.openxmlformats.org/officeDocument/2006/relationships/hyperlink" Target="https://enphase.atlassian.net/browse/AVR-52" TargetMode="External"/><Relationship Id="rId55" Type="http://schemas.openxmlformats.org/officeDocument/2006/relationships/hyperlink" Target="https://enphase.atlassian.net/browse/AVR-77" TargetMode="External"/><Relationship Id="rId76" Type="http://schemas.openxmlformats.org/officeDocument/2006/relationships/hyperlink" Target="https://enphase.atlassian.net/browse/AVR-77" TargetMode="External"/><Relationship Id="rId7" Type="http://schemas.openxmlformats.org/officeDocument/2006/relationships/hyperlink" Target="https://enphase.atlassian.net/browse/AVR-18" TargetMode="External"/><Relationship Id="rId71" Type="http://schemas.openxmlformats.org/officeDocument/2006/relationships/hyperlink" Target="https://enphase.atlassian.net/browse/AVR-77" TargetMode="External"/><Relationship Id="rId2" Type="http://schemas.openxmlformats.org/officeDocument/2006/relationships/pivotTable" Target="../pivotTables/pivotTable2.xml"/><Relationship Id="rId29" Type="http://schemas.openxmlformats.org/officeDocument/2006/relationships/hyperlink" Target="https://enphase.atlassian.net/browse/AVR-69" TargetMode="External"/><Relationship Id="rId24" Type="http://schemas.openxmlformats.org/officeDocument/2006/relationships/hyperlink" Target="https://enphase.atlassian.net/browse/AVR-38" TargetMode="External"/><Relationship Id="rId40" Type="http://schemas.openxmlformats.org/officeDocument/2006/relationships/hyperlink" Target="https://enphase.atlassian.net/browse/AVR-49" TargetMode="External"/><Relationship Id="rId45" Type="http://schemas.openxmlformats.org/officeDocument/2006/relationships/hyperlink" Target="https://enphase.atlassian.net/browse/AVR-49" TargetMode="External"/><Relationship Id="rId66" Type="http://schemas.openxmlformats.org/officeDocument/2006/relationships/hyperlink" Target="https://enphase.atlassian.net/browse/AVR-7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enphase.atlassian.net/browse/AVR-33" TargetMode="External"/><Relationship Id="rId21" Type="http://schemas.openxmlformats.org/officeDocument/2006/relationships/hyperlink" Target="https://enphase.atlassian.net/browse/AVR-36" TargetMode="External"/><Relationship Id="rId42" Type="http://schemas.openxmlformats.org/officeDocument/2006/relationships/hyperlink" Target="https://enphase.atlassian.net/browse/AVR-49" TargetMode="External"/><Relationship Id="rId47" Type="http://schemas.openxmlformats.org/officeDocument/2006/relationships/hyperlink" Target="https://enphase.atlassian.net/browse/AVR-54" TargetMode="External"/><Relationship Id="rId63" Type="http://schemas.openxmlformats.org/officeDocument/2006/relationships/hyperlink" Target="https://enphase.atlassian.net/browse/AVR-77" TargetMode="External"/><Relationship Id="rId68" Type="http://schemas.openxmlformats.org/officeDocument/2006/relationships/hyperlink" Target="https://enphase.atlassian.net/browse/AVR-77" TargetMode="External"/><Relationship Id="rId16" Type="http://schemas.openxmlformats.org/officeDocument/2006/relationships/hyperlink" Target="https://enphase.atlassian.net/browse/AVR-28" TargetMode="External"/><Relationship Id="rId11" Type="http://schemas.openxmlformats.org/officeDocument/2006/relationships/hyperlink" Target="https://enphase.atlassian.net/browse/AVR-23" TargetMode="External"/><Relationship Id="rId32" Type="http://schemas.openxmlformats.org/officeDocument/2006/relationships/hyperlink" Target="https://enphase.atlassian.net/browse/AVR-34" TargetMode="External"/><Relationship Id="rId37" Type="http://schemas.openxmlformats.org/officeDocument/2006/relationships/hyperlink" Target="https://enphase.atlassian.net/browse/AVR-74" TargetMode="External"/><Relationship Id="rId53" Type="http://schemas.openxmlformats.org/officeDocument/2006/relationships/hyperlink" Target="https://enphase.atlassian.net/browse/AVR-77" TargetMode="External"/><Relationship Id="rId58" Type="http://schemas.openxmlformats.org/officeDocument/2006/relationships/hyperlink" Target="https://enphase.atlassian.net/browse/AVR-77" TargetMode="External"/><Relationship Id="rId74" Type="http://schemas.openxmlformats.org/officeDocument/2006/relationships/hyperlink" Target="https://enphase.atlassian.net/browse/AVR-77" TargetMode="External"/><Relationship Id="rId79" Type="http://schemas.openxmlformats.org/officeDocument/2006/relationships/hyperlink" Target="https://enphase.atlassian.net/browse/AVR-33" TargetMode="External"/><Relationship Id="rId5" Type="http://schemas.openxmlformats.org/officeDocument/2006/relationships/hyperlink" Target="https://enphase.atlassian.net/browse/AVR-16" TargetMode="External"/><Relationship Id="rId61" Type="http://schemas.openxmlformats.org/officeDocument/2006/relationships/hyperlink" Target="https://enphase.atlassian.net/browse/AVR-77" TargetMode="External"/><Relationship Id="rId82" Type="http://schemas.openxmlformats.org/officeDocument/2006/relationships/hyperlink" Target="https://enphase.atlassian.net/browse/AVR-69" TargetMode="External"/><Relationship Id="rId19" Type="http://schemas.openxmlformats.org/officeDocument/2006/relationships/hyperlink" Target="https://enphase.atlassian.net/browse/AVR-30" TargetMode="External"/><Relationship Id="rId14" Type="http://schemas.openxmlformats.org/officeDocument/2006/relationships/hyperlink" Target="https://enphase.atlassian.net/browse/AVR-26" TargetMode="External"/><Relationship Id="rId22" Type="http://schemas.openxmlformats.org/officeDocument/2006/relationships/hyperlink" Target="https://enphase.atlassian.net/browse/AVR-35" TargetMode="External"/><Relationship Id="rId27" Type="http://schemas.openxmlformats.org/officeDocument/2006/relationships/hyperlink" Target="https://enphase.atlassian.net/browse/AVR-51" TargetMode="External"/><Relationship Id="rId30" Type="http://schemas.openxmlformats.org/officeDocument/2006/relationships/hyperlink" Target="https://enphase.atlassian.net/browse/AVR-69" TargetMode="External"/><Relationship Id="rId35" Type="http://schemas.openxmlformats.org/officeDocument/2006/relationships/hyperlink" Target="https://enphase.atlassian.net/browse/AVR-34" TargetMode="External"/><Relationship Id="rId43" Type="http://schemas.openxmlformats.org/officeDocument/2006/relationships/hyperlink" Target="https://enphase.atlassian.net/browse/AVR-49" TargetMode="External"/><Relationship Id="rId48" Type="http://schemas.openxmlformats.org/officeDocument/2006/relationships/hyperlink" Target="https://enphase.atlassian.net/browse/AVR-54" TargetMode="External"/><Relationship Id="rId56" Type="http://schemas.openxmlformats.org/officeDocument/2006/relationships/hyperlink" Target="https://enphase.atlassian.net/browse/AVR-77" TargetMode="External"/><Relationship Id="rId64" Type="http://schemas.openxmlformats.org/officeDocument/2006/relationships/hyperlink" Target="https://enphase.atlassian.net/browse/AVR-77" TargetMode="External"/><Relationship Id="rId69" Type="http://schemas.openxmlformats.org/officeDocument/2006/relationships/hyperlink" Target="https://enphase.atlassian.net/browse/AVR-77" TargetMode="External"/><Relationship Id="rId77" Type="http://schemas.openxmlformats.org/officeDocument/2006/relationships/hyperlink" Target="https://enphase.atlassian.net/browse/AVR-77" TargetMode="External"/><Relationship Id="rId8" Type="http://schemas.openxmlformats.org/officeDocument/2006/relationships/hyperlink" Target="https://enphase.atlassian.net/browse/AVR-19" TargetMode="External"/><Relationship Id="rId51" Type="http://schemas.openxmlformats.org/officeDocument/2006/relationships/hyperlink" Target="https://enphase.atlassian.net/browse/AVR-54" TargetMode="External"/><Relationship Id="rId72" Type="http://schemas.openxmlformats.org/officeDocument/2006/relationships/hyperlink" Target="https://enphase.atlassian.net/browse/AVR-77" TargetMode="External"/><Relationship Id="rId80" Type="http://schemas.openxmlformats.org/officeDocument/2006/relationships/hyperlink" Target="https://enphase.atlassian.net/browse/AVR-15" TargetMode="External"/><Relationship Id="rId3" Type="http://schemas.openxmlformats.org/officeDocument/2006/relationships/hyperlink" Target="https://enphase.atlassian.net/browse/AVR-14" TargetMode="External"/><Relationship Id="rId12" Type="http://schemas.openxmlformats.org/officeDocument/2006/relationships/hyperlink" Target="https://enphase.atlassian.net/browse/AVR-24" TargetMode="External"/><Relationship Id="rId17" Type="http://schemas.openxmlformats.org/officeDocument/2006/relationships/hyperlink" Target="https://enphase.atlassian.net/browse/AVR-29" TargetMode="External"/><Relationship Id="rId25" Type="http://schemas.openxmlformats.org/officeDocument/2006/relationships/hyperlink" Target="https://enphase.atlassian.net/browse/AVR-33" TargetMode="External"/><Relationship Id="rId33" Type="http://schemas.openxmlformats.org/officeDocument/2006/relationships/hyperlink" Target="https://enphase.atlassian.net/browse/AVR-34" TargetMode="External"/><Relationship Id="rId38" Type="http://schemas.openxmlformats.org/officeDocument/2006/relationships/hyperlink" Target="https://enphase.atlassian.net/browse/AVR-49" TargetMode="External"/><Relationship Id="rId46" Type="http://schemas.openxmlformats.org/officeDocument/2006/relationships/hyperlink" Target="https://enphase.atlassian.net/browse/AVR-53" TargetMode="External"/><Relationship Id="rId59" Type="http://schemas.openxmlformats.org/officeDocument/2006/relationships/hyperlink" Target="https://enphase.atlassian.net/browse/AVR-77" TargetMode="External"/><Relationship Id="rId67" Type="http://schemas.openxmlformats.org/officeDocument/2006/relationships/hyperlink" Target="https://enphase.atlassian.net/browse/AVR-77" TargetMode="External"/><Relationship Id="rId20" Type="http://schemas.openxmlformats.org/officeDocument/2006/relationships/hyperlink" Target="https://enphase.atlassian.net/browse/AVR-32" TargetMode="External"/><Relationship Id="rId41" Type="http://schemas.openxmlformats.org/officeDocument/2006/relationships/hyperlink" Target="https://enphase.atlassian.net/browse/AVR-49" TargetMode="External"/><Relationship Id="rId54" Type="http://schemas.openxmlformats.org/officeDocument/2006/relationships/hyperlink" Target="https://enphase.atlassian.net/browse/AVR-77" TargetMode="External"/><Relationship Id="rId62" Type="http://schemas.openxmlformats.org/officeDocument/2006/relationships/hyperlink" Target="https://enphase.atlassian.net/browse/AVR-77" TargetMode="External"/><Relationship Id="rId70" Type="http://schemas.openxmlformats.org/officeDocument/2006/relationships/hyperlink" Target="https://enphase.atlassian.net/browse/AVR-77" TargetMode="External"/><Relationship Id="rId75" Type="http://schemas.openxmlformats.org/officeDocument/2006/relationships/hyperlink" Target="https://enphase.atlassian.net/browse/AVR-77" TargetMode="External"/><Relationship Id="rId83" Type="http://schemas.openxmlformats.org/officeDocument/2006/relationships/hyperlink" Target="https://enphase.atlassian.net/browse/AVR-142" TargetMode="External"/><Relationship Id="rId1" Type="http://schemas.openxmlformats.org/officeDocument/2006/relationships/pivotTable" Target="../pivotTables/pivotTable3.xml"/><Relationship Id="rId6" Type="http://schemas.openxmlformats.org/officeDocument/2006/relationships/hyperlink" Target="https://enphase.atlassian.net/browse/AVR-17" TargetMode="External"/><Relationship Id="rId15" Type="http://schemas.openxmlformats.org/officeDocument/2006/relationships/hyperlink" Target="https://enphase.atlassian.net/browse/AVR-27" TargetMode="External"/><Relationship Id="rId23" Type="http://schemas.openxmlformats.org/officeDocument/2006/relationships/hyperlink" Target="https://enphase.atlassian.net/browse/AVR-37" TargetMode="External"/><Relationship Id="rId28" Type="http://schemas.openxmlformats.org/officeDocument/2006/relationships/hyperlink" Target="https://enphase.atlassian.net/browse/AVR-51" TargetMode="External"/><Relationship Id="rId36" Type="http://schemas.openxmlformats.org/officeDocument/2006/relationships/hyperlink" Target="https://enphase.atlassian.net/browse/AVR-34" TargetMode="External"/><Relationship Id="rId49" Type="http://schemas.openxmlformats.org/officeDocument/2006/relationships/hyperlink" Target="https://enphase.atlassian.net/browse/AVR-34" TargetMode="External"/><Relationship Id="rId57" Type="http://schemas.openxmlformats.org/officeDocument/2006/relationships/hyperlink" Target="https://enphase.atlassian.net/browse/AVR-77" TargetMode="External"/><Relationship Id="rId10" Type="http://schemas.openxmlformats.org/officeDocument/2006/relationships/hyperlink" Target="https://enphase.atlassian.net/browse/AVR-20" TargetMode="External"/><Relationship Id="rId31" Type="http://schemas.openxmlformats.org/officeDocument/2006/relationships/hyperlink" Target="https://enphase.atlassian.net/browse/AVR-34" TargetMode="External"/><Relationship Id="rId44" Type="http://schemas.openxmlformats.org/officeDocument/2006/relationships/hyperlink" Target="https://enphase.atlassian.net/browse/AVR-49" TargetMode="External"/><Relationship Id="rId52" Type="http://schemas.openxmlformats.org/officeDocument/2006/relationships/hyperlink" Target="https://enphase.atlassian.net/browse/AVR-64" TargetMode="External"/><Relationship Id="rId60" Type="http://schemas.openxmlformats.org/officeDocument/2006/relationships/hyperlink" Target="https://enphase.atlassian.net/browse/AVR-77" TargetMode="External"/><Relationship Id="rId65" Type="http://schemas.openxmlformats.org/officeDocument/2006/relationships/hyperlink" Target="https://enphase.atlassian.net/browse/AVR-77" TargetMode="External"/><Relationship Id="rId73" Type="http://schemas.openxmlformats.org/officeDocument/2006/relationships/hyperlink" Target="https://enphase.atlassian.net/browse/AVR-77" TargetMode="External"/><Relationship Id="rId78" Type="http://schemas.openxmlformats.org/officeDocument/2006/relationships/hyperlink" Target="https://enphase.atlassian.net/browse/AVR-69" TargetMode="External"/><Relationship Id="rId81" Type="http://schemas.openxmlformats.org/officeDocument/2006/relationships/hyperlink" Target="https://enphase.atlassian.net/browse/AVR-60" TargetMode="External"/><Relationship Id="rId4" Type="http://schemas.openxmlformats.org/officeDocument/2006/relationships/hyperlink" Target="https://enphase.atlassian.net/browse/AVR-15" TargetMode="External"/><Relationship Id="rId9" Type="http://schemas.openxmlformats.org/officeDocument/2006/relationships/hyperlink" Target="https://enphase.atlassian.net/browse/AVR-20" TargetMode="External"/><Relationship Id="rId13" Type="http://schemas.openxmlformats.org/officeDocument/2006/relationships/hyperlink" Target="https://enphase.atlassian.net/browse/AVR-25" TargetMode="External"/><Relationship Id="rId18" Type="http://schemas.openxmlformats.org/officeDocument/2006/relationships/hyperlink" Target="https://enphase.atlassian.net/browse/AVR-30" TargetMode="External"/><Relationship Id="rId39" Type="http://schemas.openxmlformats.org/officeDocument/2006/relationships/hyperlink" Target="https://enphase.atlassian.net/browse/AVR-49" TargetMode="External"/><Relationship Id="rId34" Type="http://schemas.openxmlformats.org/officeDocument/2006/relationships/hyperlink" Target="https://enphase.atlassian.net/browse/AVR-34" TargetMode="External"/><Relationship Id="rId50" Type="http://schemas.openxmlformats.org/officeDocument/2006/relationships/hyperlink" Target="https://enphase.atlassian.net/browse/AVR-52" TargetMode="External"/><Relationship Id="rId55" Type="http://schemas.openxmlformats.org/officeDocument/2006/relationships/hyperlink" Target="https://enphase.atlassian.net/browse/AVR-77" TargetMode="External"/><Relationship Id="rId76" Type="http://schemas.openxmlformats.org/officeDocument/2006/relationships/hyperlink" Target="https://enphase.atlassian.net/browse/AVR-77" TargetMode="External"/><Relationship Id="rId7" Type="http://schemas.openxmlformats.org/officeDocument/2006/relationships/hyperlink" Target="https://enphase.atlassian.net/browse/AVR-18" TargetMode="External"/><Relationship Id="rId71" Type="http://schemas.openxmlformats.org/officeDocument/2006/relationships/hyperlink" Target="https://enphase.atlassian.net/browse/AVR-77" TargetMode="External"/><Relationship Id="rId2" Type="http://schemas.openxmlformats.org/officeDocument/2006/relationships/pivotTable" Target="../pivotTables/pivotTable4.xml"/><Relationship Id="rId29" Type="http://schemas.openxmlformats.org/officeDocument/2006/relationships/hyperlink" Target="https://enphase.atlassian.net/browse/AVR-69" TargetMode="External"/><Relationship Id="rId24" Type="http://schemas.openxmlformats.org/officeDocument/2006/relationships/hyperlink" Target="https://enphase.atlassian.net/browse/AVR-38" TargetMode="External"/><Relationship Id="rId40" Type="http://schemas.openxmlformats.org/officeDocument/2006/relationships/hyperlink" Target="https://enphase.atlassian.net/browse/AVR-49" TargetMode="External"/><Relationship Id="rId45" Type="http://schemas.openxmlformats.org/officeDocument/2006/relationships/hyperlink" Target="https://enphase.atlassian.net/browse/AVR-49" TargetMode="External"/><Relationship Id="rId66" Type="http://schemas.openxmlformats.org/officeDocument/2006/relationships/hyperlink" Target="https://enphase.atlassian.net/browse/AVR-77" TargetMode="Externa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11D7-B3AB-4548-BC2E-449E10EC0B21}">
  <dimension ref="A1:AN65"/>
  <sheetViews>
    <sheetView tabSelected="1" zoomScale="80" zoomScaleNormal="80" workbookViewId="0">
      <pane ySplit="1" topLeftCell="K2" activePane="bottomLeft" state="frozen"/>
      <selection pane="bottomLeft" activeCell="K33" sqref="K33"/>
    </sheetView>
  </sheetViews>
  <sheetFormatPr defaultColWidth="9.140625" defaultRowHeight="15" customHeight="1"/>
  <cols>
    <col min="1" max="1" width="9.140625" style="25"/>
    <col min="2" max="2" width="9.140625" style="4" customWidth="1"/>
    <col min="3" max="4" width="16" style="4" customWidth="1"/>
    <col min="5" max="5" width="12" style="25" customWidth="1"/>
    <col min="6" max="6" width="9.140625" style="25" customWidth="1"/>
    <col min="7" max="7" width="11.5703125" style="25" customWidth="1"/>
    <col min="8" max="8" width="12.140625" style="25" customWidth="1"/>
    <col min="9" max="9" width="9.140625" style="25" customWidth="1"/>
    <col min="10" max="10" width="14.7109375" style="25" customWidth="1"/>
    <col min="11" max="11" width="58.7109375" style="25" customWidth="1"/>
    <col min="12" max="12" width="66.42578125" style="25" customWidth="1"/>
    <col min="13" max="13" width="24.28515625" style="25" customWidth="1"/>
    <col min="14" max="16384" width="9.140625" style="25"/>
  </cols>
  <sheetData>
    <row r="1" spans="1:40" ht="45.75">
      <c r="A1" s="11" t="s">
        <v>0</v>
      </c>
      <c r="B1" s="118" t="s">
        <v>1</v>
      </c>
      <c r="C1" s="11" t="s">
        <v>2</v>
      </c>
      <c r="D1" s="11" t="s">
        <v>3</v>
      </c>
      <c r="E1" s="11" t="s">
        <v>4</v>
      </c>
      <c r="F1" s="11" t="s">
        <v>5</v>
      </c>
      <c r="G1" s="11" t="s">
        <v>6</v>
      </c>
      <c r="H1" s="11" t="s">
        <v>7</v>
      </c>
      <c r="I1" s="11" t="s">
        <v>8</v>
      </c>
      <c r="J1" s="11" t="s">
        <v>9</v>
      </c>
      <c r="K1" s="238" t="s">
        <v>10</v>
      </c>
      <c r="L1" s="11" t="s">
        <v>11</v>
      </c>
      <c r="M1" s="11" t="s">
        <v>12</v>
      </c>
      <c r="N1" s="11" t="s">
        <v>13</v>
      </c>
      <c r="O1" s="11" t="s">
        <v>14</v>
      </c>
      <c r="P1" s="11" t="s">
        <v>15</v>
      </c>
      <c r="Q1" s="11" t="s">
        <v>16</v>
      </c>
      <c r="R1" s="11" t="s">
        <v>1</v>
      </c>
      <c r="S1" s="11" t="s">
        <v>17</v>
      </c>
      <c r="T1" s="129"/>
    </row>
    <row r="2" spans="1:40" ht="129" customHeight="1">
      <c r="A2" s="15">
        <v>1</v>
      </c>
      <c r="B2" s="128" t="s">
        <v>18</v>
      </c>
      <c r="C2" s="57" t="s">
        <v>19</v>
      </c>
      <c r="D2" s="57" t="s">
        <v>20</v>
      </c>
      <c r="E2" s="10" t="b">
        <v>0</v>
      </c>
      <c r="F2" s="10" t="b">
        <v>0</v>
      </c>
      <c r="G2" s="15" t="s">
        <v>21</v>
      </c>
      <c r="H2" s="15" t="s">
        <v>22</v>
      </c>
      <c r="I2" s="15" t="s">
        <v>23</v>
      </c>
      <c r="J2" s="15" t="s">
        <v>24</v>
      </c>
      <c r="K2" s="19" t="s">
        <v>25</v>
      </c>
      <c r="L2" s="19" t="s">
        <v>26</v>
      </c>
      <c r="M2" s="2"/>
      <c r="N2" s="2"/>
      <c r="O2" s="2"/>
      <c r="P2" s="2"/>
      <c r="Q2" s="2"/>
      <c r="R2" s="2"/>
      <c r="S2" s="2"/>
      <c r="T2" s="129"/>
    </row>
    <row r="3" spans="1:40" ht="229.5" customHeight="1">
      <c r="A3" s="15">
        <v>2</v>
      </c>
      <c r="B3" s="128" t="s">
        <v>27</v>
      </c>
      <c r="C3" s="57" t="s">
        <v>19</v>
      </c>
      <c r="D3" s="57" t="s">
        <v>20</v>
      </c>
      <c r="E3" s="10" t="b">
        <v>0</v>
      </c>
      <c r="F3" s="10" t="b">
        <v>0</v>
      </c>
      <c r="G3" s="57" t="s">
        <v>28</v>
      </c>
      <c r="H3" s="57"/>
      <c r="I3" s="57" t="s">
        <v>29</v>
      </c>
      <c r="J3" s="15" t="s">
        <v>24</v>
      </c>
      <c r="K3" s="57" t="s">
        <v>30</v>
      </c>
      <c r="L3" s="98" t="s">
        <v>31</v>
      </c>
      <c r="M3" s="2"/>
      <c r="N3" s="2"/>
      <c r="O3" s="2"/>
      <c r="P3" s="2"/>
      <c r="Q3" s="2"/>
      <c r="R3" s="2"/>
      <c r="S3" s="2"/>
      <c r="T3" s="129"/>
      <c r="AM3" s="45" t="s">
        <v>3</v>
      </c>
      <c r="AN3" s="49" t="s">
        <v>32</v>
      </c>
    </row>
    <row r="4" spans="1:40" ht="56.25" customHeight="1">
      <c r="A4" s="15">
        <v>3</v>
      </c>
      <c r="B4" s="128" t="s">
        <v>33</v>
      </c>
      <c r="C4" s="57" t="s">
        <v>19</v>
      </c>
      <c r="D4" s="57" t="s">
        <v>20</v>
      </c>
      <c r="E4" s="10" t="b">
        <v>0</v>
      </c>
      <c r="F4" s="10" t="b">
        <v>0</v>
      </c>
      <c r="G4" s="15" t="s">
        <v>34</v>
      </c>
      <c r="H4" s="15" t="s">
        <v>35</v>
      </c>
      <c r="I4" s="15" t="s">
        <v>36</v>
      </c>
      <c r="J4" s="15" t="s">
        <v>37</v>
      </c>
      <c r="K4" s="19" t="s">
        <v>38</v>
      </c>
      <c r="L4" s="19" t="s">
        <v>39</v>
      </c>
      <c r="M4" s="2"/>
      <c r="N4" s="2"/>
      <c r="O4" s="2"/>
      <c r="P4" s="2"/>
      <c r="Q4" s="2"/>
      <c r="R4" s="2"/>
      <c r="S4" s="2"/>
      <c r="T4" s="129"/>
      <c r="AM4" s="46" t="s">
        <v>20</v>
      </c>
      <c r="AN4" s="50">
        <v>0</v>
      </c>
    </row>
    <row r="5" spans="1:40" ht="138.75" customHeight="1">
      <c r="A5" s="102">
        <v>4</v>
      </c>
      <c r="B5" s="124" t="s">
        <v>40</v>
      </c>
      <c r="C5" s="103" t="s">
        <v>19</v>
      </c>
      <c r="D5" s="103" t="s">
        <v>41</v>
      </c>
      <c r="E5" s="104" t="b">
        <v>0</v>
      </c>
      <c r="F5" s="104" t="b">
        <v>0</v>
      </c>
      <c r="G5" s="102" t="s">
        <v>42</v>
      </c>
      <c r="H5" s="102" t="s">
        <v>22</v>
      </c>
      <c r="I5" s="102" t="s">
        <v>43</v>
      </c>
      <c r="J5" s="102" t="s">
        <v>44</v>
      </c>
      <c r="K5" s="105" t="s">
        <v>45</v>
      </c>
      <c r="L5" s="105" t="s">
        <v>46</v>
      </c>
      <c r="M5" s="2"/>
      <c r="N5" s="2"/>
      <c r="O5" s="2"/>
      <c r="P5" s="2">
        <v>2</v>
      </c>
      <c r="Q5" s="2"/>
      <c r="R5" s="2"/>
      <c r="S5" s="2"/>
      <c r="T5" s="129"/>
      <c r="AM5" s="46" t="s">
        <v>47</v>
      </c>
      <c r="AN5" s="50">
        <v>0.05</v>
      </c>
    </row>
    <row r="6" spans="1:40" ht="161.25" customHeight="1">
      <c r="A6" s="102">
        <v>5</v>
      </c>
      <c r="B6" s="125" t="s">
        <v>48</v>
      </c>
      <c r="C6" s="106" t="s">
        <v>49</v>
      </c>
      <c r="D6" s="103" t="s">
        <v>41</v>
      </c>
      <c r="E6" s="104" t="b">
        <v>0</v>
      </c>
      <c r="F6" s="104" t="b">
        <v>0</v>
      </c>
      <c r="G6" s="107" t="s">
        <v>42</v>
      </c>
      <c r="H6" s="107" t="s">
        <v>22</v>
      </c>
      <c r="I6" s="107" t="s">
        <v>50</v>
      </c>
      <c r="J6" s="107" t="s">
        <v>51</v>
      </c>
      <c r="K6" s="107" t="s">
        <v>52</v>
      </c>
      <c r="L6" s="107" t="s">
        <v>53</v>
      </c>
      <c r="M6" s="2"/>
      <c r="N6" s="2"/>
      <c r="O6" s="2"/>
      <c r="P6" s="2">
        <v>2</v>
      </c>
      <c r="Q6" s="2"/>
      <c r="R6" s="2"/>
      <c r="S6" s="2"/>
      <c r="T6" s="129"/>
      <c r="AM6" s="46" t="s">
        <v>54</v>
      </c>
      <c r="AN6" s="50">
        <v>0.15</v>
      </c>
    </row>
    <row r="7" spans="1:40" ht="147" customHeight="1">
      <c r="A7" s="102">
        <v>6</v>
      </c>
      <c r="B7" s="125" t="s">
        <v>55</v>
      </c>
      <c r="C7" s="106" t="s">
        <v>49</v>
      </c>
      <c r="D7" s="103" t="s">
        <v>41</v>
      </c>
      <c r="E7" s="104" t="b">
        <v>0</v>
      </c>
      <c r="F7" s="104" t="b">
        <v>0</v>
      </c>
      <c r="G7" s="108" t="s">
        <v>56</v>
      </c>
      <c r="H7" s="107" t="s">
        <v>22</v>
      </c>
      <c r="I7" s="107" t="s">
        <v>57</v>
      </c>
      <c r="J7" s="107" t="s">
        <v>44</v>
      </c>
      <c r="K7" s="107" t="s">
        <v>58</v>
      </c>
      <c r="L7" s="107" t="s">
        <v>59</v>
      </c>
      <c r="M7" s="2"/>
      <c r="N7" s="2"/>
      <c r="O7" s="2"/>
      <c r="P7" s="2">
        <v>5</v>
      </c>
      <c r="Q7" s="2"/>
      <c r="R7" s="2"/>
      <c r="S7" s="2"/>
      <c r="T7" s="129"/>
      <c r="AM7" s="46" t="s">
        <v>41</v>
      </c>
      <c r="AN7" s="50">
        <v>0.7</v>
      </c>
    </row>
    <row r="8" spans="1:40" ht="360.75" customHeight="1">
      <c r="A8" s="102">
        <v>7</v>
      </c>
      <c r="B8" s="125" t="s">
        <v>60</v>
      </c>
      <c r="C8" s="106" t="s">
        <v>49</v>
      </c>
      <c r="D8" s="103" t="s">
        <v>41</v>
      </c>
      <c r="E8" s="104" t="b">
        <v>0</v>
      </c>
      <c r="F8" s="104" t="b">
        <v>0</v>
      </c>
      <c r="G8" s="108" t="s">
        <v>56</v>
      </c>
      <c r="H8" s="107" t="s">
        <v>22</v>
      </c>
      <c r="I8" s="107" t="s">
        <v>61</v>
      </c>
      <c r="J8" s="107" t="s">
        <v>44</v>
      </c>
      <c r="K8" s="109" t="s">
        <v>62</v>
      </c>
      <c r="L8" s="107" t="s">
        <v>63</v>
      </c>
      <c r="M8" s="2"/>
      <c r="N8" s="2"/>
      <c r="O8" s="2"/>
      <c r="P8" s="2">
        <v>13</v>
      </c>
      <c r="Q8" s="2"/>
      <c r="R8" s="2"/>
      <c r="S8" s="2"/>
      <c r="T8" s="129"/>
      <c r="AM8" s="46" t="s">
        <v>64</v>
      </c>
      <c r="AN8" s="50">
        <v>0.9</v>
      </c>
    </row>
    <row r="9" spans="1:40" ht="153.75" customHeight="1">
      <c r="A9" s="119">
        <v>8</v>
      </c>
      <c r="B9" s="126" t="s">
        <v>65</v>
      </c>
      <c r="C9" s="120" t="s">
        <v>49</v>
      </c>
      <c r="D9" s="121" t="s">
        <v>20</v>
      </c>
      <c r="E9" s="122" t="b">
        <v>0</v>
      </c>
      <c r="F9" s="122" t="b">
        <v>0</v>
      </c>
      <c r="G9" s="90" t="s">
        <v>42</v>
      </c>
      <c r="H9" s="90" t="s">
        <v>22</v>
      </c>
      <c r="I9" s="90" t="s">
        <v>66</v>
      </c>
      <c r="J9" s="90" t="s">
        <v>44</v>
      </c>
      <c r="K9" s="123" t="s">
        <v>67</v>
      </c>
      <c r="L9" s="90" t="s">
        <v>68</v>
      </c>
      <c r="M9" s="21" t="s">
        <v>69</v>
      </c>
      <c r="N9" s="21"/>
      <c r="O9" s="21"/>
      <c r="P9" s="21"/>
      <c r="Q9" s="21"/>
      <c r="R9" s="21"/>
      <c r="S9" s="21"/>
      <c r="T9" s="129"/>
      <c r="AM9" s="46" t="s">
        <v>70</v>
      </c>
      <c r="AN9" s="50">
        <v>1</v>
      </c>
    </row>
    <row r="10" spans="1:40" ht="240.75" customHeight="1">
      <c r="A10" s="102">
        <v>9</v>
      </c>
      <c r="B10" s="125" t="s">
        <v>71</v>
      </c>
      <c r="C10" s="106" t="s">
        <v>49</v>
      </c>
      <c r="D10" s="103" t="s">
        <v>41</v>
      </c>
      <c r="E10" s="104" t="b">
        <v>0</v>
      </c>
      <c r="F10" s="104" t="b">
        <v>0</v>
      </c>
      <c r="G10" s="107" t="s">
        <v>56</v>
      </c>
      <c r="H10" s="107" t="s">
        <v>22</v>
      </c>
      <c r="I10" s="107" t="s">
        <v>72</v>
      </c>
      <c r="J10" s="107" t="s">
        <v>44</v>
      </c>
      <c r="K10" s="107" t="s">
        <v>73</v>
      </c>
      <c r="L10" s="107" t="s">
        <v>74</v>
      </c>
      <c r="M10" s="2"/>
      <c r="N10" s="2"/>
      <c r="O10" s="2"/>
      <c r="P10" s="2">
        <v>8</v>
      </c>
      <c r="Q10" s="2"/>
      <c r="R10" s="2"/>
      <c r="S10" s="2"/>
      <c r="T10" s="129"/>
    </row>
    <row r="11" spans="1:40" ht="222" customHeight="1">
      <c r="A11" s="102">
        <v>10</v>
      </c>
      <c r="B11" s="125" t="s">
        <v>75</v>
      </c>
      <c r="C11" s="106" t="s">
        <v>49</v>
      </c>
      <c r="D11" s="103" t="s">
        <v>41</v>
      </c>
      <c r="E11" s="104" t="b">
        <v>0</v>
      </c>
      <c r="F11" s="104" t="b">
        <v>0</v>
      </c>
      <c r="G11" s="107" t="s">
        <v>56</v>
      </c>
      <c r="H11" s="107" t="s">
        <v>22</v>
      </c>
      <c r="I11" s="107" t="s">
        <v>76</v>
      </c>
      <c r="J11" s="107" t="s">
        <v>44</v>
      </c>
      <c r="K11" s="107" t="s">
        <v>77</v>
      </c>
      <c r="L11" s="107" t="s">
        <v>78</v>
      </c>
      <c r="M11" s="2"/>
      <c r="N11" s="2"/>
      <c r="O11" s="2"/>
      <c r="P11" s="2">
        <v>8</v>
      </c>
      <c r="Q11" s="2"/>
      <c r="R11" s="2"/>
      <c r="S11" s="2"/>
      <c r="T11" s="129"/>
    </row>
    <row r="12" spans="1:40" ht="339" customHeight="1">
      <c r="A12" s="15">
        <v>11</v>
      </c>
      <c r="B12" s="127" t="s">
        <v>79</v>
      </c>
      <c r="C12" s="5" t="s">
        <v>49</v>
      </c>
      <c r="D12" s="57" t="s">
        <v>54</v>
      </c>
      <c r="E12" s="10" t="b">
        <v>0</v>
      </c>
      <c r="F12" s="10" t="b">
        <v>0</v>
      </c>
      <c r="G12" s="2" t="s">
        <v>56</v>
      </c>
      <c r="H12" s="2" t="s">
        <v>22</v>
      </c>
      <c r="I12" s="2" t="s">
        <v>80</v>
      </c>
      <c r="J12" s="2" t="s">
        <v>44</v>
      </c>
      <c r="K12" s="2" t="s">
        <v>81</v>
      </c>
      <c r="L12" s="2" t="s">
        <v>82</v>
      </c>
      <c r="M12" s="2"/>
      <c r="N12" s="2"/>
      <c r="O12" s="2"/>
      <c r="P12" s="2">
        <v>13</v>
      </c>
      <c r="Q12" s="2"/>
      <c r="R12" s="2"/>
      <c r="S12" s="2"/>
      <c r="T12" s="129"/>
    </row>
    <row r="13" spans="1:40" ht="76.5" customHeight="1">
      <c r="A13" s="15">
        <v>12</v>
      </c>
      <c r="B13" s="127" t="s">
        <v>83</v>
      </c>
      <c r="C13" s="5" t="s">
        <v>49</v>
      </c>
      <c r="D13" s="57" t="s">
        <v>54</v>
      </c>
      <c r="E13" s="10" t="b">
        <v>0</v>
      </c>
      <c r="F13" s="10" t="b">
        <v>0</v>
      </c>
      <c r="G13" s="2" t="s">
        <v>42</v>
      </c>
      <c r="H13" s="2" t="s">
        <v>22</v>
      </c>
      <c r="I13" s="2" t="s">
        <v>84</v>
      </c>
      <c r="J13" s="2" t="s">
        <v>37</v>
      </c>
      <c r="K13" s="3" t="s">
        <v>85</v>
      </c>
      <c r="L13" s="2" t="s">
        <v>86</v>
      </c>
      <c r="M13" s="2"/>
      <c r="N13" s="2"/>
      <c r="O13" s="2"/>
      <c r="P13" s="2">
        <v>2</v>
      </c>
      <c r="Q13" s="2"/>
      <c r="R13" s="2"/>
      <c r="S13" s="2"/>
      <c r="T13" s="129"/>
    </row>
    <row r="14" spans="1:40" ht="130.5" customHeight="1">
      <c r="A14" s="15">
        <v>13</v>
      </c>
      <c r="B14" s="127" t="s">
        <v>87</v>
      </c>
      <c r="C14" s="5" t="s">
        <v>49</v>
      </c>
      <c r="D14" s="57" t="s">
        <v>54</v>
      </c>
      <c r="E14" s="10" t="b">
        <v>0</v>
      </c>
      <c r="F14" s="10" t="b">
        <v>0</v>
      </c>
      <c r="G14" s="2" t="s">
        <v>42</v>
      </c>
      <c r="H14" s="2" t="s">
        <v>88</v>
      </c>
      <c r="I14" s="2" t="s">
        <v>89</v>
      </c>
      <c r="J14" s="2" t="s">
        <v>44</v>
      </c>
      <c r="K14" s="2" t="s">
        <v>90</v>
      </c>
      <c r="L14" s="2" t="s">
        <v>91</v>
      </c>
      <c r="M14" s="2"/>
      <c r="N14" s="2"/>
      <c r="O14" s="2"/>
      <c r="P14" s="2">
        <v>8</v>
      </c>
      <c r="Q14" s="2"/>
      <c r="R14" s="2"/>
      <c r="S14" s="2"/>
      <c r="T14" s="129"/>
    </row>
    <row r="15" spans="1:40" ht="409.6">
      <c r="A15" s="15">
        <v>14</v>
      </c>
      <c r="B15" s="127" t="s">
        <v>92</v>
      </c>
      <c r="C15" s="5" t="s">
        <v>49</v>
      </c>
      <c r="D15" s="57" t="s">
        <v>20</v>
      </c>
      <c r="E15" s="10" t="b">
        <v>0</v>
      </c>
      <c r="F15" s="10" t="b">
        <v>0</v>
      </c>
      <c r="G15" s="2" t="s">
        <v>56</v>
      </c>
      <c r="H15" s="2" t="s">
        <v>88</v>
      </c>
      <c r="I15" s="2" t="s">
        <v>93</v>
      </c>
      <c r="J15" s="2" t="s">
        <v>51</v>
      </c>
      <c r="K15" s="2" t="s">
        <v>94</v>
      </c>
      <c r="L15" s="2" t="s">
        <v>95</v>
      </c>
      <c r="M15" s="2"/>
      <c r="N15" s="2"/>
      <c r="O15" s="2"/>
      <c r="P15" s="2">
        <v>13</v>
      </c>
      <c r="Q15" s="2"/>
      <c r="R15" s="2"/>
      <c r="S15" s="2"/>
      <c r="T15" s="129"/>
    </row>
    <row r="16" spans="1:40" ht="149.25" customHeight="1">
      <c r="A16" s="15">
        <v>15</v>
      </c>
      <c r="B16" s="127" t="s">
        <v>96</v>
      </c>
      <c r="C16" s="5" t="s">
        <v>49</v>
      </c>
      <c r="D16" s="57" t="s">
        <v>20</v>
      </c>
      <c r="E16" s="99" t="b">
        <v>0</v>
      </c>
      <c r="F16" s="99" t="b">
        <v>0</v>
      </c>
      <c r="G16" s="2" t="s">
        <v>42</v>
      </c>
      <c r="H16" s="2" t="s">
        <v>88</v>
      </c>
      <c r="I16" s="2" t="s">
        <v>97</v>
      </c>
      <c r="J16" s="2" t="s">
        <v>44</v>
      </c>
      <c r="K16" s="2" t="s">
        <v>98</v>
      </c>
      <c r="L16" s="2" t="s">
        <v>99</v>
      </c>
      <c r="M16" s="7"/>
      <c r="N16" s="7"/>
      <c r="O16" s="7"/>
      <c r="P16" s="7">
        <v>8</v>
      </c>
      <c r="Q16" s="7"/>
      <c r="R16" s="7"/>
      <c r="S16" s="7"/>
      <c r="T16" s="129"/>
    </row>
    <row r="17" spans="1:20" ht="183" customHeight="1">
      <c r="A17" s="15">
        <v>16</v>
      </c>
      <c r="B17" s="127" t="s">
        <v>100</v>
      </c>
      <c r="C17" s="5" t="s">
        <v>49</v>
      </c>
      <c r="D17" s="57" t="s">
        <v>20</v>
      </c>
      <c r="E17" s="10" t="b">
        <v>0</v>
      </c>
      <c r="F17" s="10" t="b">
        <v>0</v>
      </c>
      <c r="G17" s="2" t="s">
        <v>56</v>
      </c>
      <c r="H17" s="2" t="s">
        <v>101</v>
      </c>
      <c r="I17" s="2" t="s">
        <v>102</v>
      </c>
      <c r="J17" s="2" t="s">
        <v>103</v>
      </c>
      <c r="K17" s="2" t="s">
        <v>104</v>
      </c>
      <c r="L17" s="2" t="s">
        <v>105</v>
      </c>
      <c r="M17" s="2"/>
      <c r="N17" s="2"/>
      <c r="O17" s="2"/>
      <c r="P17" s="2">
        <v>8</v>
      </c>
      <c r="Q17" s="2"/>
      <c r="R17" s="2"/>
      <c r="S17" s="2"/>
      <c r="T17" s="129"/>
    </row>
    <row r="18" spans="1:20" ht="183" customHeight="1">
      <c r="A18" s="15"/>
      <c r="B18" s="57"/>
      <c r="C18" s="5"/>
      <c r="D18" s="57"/>
      <c r="E18" s="10" t="b">
        <v>0</v>
      </c>
      <c r="F18" s="10" t="b">
        <v>0</v>
      </c>
      <c r="G18" s="2"/>
      <c r="H18" s="2"/>
      <c r="I18" s="2"/>
      <c r="J18" s="2"/>
      <c r="K18" s="2"/>
      <c r="L18" s="2"/>
      <c r="M18" s="2"/>
      <c r="N18" s="2"/>
      <c r="O18" s="2"/>
      <c r="P18" s="2"/>
      <c r="Q18" s="2"/>
      <c r="R18" s="2"/>
      <c r="S18" s="2"/>
      <c r="T18" s="129"/>
    </row>
    <row r="19" spans="1:20" ht="335.25" customHeight="1">
      <c r="A19" s="15">
        <v>17</v>
      </c>
      <c r="B19" s="127" t="s">
        <v>106</v>
      </c>
      <c r="C19" s="5" t="s">
        <v>49</v>
      </c>
      <c r="D19" s="57" t="s">
        <v>20</v>
      </c>
      <c r="E19" s="10" t="b">
        <v>0</v>
      </c>
      <c r="F19" s="10" t="b">
        <v>0</v>
      </c>
      <c r="G19" s="2" t="s">
        <v>56</v>
      </c>
      <c r="H19" s="2" t="s">
        <v>88</v>
      </c>
      <c r="I19" s="2" t="s">
        <v>107</v>
      </c>
      <c r="J19" s="2" t="s">
        <v>103</v>
      </c>
      <c r="K19" s="2" t="s">
        <v>108</v>
      </c>
      <c r="L19" s="2" t="s">
        <v>109</v>
      </c>
      <c r="M19" s="2"/>
      <c r="N19" s="2"/>
      <c r="O19" s="2"/>
      <c r="P19" s="2">
        <v>8</v>
      </c>
      <c r="Q19" s="2"/>
      <c r="R19" s="2"/>
      <c r="S19" s="2"/>
      <c r="T19" s="129"/>
    </row>
    <row r="20" spans="1:20" ht="114.75" customHeight="1">
      <c r="A20" s="15">
        <v>18</v>
      </c>
      <c r="B20" s="127" t="s">
        <v>110</v>
      </c>
      <c r="C20" s="5" t="s">
        <v>49</v>
      </c>
      <c r="D20" s="57" t="s">
        <v>20</v>
      </c>
      <c r="E20" s="10" t="b">
        <v>0</v>
      </c>
      <c r="F20" s="10" t="b">
        <v>0</v>
      </c>
      <c r="G20" s="2" t="s">
        <v>56</v>
      </c>
      <c r="H20" s="2" t="s">
        <v>88</v>
      </c>
      <c r="I20" s="2" t="s">
        <v>111</v>
      </c>
      <c r="J20" s="2" t="s">
        <v>112</v>
      </c>
      <c r="K20" s="2" t="s">
        <v>113</v>
      </c>
      <c r="L20" s="2" t="s">
        <v>114</v>
      </c>
      <c r="M20" s="7"/>
      <c r="N20" s="7"/>
      <c r="O20" s="7"/>
      <c r="P20" s="7">
        <v>8</v>
      </c>
      <c r="Q20" s="7"/>
      <c r="R20" s="7"/>
      <c r="S20" s="7"/>
      <c r="T20" s="129"/>
    </row>
    <row r="21" spans="1:20" ht="286.5" customHeight="1">
      <c r="A21" s="15">
        <v>19</v>
      </c>
      <c r="B21" s="127" t="s">
        <v>115</v>
      </c>
      <c r="C21" s="5" t="s">
        <v>49</v>
      </c>
      <c r="D21" s="57" t="s">
        <v>20</v>
      </c>
      <c r="E21" s="10" t="b">
        <v>0</v>
      </c>
      <c r="F21" s="10" t="b">
        <v>0</v>
      </c>
      <c r="G21" s="2" t="s">
        <v>56</v>
      </c>
      <c r="H21" s="2" t="s">
        <v>88</v>
      </c>
      <c r="I21" s="2" t="s">
        <v>116</v>
      </c>
      <c r="J21" s="2" t="s">
        <v>112</v>
      </c>
      <c r="K21" s="2" t="s">
        <v>117</v>
      </c>
      <c r="L21" s="2" t="s">
        <v>118</v>
      </c>
      <c r="M21" s="7"/>
      <c r="N21" s="7"/>
      <c r="O21" s="7"/>
      <c r="P21" s="7">
        <v>8</v>
      </c>
      <c r="Q21" s="7"/>
      <c r="R21" s="7"/>
      <c r="S21" s="7"/>
      <c r="T21" s="129"/>
    </row>
    <row r="22" spans="1:20" ht="65.25" customHeight="1">
      <c r="A22" s="15">
        <v>20</v>
      </c>
      <c r="B22" s="127" t="s">
        <v>119</v>
      </c>
      <c r="C22" s="5" t="s">
        <v>49</v>
      </c>
      <c r="D22" s="57" t="s">
        <v>20</v>
      </c>
      <c r="E22" s="10" t="b">
        <v>0</v>
      </c>
      <c r="F22" s="10" t="b">
        <v>0</v>
      </c>
      <c r="G22" s="2" t="s">
        <v>56</v>
      </c>
      <c r="H22" s="2" t="s">
        <v>35</v>
      </c>
      <c r="I22" s="2" t="s">
        <v>120</v>
      </c>
      <c r="J22" s="2" t="s">
        <v>103</v>
      </c>
      <c r="K22" s="2" t="s">
        <v>121</v>
      </c>
      <c r="L22" s="2" t="s">
        <v>122</v>
      </c>
      <c r="M22" s="2"/>
      <c r="N22" s="2"/>
      <c r="O22" s="2"/>
      <c r="P22" s="2">
        <v>8</v>
      </c>
      <c r="Q22" s="2"/>
      <c r="R22" s="2"/>
      <c r="S22" s="2"/>
      <c r="T22" s="129"/>
    </row>
    <row r="23" spans="1:20" ht="114.75" customHeight="1">
      <c r="A23" s="15">
        <v>21</v>
      </c>
      <c r="B23" s="127" t="s">
        <v>123</v>
      </c>
      <c r="C23" s="5" t="s">
        <v>49</v>
      </c>
      <c r="D23" s="57" t="s">
        <v>20</v>
      </c>
      <c r="E23" s="10" t="b">
        <v>0</v>
      </c>
      <c r="F23" s="10" t="b">
        <v>0</v>
      </c>
      <c r="G23" s="2" t="s">
        <v>56</v>
      </c>
      <c r="H23" s="2" t="s">
        <v>35</v>
      </c>
      <c r="I23" s="2" t="s">
        <v>124</v>
      </c>
      <c r="J23" s="2" t="s">
        <v>103</v>
      </c>
      <c r="K23" s="2" t="s">
        <v>125</v>
      </c>
      <c r="L23" s="2" t="s">
        <v>126</v>
      </c>
      <c r="M23" s="2"/>
      <c r="N23" s="2"/>
      <c r="O23" s="2"/>
      <c r="P23" s="2">
        <v>13</v>
      </c>
      <c r="Q23" s="2"/>
      <c r="R23" s="2"/>
      <c r="S23" s="2"/>
      <c r="T23" s="129"/>
    </row>
    <row r="24" spans="1:20" ht="263.25" customHeight="1">
      <c r="A24" s="15">
        <v>22</v>
      </c>
      <c r="B24" s="127" t="s">
        <v>127</v>
      </c>
      <c r="C24" s="5" t="s">
        <v>49</v>
      </c>
      <c r="D24" s="57" t="s">
        <v>20</v>
      </c>
      <c r="E24" s="10" t="b">
        <v>0</v>
      </c>
      <c r="F24" s="10" t="b">
        <v>0</v>
      </c>
      <c r="G24" s="2" t="s">
        <v>42</v>
      </c>
      <c r="H24" s="2" t="s">
        <v>88</v>
      </c>
      <c r="I24" s="2" t="s">
        <v>128</v>
      </c>
      <c r="J24" s="2" t="s">
        <v>129</v>
      </c>
      <c r="K24" s="2" t="s">
        <v>130</v>
      </c>
      <c r="L24" s="2" t="s">
        <v>131</v>
      </c>
      <c r="M24" s="7"/>
      <c r="N24" s="7"/>
      <c r="O24" s="7"/>
      <c r="P24" s="7">
        <v>13</v>
      </c>
      <c r="Q24" s="7"/>
      <c r="R24" s="7"/>
      <c r="S24" s="7"/>
      <c r="T24" s="129"/>
    </row>
    <row r="25" spans="1:20" ht="144.75" customHeight="1">
      <c r="A25" s="15">
        <v>23</v>
      </c>
      <c r="B25" s="127" t="s">
        <v>132</v>
      </c>
      <c r="C25" s="5" t="s">
        <v>49</v>
      </c>
      <c r="D25" s="57" t="s">
        <v>20</v>
      </c>
      <c r="E25" s="10" t="b">
        <v>0</v>
      </c>
      <c r="F25" s="10" t="b">
        <v>0</v>
      </c>
      <c r="G25" s="2" t="s">
        <v>42</v>
      </c>
      <c r="H25" s="2" t="s">
        <v>88</v>
      </c>
      <c r="I25" s="2" t="s">
        <v>133</v>
      </c>
      <c r="J25" s="2" t="s">
        <v>44</v>
      </c>
      <c r="K25" s="2" t="s">
        <v>134</v>
      </c>
      <c r="L25" s="2" t="s">
        <v>135</v>
      </c>
      <c r="M25" s="7"/>
      <c r="N25" s="7"/>
      <c r="O25" s="7"/>
      <c r="P25" s="7">
        <v>8</v>
      </c>
      <c r="Q25" s="7"/>
      <c r="R25" s="7"/>
      <c r="S25" s="7"/>
      <c r="T25" s="129"/>
    </row>
    <row r="26" spans="1:20" ht="145.5" customHeight="1">
      <c r="A26" s="15">
        <v>24</v>
      </c>
      <c r="B26" s="127" t="s">
        <v>136</v>
      </c>
      <c r="C26" s="5" t="s">
        <v>49</v>
      </c>
      <c r="D26" s="57" t="s">
        <v>20</v>
      </c>
      <c r="E26" s="10" t="b">
        <v>0</v>
      </c>
      <c r="F26" s="10" t="b">
        <v>0</v>
      </c>
      <c r="G26" s="2" t="s">
        <v>42</v>
      </c>
      <c r="H26" s="2" t="s">
        <v>88</v>
      </c>
      <c r="I26" s="2" t="s">
        <v>137</v>
      </c>
      <c r="J26" s="2" t="s">
        <v>112</v>
      </c>
      <c r="K26" s="2" t="s">
        <v>138</v>
      </c>
      <c r="L26" s="2" t="s">
        <v>139</v>
      </c>
      <c r="M26" s="7"/>
      <c r="N26" s="7"/>
      <c r="O26" s="7"/>
      <c r="P26" s="7">
        <v>8</v>
      </c>
      <c r="Q26" s="7"/>
      <c r="R26" s="7"/>
      <c r="S26" s="7"/>
      <c r="T26" s="129"/>
    </row>
    <row r="27" spans="1:20" ht="259.5" customHeight="1">
      <c r="A27" s="15"/>
      <c r="B27" s="127" t="s">
        <v>140</v>
      </c>
      <c r="C27" s="5" t="s">
        <v>49</v>
      </c>
      <c r="D27" s="57" t="s">
        <v>54</v>
      </c>
      <c r="E27" s="10" t="b">
        <v>0</v>
      </c>
      <c r="F27" s="10" t="b">
        <v>0</v>
      </c>
      <c r="G27" s="2" t="s">
        <v>42</v>
      </c>
      <c r="H27" s="2" t="s">
        <v>141</v>
      </c>
      <c r="I27" s="2" t="s">
        <v>142</v>
      </c>
      <c r="J27" s="2" t="s">
        <v>103</v>
      </c>
      <c r="K27" s="2" t="s">
        <v>143</v>
      </c>
      <c r="L27" s="2" t="s">
        <v>144</v>
      </c>
      <c r="M27" s="7"/>
      <c r="N27" s="7"/>
      <c r="O27" s="7"/>
      <c r="P27" s="7">
        <v>8</v>
      </c>
      <c r="Q27" s="7"/>
      <c r="R27" s="7"/>
      <c r="S27" s="7"/>
      <c r="T27" s="129"/>
    </row>
    <row r="28" spans="1:20" ht="160.5" customHeight="1">
      <c r="A28" s="15">
        <v>25</v>
      </c>
      <c r="B28" s="127" t="s">
        <v>145</v>
      </c>
      <c r="C28" s="5" t="s">
        <v>146</v>
      </c>
      <c r="D28" s="57" t="s">
        <v>20</v>
      </c>
      <c r="E28" s="10" t="b">
        <v>0</v>
      </c>
      <c r="F28" s="10" t="b">
        <v>0</v>
      </c>
      <c r="G28" s="2" t="s">
        <v>147</v>
      </c>
      <c r="H28" s="2" t="s">
        <v>22</v>
      </c>
      <c r="I28" s="2" t="s">
        <v>148</v>
      </c>
      <c r="J28" s="2" t="s">
        <v>149</v>
      </c>
      <c r="K28" s="2" t="s">
        <v>150</v>
      </c>
      <c r="L28" s="2" t="s">
        <v>151</v>
      </c>
      <c r="M28" s="2"/>
      <c r="N28" s="2"/>
      <c r="O28" s="2"/>
      <c r="P28" s="2"/>
      <c r="Q28" s="2"/>
      <c r="R28" s="2"/>
      <c r="S28" s="2"/>
      <c r="T28" s="129"/>
    </row>
    <row r="29" spans="1:20" ht="107.25" customHeight="1">
      <c r="A29" s="15">
        <v>26</v>
      </c>
      <c r="B29" s="127" t="s">
        <v>152</v>
      </c>
      <c r="C29" s="5" t="s">
        <v>146</v>
      </c>
      <c r="D29" s="57" t="s">
        <v>20</v>
      </c>
      <c r="E29" s="10" t="b">
        <v>0</v>
      </c>
      <c r="F29" s="10" t="b">
        <v>0</v>
      </c>
      <c r="G29" s="2" t="s">
        <v>147</v>
      </c>
      <c r="H29" s="2" t="s">
        <v>22</v>
      </c>
      <c r="I29" s="2" t="s">
        <v>153</v>
      </c>
      <c r="J29" s="4" t="s">
        <v>149</v>
      </c>
      <c r="K29" s="2" t="s">
        <v>154</v>
      </c>
      <c r="L29" s="2" t="s">
        <v>155</v>
      </c>
      <c r="M29" s="2"/>
      <c r="N29" s="2"/>
      <c r="O29" s="2"/>
      <c r="P29" s="2"/>
      <c r="Q29" s="2"/>
      <c r="R29" s="2"/>
      <c r="S29" s="2"/>
      <c r="T29" s="129"/>
    </row>
    <row r="30" spans="1:20" ht="151.5" customHeight="1">
      <c r="A30" s="15">
        <v>27</v>
      </c>
      <c r="B30" s="127" t="s">
        <v>156</v>
      </c>
      <c r="C30" s="5" t="s">
        <v>146</v>
      </c>
      <c r="D30" s="57" t="s">
        <v>20</v>
      </c>
      <c r="E30" s="10" t="b">
        <v>0</v>
      </c>
      <c r="F30" s="10" t="b">
        <v>0</v>
      </c>
      <c r="G30" s="2" t="s">
        <v>147</v>
      </c>
      <c r="H30" s="2" t="s">
        <v>22</v>
      </c>
      <c r="I30" s="2" t="s">
        <v>157</v>
      </c>
      <c r="J30" s="2" t="s">
        <v>149</v>
      </c>
      <c r="K30" s="2" t="s">
        <v>158</v>
      </c>
      <c r="L30" s="2" t="s">
        <v>159</v>
      </c>
      <c r="M30" s="2"/>
      <c r="N30" s="2"/>
      <c r="O30" s="2"/>
      <c r="P30" s="2"/>
      <c r="Q30" s="2"/>
      <c r="R30" s="2"/>
      <c r="S30" s="2"/>
      <c r="T30" s="129"/>
    </row>
    <row r="31" spans="1:20" ht="84.75" customHeight="1">
      <c r="A31" s="15">
        <v>28</v>
      </c>
      <c r="B31" s="127" t="s">
        <v>160</v>
      </c>
      <c r="C31" s="5" t="s">
        <v>146</v>
      </c>
      <c r="D31" s="57" t="s">
        <v>20</v>
      </c>
      <c r="E31" s="10" t="b">
        <v>0</v>
      </c>
      <c r="F31" s="10" t="b">
        <v>0</v>
      </c>
      <c r="G31" s="2" t="s">
        <v>147</v>
      </c>
      <c r="H31" s="2" t="s">
        <v>22</v>
      </c>
      <c r="I31" s="2" t="s">
        <v>161</v>
      </c>
      <c r="J31" s="2" t="s">
        <v>149</v>
      </c>
      <c r="K31" s="2" t="s">
        <v>162</v>
      </c>
      <c r="L31" s="2" t="s">
        <v>163</v>
      </c>
      <c r="M31" s="2"/>
      <c r="N31" s="2"/>
      <c r="O31" s="2"/>
      <c r="P31" s="2"/>
      <c r="Q31" s="2"/>
      <c r="R31" s="2"/>
      <c r="S31" s="2"/>
      <c r="T31" s="129"/>
    </row>
    <row r="32" spans="1:20" ht="85.5" customHeight="1">
      <c r="A32" s="15">
        <v>29</v>
      </c>
      <c r="B32" s="127" t="s">
        <v>164</v>
      </c>
      <c r="C32" s="5" t="s">
        <v>146</v>
      </c>
      <c r="D32" s="57" t="s">
        <v>20</v>
      </c>
      <c r="E32" s="10" t="b">
        <v>0</v>
      </c>
      <c r="F32" s="10" t="b">
        <v>0</v>
      </c>
      <c r="G32" s="2" t="s">
        <v>147</v>
      </c>
      <c r="H32" s="2" t="s">
        <v>22</v>
      </c>
      <c r="I32" s="2" t="s">
        <v>165</v>
      </c>
      <c r="J32" s="2" t="s">
        <v>149</v>
      </c>
      <c r="K32" s="2" t="s">
        <v>166</v>
      </c>
      <c r="L32" s="2" t="s">
        <v>167</v>
      </c>
      <c r="M32" s="2"/>
      <c r="N32" s="2"/>
      <c r="O32" s="2"/>
      <c r="P32" s="2"/>
      <c r="Q32" s="2"/>
      <c r="R32" s="2"/>
      <c r="S32" s="2"/>
      <c r="T32" s="129"/>
    </row>
    <row r="33" spans="1:20" ht="137.25" customHeight="1">
      <c r="A33" s="15">
        <v>30</v>
      </c>
      <c r="B33" s="127" t="s">
        <v>168</v>
      </c>
      <c r="C33" s="5" t="s">
        <v>146</v>
      </c>
      <c r="D33" s="57" t="s">
        <v>20</v>
      </c>
      <c r="E33" s="10" t="b">
        <v>0</v>
      </c>
      <c r="F33" s="10" t="b">
        <v>0</v>
      </c>
      <c r="G33" s="2" t="s">
        <v>147</v>
      </c>
      <c r="H33" s="2" t="s">
        <v>22</v>
      </c>
      <c r="I33" s="2" t="s">
        <v>169</v>
      </c>
      <c r="J33" s="2" t="s">
        <v>149</v>
      </c>
      <c r="K33" s="2" t="s">
        <v>170</v>
      </c>
      <c r="L33" s="2" t="s">
        <v>171</v>
      </c>
      <c r="M33" s="2"/>
      <c r="N33" s="2"/>
      <c r="O33" s="2"/>
      <c r="P33" s="2"/>
      <c r="Q33" s="2"/>
      <c r="R33" s="2"/>
      <c r="S33" s="2"/>
      <c r="T33" s="129"/>
    </row>
    <row r="34" spans="1:20" ht="177" customHeight="1">
      <c r="A34" s="15">
        <v>31</v>
      </c>
      <c r="B34" s="127" t="s">
        <v>172</v>
      </c>
      <c r="C34" s="5" t="s">
        <v>146</v>
      </c>
      <c r="D34" s="57" t="s">
        <v>20</v>
      </c>
      <c r="E34" s="10" t="b">
        <v>0</v>
      </c>
      <c r="F34" s="10" t="b">
        <v>0</v>
      </c>
      <c r="G34" s="2" t="s">
        <v>147</v>
      </c>
      <c r="H34" s="2" t="s">
        <v>22</v>
      </c>
      <c r="I34" s="2" t="s">
        <v>173</v>
      </c>
      <c r="J34" s="2" t="s">
        <v>149</v>
      </c>
      <c r="K34" s="2" t="s">
        <v>174</v>
      </c>
      <c r="L34" s="2" t="s">
        <v>175</v>
      </c>
      <c r="M34" s="2"/>
      <c r="N34" s="2"/>
      <c r="O34" s="2"/>
      <c r="P34" s="2"/>
      <c r="Q34" s="2"/>
      <c r="R34" s="2"/>
      <c r="S34" s="2"/>
      <c r="T34" s="129"/>
    </row>
    <row r="35" spans="1:20" ht="147.75" customHeight="1">
      <c r="A35" s="15">
        <v>32</v>
      </c>
      <c r="B35" s="127" t="s">
        <v>176</v>
      </c>
      <c r="C35" s="5" t="s">
        <v>146</v>
      </c>
      <c r="D35" s="57" t="s">
        <v>20</v>
      </c>
      <c r="E35" s="10" t="b">
        <v>0</v>
      </c>
      <c r="F35" s="10" t="b">
        <v>0</v>
      </c>
      <c r="G35" s="2" t="s">
        <v>147</v>
      </c>
      <c r="H35" s="2" t="s">
        <v>22</v>
      </c>
      <c r="I35" s="2" t="s">
        <v>177</v>
      </c>
      <c r="J35" s="2" t="s">
        <v>149</v>
      </c>
      <c r="K35" s="2" t="s">
        <v>178</v>
      </c>
      <c r="L35" s="2" t="s">
        <v>179</v>
      </c>
      <c r="M35" s="2"/>
      <c r="N35" s="2"/>
      <c r="O35" s="2"/>
      <c r="P35" s="2"/>
      <c r="Q35" s="2"/>
      <c r="R35" s="2"/>
      <c r="S35" s="2"/>
      <c r="T35" s="129"/>
    </row>
    <row r="36" spans="1:20" ht="246" customHeight="1">
      <c r="A36" s="15">
        <v>33</v>
      </c>
      <c r="B36" s="127" t="s">
        <v>180</v>
      </c>
      <c r="C36" s="5" t="s">
        <v>146</v>
      </c>
      <c r="D36" s="57" t="s">
        <v>20</v>
      </c>
      <c r="E36" s="10" t="b">
        <v>0</v>
      </c>
      <c r="F36" s="10" t="b">
        <v>0</v>
      </c>
      <c r="G36" s="2" t="s">
        <v>147</v>
      </c>
      <c r="H36" s="2" t="s">
        <v>22</v>
      </c>
      <c r="I36" s="2" t="s">
        <v>181</v>
      </c>
      <c r="J36" s="2" t="s">
        <v>149</v>
      </c>
      <c r="K36" s="2" t="s">
        <v>182</v>
      </c>
      <c r="L36" s="2" t="s">
        <v>183</v>
      </c>
      <c r="M36" s="2"/>
      <c r="N36" s="2"/>
      <c r="O36" s="2"/>
      <c r="P36" s="2"/>
      <c r="Q36" s="2"/>
      <c r="R36" s="2"/>
      <c r="S36" s="2"/>
      <c r="T36" s="129"/>
    </row>
    <row r="37" spans="1:20" ht="154.5" customHeight="1">
      <c r="A37" s="15">
        <v>34</v>
      </c>
      <c r="B37" s="127" t="s">
        <v>184</v>
      </c>
      <c r="C37" s="5" t="s">
        <v>146</v>
      </c>
      <c r="D37" s="57" t="s">
        <v>20</v>
      </c>
      <c r="E37" s="10" t="b">
        <v>0</v>
      </c>
      <c r="F37" s="10" t="b">
        <v>0</v>
      </c>
      <c r="G37" s="2" t="s">
        <v>147</v>
      </c>
      <c r="H37" s="2" t="s">
        <v>22</v>
      </c>
      <c r="I37" s="2" t="s">
        <v>185</v>
      </c>
      <c r="J37" s="2" t="s">
        <v>149</v>
      </c>
      <c r="K37" s="2" t="s">
        <v>186</v>
      </c>
      <c r="L37" s="2"/>
      <c r="M37" s="2"/>
      <c r="N37" s="2"/>
      <c r="O37" s="2"/>
      <c r="P37" s="2"/>
      <c r="Q37" s="2"/>
      <c r="R37" s="2"/>
      <c r="S37" s="2"/>
      <c r="T37" s="129"/>
    </row>
    <row r="38" spans="1:20" ht="137.25" customHeight="1">
      <c r="A38" s="15">
        <v>35</v>
      </c>
      <c r="B38" s="127" t="s">
        <v>187</v>
      </c>
      <c r="C38" s="5" t="s">
        <v>146</v>
      </c>
      <c r="D38" s="57" t="s">
        <v>20</v>
      </c>
      <c r="E38" s="10" t="b">
        <v>0</v>
      </c>
      <c r="F38" s="10" t="b">
        <v>0</v>
      </c>
      <c r="G38" s="2" t="s">
        <v>147</v>
      </c>
      <c r="H38" s="2" t="s">
        <v>22</v>
      </c>
      <c r="I38" s="2" t="s">
        <v>188</v>
      </c>
      <c r="J38" s="2" t="s">
        <v>149</v>
      </c>
      <c r="K38" s="2" t="s">
        <v>189</v>
      </c>
      <c r="L38" s="2" t="s">
        <v>190</v>
      </c>
      <c r="M38" s="2"/>
      <c r="N38" s="2"/>
      <c r="O38" s="2"/>
      <c r="P38" s="2"/>
      <c r="Q38" s="2"/>
      <c r="R38" s="2"/>
      <c r="S38" s="2"/>
      <c r="T38" s="129"/>
    </row>
    <row r="39" spans="1:20" ht="150.75" customHeight="1">
      <c r="A39" s="15">
        <v>36</v>
      </c>
      <c r="B39" s="127" t="s">
        <v>191</v>
      </c>
      <c r="C39" s="5" t="s">
        <v>146</v>
      </c>
      <c r="D39" s="57" t="s">
        <v>20</v>
      </c>
      <c r="E39" s="10" t="b">
        <v>0</v>
      </c>
      <c r="F39" s="10" t="b">
        <v>1</v>
      </c>
      <c r="G39" s="2" t="s">
        <v>147</v>
      </c>
      <c r="H39" s="2" t="s">
        <v>22</v>
      </c>
      <c r="I39" s="2" t="s">
        <v>192</v>
      </c>
      <c r="J39" s="2" t="s">
        <v>193</v>
      </c>
      <c r="K39" s="3" t="s">
        <v>194</v>
      </c>
      <c r="L39" s="2" t="s">
        <v>195</v>
      </c>
      <c r="M39" s="2"/>
      <c r="N39" s="2"/>
      <c r="O39" s="2"/>
      <c r="P39" s="2"/>
      <c r="Q39" s="2"/>
      <c r="R39" s="2"/>
      <c r="S39" s="2"/>
      <c r="T39" s="129"/>
    </row>
    <row r="40" spans="1:20" ht="145.5" customHeight="1">
      <c r="A40" s="15">
        <v>37</v>
      </c>
      <c r="B40" s="127" t="s">
        <v>196</v>
      </c>
      <c r="C40" s="5" t="s">
        <v>146</v>
      </c>
      <c r="D40" s="57" t="s">
        <v>20</v>
      </c>
      <c r="E40" s="10" t="b">
        <v>0</v>
      </c>
      <c r="F40" s="10" t="b">
        <v>0</v>
      </c>
      <c r="G40" s="2" t="s">
        <v>147</v>
      </c>
      <c r="H40" s="2" t="s">
        <v>35</v>
      </c>
      <c r="I40" s="2" t="s">
        <v>197</v>
      </c>
      <c r="J40" s="2" t="s">
        <v>149</v>
      </c>
      <c r="K40" s="2" t="s">
        <v>198</v>
      </c>
      <c r="L40" s="2" t="s">
        <v>199</v>
      </c>
      <c r="M40" s="2"/>
      <c r="N40" s="2"/>
      <c r="O40" s="2"/>
      <c r="P40" s="2"/>
      <c r="Q40" s="2"/>
      <c r="R40" s="2"/>
      <c r="S40" s="2"/>
      <c r="T40" s="129"/>
    </row>
    <row r="41" spans="1:20" ht="81.75" customHeight="1">
      <c r="A41" s="15">
        <v>38</v>
      </c>
      <c r="B41" s="127" t="s">
        <v>200</v>
      </c>
      <c r="C41" s="5" t="s">
        <v>146</v>
      </c>
      <c r="D41" s="57" t="s">
        <v>20</v>
      </c>
      <c r="E41" s="10" t="b">
        <v>0</v>
      </c>
      <c r="F41" s="10" t="b">
        <v>0</v>
      </c>
      <c r="G41" s="2" t="s">
        <v>147</v>
      </c>
      <c r="H41" s="2" t="s">
        <v>88</v>
      </c>
      <c r="I41" s="2" t="s">
        <v>201</v>
      </c>
      <c r="J41" s="2" t="s">
        <v>149</v>
      </c>
      <c r="K41" s="2" t="s">
        <v>202</v>
      </c>
      <c r="L41" s="31"/>
      <c r="M41" s="2"/>
      <c r="N41" s="2"/>
      <c r="O41" s="2"/>
      <c r="P41" s="2"/>
      <c r="Q41" s="2"/>
      <c r="R41" s="2"/>
      <c r="S41" s="2"/>
      <c r="T41" s="129"/>
    </row>
    <row r="42" spans="1:20" ht="72">
      <c r="A42" s="15">
        <v>39</v>
      </c>
      <c r="B42" s="127" t="s">
        <v>203</v>
      </c>
      <c r="C42" s="5" t="s">
        <v>146</v>
      </c>
      <c r="D42" s="57" t="s">
        <v>20</v>
      </c>
      <c r="E42" s="10" t="b">
        <v>0</v>
      </c>
      <c r="F42" s="10" t="b">
        <v>0</v>
      </c>
      <c r="G42" s="2" t="s">
        <v>147</v>
      </c>
      <c r="H42" s="2" t="s">
        <v>88</v>
      </c>
      <c r="I42" s="2" t="s">
        <v>204</v>
      </c>
      <c r="J42" s="2" t="s">
        <v>149</v>
      </c>
      <c r="K42" s="2" t="s">
        <v>205</v>
      </c>
      <c r="L42" s="2" t="s">
        <v>206</v>
      </c>
      <c r="M42" s="2"/>
      <c r="N42" s="2"/>
      <c r="O42" s="2"/>
      <c r="P42" s="2"/>
      <c r="Q42" s="2"/>
      <c r="R42" s="2"/>
      <c r="S42" s="2"/>
      <c r="T42" s="129"/>
    </row>
    <row r="43" spans="1:20" ht="101.25" customHeight="1">
      <c r="A43" s="15">
        <v>40</v>
      </c>
      <c r="B43" s="127" t="s">
        <v>207</v>
      </c>
      <c r="C43" s="5" t="s">
        <v>208</v>
      </c>
      <c r="D43" s="57" t="s">
        <v>20</v>
      </c>
      <c r="E43" s="10" t="b">
        <v>0</v>
      </c>
      <c r="F43" s="10" t="b">
        <v>0</v>
      </c>
      <c r="G43" s="2" t="s">
        <v>209</v>
      </c>
      <c r="H43" s="2" t="s">
        <v>88</v>
      </c>
      <c r="I43" s="2" t="s">
        <v>210</v>
      </c>
      <c r="J43" s="2" t="s">
        <v>211</v>
      </c>
      <c r="K43" s="2" t="s">
        <v>212</v>
      </c>
      <c r="L43" s="2" t="s">
        <v>213</v>
      </c>
      <c r="M43" s="2"/>
      <c r="N43" s="2"/>
      <c r="O43" s="2"/>
      <c r="P43" s="2"/>
      <c r="Q43" s="2"/>
      <c r="R43" s="2"/>
      <c r="S43" s="2"/>
      <c r="T43" s="129"/>
    </row>
    <row r="44" spans="1:20" customFormat="1" ht="102.75" customHeight="1">
      <c r="A44" s="15">
        <v>41</v>
      </c>
      <c r="B44" s="127" t="s">
        <v>214</v>
      </c>
      <c r="C44" s="5" t="s">
        <v>215</v>
      </c>
      <c r="D44" s="57" t="s">
        <v>20</v>
      </c>
      <c r="E44" s="10" t="b">
        <v>0</v>
      </c>
      <c r="F44" s="10" t="b">
        <v>0</v>
      </c>
      <c r="G44" s="2" t="s">
        <v>216</v>
      </c>
      <c r="H44" s="2" t="s">
        <v>35</v>
      </c>
      <c r="I44" s="2" t="s">
        <v>217</v>
      </c>
      <c r="J44" s="2" t="s">
        <v>218</v>
      </c>
      <c r="K44" s="2" t="s">
        <v>219</v>
      </c>
      <c r="L44" s="2"/>
      <c r="M44" s="2"/>
      <c r="N44" s="2"/>
      <c r="O44" s="2"/>
      <c r="P44" s="2"/>
      <c r="Q44" s="2"/>
      <c r="R44" s="2"/>
      <c r="S44" s="2"/>
    </row>
    <row r="45" spans="1:20" ht="98.25" customHeight="1">
      <c r="A45" s="15">
        <v>42</v>
      </c>
      <c r="B45" s="127" t="s">
        <v>220</v>
      </c>
      <c r="C45" s="5" t="s">
        <v>208</v>
      </c>
      <c r="D45" s="57" t="s">
        <v>20</v>
      </c>
      <c r="E45" s="10" t="b">
        <v>0</v>
      </c>
      <c r="F45" s="10" t="b">
        <v>0</v>
      </c>
      <c r="G45" s="2" t="s">
        <v>209</v>
      </c>
      <c r="H45" s="2" t="s">
        <v>88</v>
      </c>
      <c r="I45" s="2" t="s">
        <v>221</v>
      </c>
      <c r="J45" s="2" t="s">
        <v>222</v>
      </c>
      <c r="K45" s="2" t="s">
        <v>223</v>
      </c>
      <c r="L45" s="2" t="s">
        <v>224</v>
      </c>
      <c r="M45" s="2"/>
      <c r="N45" s="2"/>
      <c r="O45" s="2"/>
      <c r="P45" s="2"/>
      <c r="Q45" s="2"/>
      <c r="R45" s="2"/>
      <c r="S45" s="2"/>
      <c r="T45" s="129"/>
    </row>
    <row r="46" spans="1:20" ht="78" customHeight="1">
      <c r="A46" s="15">
        <v>43</v>
      </c>
      <c r="B46" s="127" t="s">
        <v>225</v>
      </c>
      <c r="C46" s="5" t="s">
        <v>208</v>
      </c>
      <c r="D46" s="57" t="s">
        <v>20</v>
      </c>
      <c r="E46" s="10" t="b">
        <v>0</v>
      </c>
      <c r="F46" s="10" t="b">
        <v>0</v>
      </c>
      <c r="G46" s="2" t="s">
        <v>209</v>
      </c>
      <c r="H46" s="2" t="s">
        <v>88</v>
      </c>
      <c r="I46" s="2" t="s">
        <v>226</v>
      </c>
      <c r="J46" s="2" t="s">
        <v>211</v>
      </c>
      <c r="K46" s="2" t="s">
        <v>227</v>
      </c>
      <c r="L46" s="2" t="s">
        <v>228</v>
      </c>
      <c r="M46" s="2"/>
      <c r="N46" s="2"/>
      <c r="O46" s="2"/>
      <c r="P46" s="2"/>
      <c r="Q46" s="2"/>
      <c r="R46" s="2"/>
      <c r="S46" s="2"/>
      <c r="T46" s="129"/>
    </row>
    <row r="47" spans="1:20" ht="72" customHeight="1">
      <c r="A47" s="15">
        <v>44</v>
      </c>
      <c r="B47" s="127" t="s">
        <v>229</v>
      </c>
      <c r="C47" s="5" t="s">
        <v>208</v>
      </c>
      <c r="D47" s="57" t="s">
        <v>20</v>
      </c>
      <c r="E47" s="10" t="b">
        <v>0</v>
      </c>
      <c r="F47" s="10" t="b">
        <v>0</v>
      </c>
      <c r="G47" s="2" t="s">
        <v>209</v>
      </c>
      <c r="H47" s="2" t="s">
        <v>88</v>
      </c>
      <c r="I47" s="2" t="s">
        <v>230</v>
      </c>
      <c r="J47" s="2" t="s">
        <v>211</v>
      </c>
      <c r="K47" s="2" t="s">
        <v>231</v>
      </c>
      <c r="L47" s="2" t="s">
        <v>232</v>
      </c>
      <c r="M47" s="2"/>
      <c r="N47" s="2"/>
      <c r="O47" s="2"/>
      <c r="P47" s="2"/>
      <c r="Q47" s="2"/>
      <c r="R47" s="2"/>
      <c r="S47" s="2"/>
      <c r="T47" s="129"/>
    </row>
    <row r="48" spans="1:20" s="84" customFormat="1" ht="102" customHeight="1">
      <c r="A48" s="15">
        <v>45</v>
      </c>
      <c r="B48" s="127" t="s">
        <v>233</v>
      </c>
      <c r="C48" s="100" t="s">
        <v>208</v>
      </c>
      <c r="D48" s="57" t="s">
        <v>20</v>
      </c>
      <c r="E48" s="101" t="b">
        <v>0</v>
      </c>
      <c r="F48" s="101" t="b">
        <v>0</v>
      </c>
      <c r="G48" s="33" t="s">
        <v>209</v>
      </c>
      <c r="H48" s="33" t="s">
        <v>88</v>
      </c>
      <c r="I48" s="33" t="s">
        <v>234</v>
      </c>
      <c r="J48" s="33" t="s">
        <v>211</v>
      </c>
      <c r="K48" s="33" t="s">
        <v>235</v>
      </c>
      <c r="L48" s="33" t="s">
        <v>236</v>
      </c>
      <c r="M48" s="33"/>
      <c r="N48" s="33"/>
      <c r="O48" s="33"/>
      <c r="P48" s="33"/>
      <c r="Q48" s="33"/>
      <c r="R48" s="33"/>
      <c r="S48" s="33"/>
      <c r="T48" s="130"/>
    </row>
    <row r="49" spans="1:20" ht="49.5" customHeight="1">
      <c r="A49" s="15">
        <v>46</v>
      </c>
      <c r="B49" s="127" t="s">
        <v>237</v>
      </c>
      <c r="C49" s="5" t="s">
        <v>238</v>
      </c>
      <c r="D49" s="57" t="s">
        <v>20</v>
      </c>
      <c r="E49" s="10" t="b">
        <v>0</v>
      </c>
      <c r="F49" s="10" t="b">
        <v>0</v>
      </c>
      <c r="G49" s="2" t="s">
        <v>239</v>
      </c>
      <c r="H49" s="2" t="s">
        <v>35</v>
      </c>
      <c r="I49" s="2" t="s">
        <v>240</v>
      </c>
      <c r="J49" s="2" t="s">
        <v>241</v>
      </c>
      <c r="K49" s="2" t="s">
        <v>242</v>
      </c>
      <c r="L49" s="2" t="s">
        <v>243</v>
      </c>
      <c r="M49" s="2"/>
      <c r="N49" s="2"/>
      <c r="O49" s="2"/>
      <c r="P49" s="2"/>
      <c r="Q49" s="2"/>
      <c r="R49" s="2"/>
      <c r="S49" s="2"/>
      <c r="T49" s="129"/>
    </row>
    <row r="50" spans="1:20" customFormat="1" ht="66.75" customHeight="1">
      <c r="A50" s="15">
        <v>47</v>
      </c>
      <c r="B50" s="127" t="s">
        <v>244</v>
      </c>
      <c r="C50" s="5" t="s">
        <v>238</v>
      </c>
      <c r="D50" s="57" t="s">
        <v>20</v>
      </c>
      <c r="E50" s="10" t="b">
        <v>0</v>
      </c>
      <c r="F50" s="10" t="b">
        <v>0</v>
      </c>
      <c r="G50" s="2" t="s">
        <v>35</v>
      </c>
      <c r="H50" s="2" t="s">
        <v>35</v>
      </c>
      <c r="I50" s="2" t="s">
        <v>245</v>
      </c>
      <c r="J50" s="2" t="s">
        <v>241</v>
      </c>
      <c r="K50" s="2" t="s">
        <v>246</v>
      </c>
      <c r="L50" s="2" t="s">
        <v>247</v>
      </c>
      <c r="M50" s="2"/>
      <c r="N50" s="2"/>
      <c r="O50" s="2"/>
      <c r="P50" s="2"/>
      <c r="Q50" s="2"/>
      <c r="R50" s="2"/>
      <c r="S50" s="2"/>
    </row>
    <row r="51" spans="1:20" ht="69.75" customHeight="1">
      <c r="A51" s="15">
        <v>48</v>
      </c>
      <c r="B51" s="127" t="s">
        <v>248</v>
      </c>
      <c r="C51" s="5" t="s">
        <v>238</v>
      </c>
      <c r="D51" s="57" t="s">
        <v>20</v>
      </c>
      <c r="E51" s="10" t="b">
        <v>0</v>
      </c>
      <c r="F51" s="10" t="b">
        <v>0</v>
      </c>
      <c r="G51" s="2" t="s">
        <v>239</v>
      </c>
      <c r="H51" s="2" t="s">
        <v>35</v>
      </c>
      <c r="I51" s="2" t="s">
        <v>249</v>
      </c>
      <c r="J51" s="2" t="s">
        <v>241</v>
      </c>
      <c r="K51" s="2" t="s">
        <v>250</v>
      </c>
      <c r="L51" s="2" t="s">
        <v>251</v>
      </c>
      <c r="M51" s="2"/>
      <c r="N51" s="2"/>
      <c r="O51" s="2"/>
      <c r="P51" s="2"/>
      <c r="Q51" s="2"/>
      <c r="R51" s="2"/>
      <c r="S51" s="2"/>
      <c r="T51" s="129"/>
    </row>
    <row r="52" spans="1:20" ht="98.25" customHeight="1">
      <c r="A52" s="15">
        <v>49</v>
      </c>
      <c r="B52" s="127" t="s">
        <v>252</v>
      </c>
      <c r="C52" s="5" t="s">
        <v>238</v>
      </c>
      <c r="D52" s="57" t="s">
        <v>20</v>
      </c>
      <c r="E52" s="10" t="b">
        <v>0</v>
      </c>
      <c r="F52" s="10" t="b">
        <v>0</v>
      </c>
      <c r="G52" s="2" t="s">
        <v>239</v>
      </c>
      <c r="H52" s="2" t="s">
        <v>88</v>
      </c>
      <c r="I52" s="5" t="s">
        <v>253</v>
      </c>
      <c r="J52" s="2" t="s">
        <v>254</v>
      </c>
      <c r="K52" s="2" t="s">
        <v>255</v>
      </c>
      <c r="L52" s="2" t="s">
        <v>256</v>
      </c>
      <c r="M52" s="2"/>
      <c r="N52" s="2"/>
      <c r="O52" s="2"/>
      <c r="P52" s="2"/>
      <c r="Q52" s="2"/>
      <c r="R52" s="2"/>
      <c r="S52" s="2"/>
      <c r="T52" s="129"/>
    </row>
    <row r="53" spans="1:20" ht="75.75" customHeight="1">
      <c r="A53" s="15">
        <v>50</v>
      </c>
      <c r="B53" s="127" t="s">
        <v>257</v>
      </c>
      <c r="C53" s="5" t="s">
        <v>238</v>
      </c>
      <c r="D53" s="57" t="s">
        <v>20</v>
      </c>
      <c r="E53" s="10" t="b">
        <v>0</v>
      </c>
      <c r="F53" s="10" t="b">
        <v>0</v>
      </c>
      <c r="G53" s="2" t="s">
        <v>239</v>
      </c>
      <c r="H53" s="2" t="s">
        <v>88</v>
      </c>
      <c r="I53" s="2" t="s">
        <v>258</v>
      </c>
      <c r="J53" s="2" t="s">
        <v>254</v>
      </c>
      <c r="K53" s="2" t="s">
        <v>259</v>
      </c>
      <c r="L53" s="2" t="s">
        <v>260</v>
      </c>
      <c r="M53" s="2"/>
      <c r="N53" s="2"/>
      <c r="O53" s="2"/>
      <c r="P53" s="2"/>
      <c r="Q53" s="2"/>
      <c r="R53" s="2"/>
      <c r="S53" s="2"/>
      <c r="T53" s="129"/>
    </row>
    <row r="54" spans="1:20" ht="73.5" customHeight="1">
      <c r="A54" s="15">
        <v>51</v>
      </c>
      <c r="B54" s="127" t="s">
        <v>261</v>
      </c>
      <c r="C54" s="5" t="s">
        <v>238</v>
      </c>
      <c r="D54" s="57" t="s">
        <v>20</v>
      </c>
      <c r="E54" s="10" t="b">
        <v>0</v>
      </c>
      <c r="F54" s="10" t="b">
        <v>0</v>
      </c>
      <c r="G54" s="2" t="s">
        <v>239</v>
      </c>
      <c r="H54" s="2" t="s">
        <v>88</v>
      </c>
      <c r="I54" s="2" t="s">
        <v>262</v>
      </c>
      <c r="J54" s="2" t="s">
        <v>254</v>
      </c>
      <c r="K54" s="2" t="s">
        <v>263</v>
      </c>
      <c r="L54" s="2" t="s">
        <v>264</v>
      </c>
      <c r="M54" s="2"/>
      <c r="N54" s="2"/>
      <c r="O54" s="2"/>
      <c r="P54" s="2"/>
      <c r="Q54" s="2"/>
      <c r="R54" s="2"/>
      <c r="S54" s="2"/>
      <c r="T54" s="129"/>
    </row>
    <row r="55" spans="1:20" ht="84.75" customHeight="1">
      <c r="A55" s="15">
        <v>52</v>
      </c>
      <c r="B55" s="127" t="s">
        <v>265</v>
      </c>
      <c r="C55" s="5" t="s">
        <v>238</v>
      </c>
      <c r="D55" s="57" t="s">
        <v>20</v>
      </c>
      <c r="E55" s="10" t="b">
        <v>0</v>
      </c>
      <c r="F55" s="10" t="b">
        <v>0</v>
      </c>
      <c r="G55" s="2" t="s">
        <v>239</v>
      </c>
      <c r="H55" s="2" t="s">
        <v>88</v>
      </c>
      <c r="I55" s="2" t="s">
        <v>266</v>
      </c>
      <c r="J55" s="2" t="s">
        <v>254</v>
      </c>
      <c r="K55" s="2" t="s">
        <v>267</v>
      </c>
      <c r="L55" s="2"/>
      <c r="M55" s="2"/>
      <c r="N55" s="2"/>
      <c r="O55" s="2"/>
      <c r="P55" s="2"/>
      <c r="Q55" s="2"/>
      <c r="R55" s="2"/>
      <c r="S55" s="2"/>
      <c r="T55" s="129"/>
    </row>
    <row r="56" spans="1:20" ht="83.25" customHeight="1">
      <c r="A56" s="15">
        <v>53</v>
      </c>
      <c r="B56" s="127" t="s">
        <v>268</v>
      </c>
      <c r="C56" s="5" t="s">
        <v>238</v>
      </c>
      <c r="D56" s="57" t="s">
        <v>20</v>
      </c>
      <c r="E56" s="10" t="b">
        <v>0</v>
      </c>
      <c r="F56" s="10" t="b">
        <v>0</v>
      </c>
      <c r="G56" s="2" t="s">
        <v>239</v>
      </c>
      <c r="H56" s="2" t="s">
        <v>88</v>
      </c>
      <c r="I56" s="2" t="s">
        <v>269</v>
      </c>
      <c r="J56" s="2" t="s">
        <v>254</v>
      </c>
      <c r="K56" s="2" t="s">
        <v>270</v>
      </c>
      <c r="L56" s="2" t="s">
        <v>271</v>
      </c>
      <c r="M56" s="2"/>
      <c r="N56" s="2"/>
      <c r="O56" s="2"/>
      <c r="P56" s="2"/>
      <c r="Q56" s="2"/>
      <c r="R56" s="2"/>
      <c r="S56" s="2"/>
      <c r="T56" s="129"/>
    </row>
    <row r="57" spans="1:20" ht="80.25" customHeight="1">
      <c r="A57" s="15">
        <v>54</v>
      </c>
      <c r="B57" s="127" t="s">
        <v>272</v>
      </c>
      <c r="C57" s="5" t="s">
        <v>238</v>
      </c>
      <c r="D57" s="57" t="s">
        <v>20</v>
      </c>
      <c r="E57" s="10" t="b">
        <v>0</v>
      </c>
      <c r="F57" s="10" t="b">
        <v>0</v>
      </c>
      <c r="G57" s="2" t="s">
        <v>239</v>
      </c>
      <c r="H57" s="2" t="s">
        <v>88</v>
      </c>
      <c r="I57" s="2" t="s">
        <v>273</v>
      </c>
      <c r="J57" s="2" t="s">
        <v>254</v>
      </c>
      <c r="K57" s="2" t="s">
        <v>274</v>
      </c>
      <c r="L57" s="2" t="s">
        <v>275</v>
      </c>
      <c r="M57" s="2"/>
      <c r="N57" s="2"/>
      <c r="O57" s="2"/>
      <c r="P57" s="2"/>
      <c r="Q57" s="2"/>
      <c r="R57" s="2"/>
      <c r="S57" s="2"/>
      <c r="T57" s="129"/>
    </row>
    <row r="58" spans="1:20" ht="80.25" customHeight="1">
      <c r="A58" s="15">
        <v>55</v>
      </c>
      <c r="B58" s="127" t="s">
        <v>276</v>
      </c>
      <c r="C58" s="5" t="s">
        <v>238</v>
      </c>
      <c r="D58" s="57" t="s">
        <v>20</v>
      </c>
      <c r="E58" s="10" t="b">
        <v>0</v>
      </c>
      <c r="F58" s="10" t="b">
        <v>0</v>
      </c>
      <c r="G58" s="2" t="s">
        <v>239</v>
      </c>
      <c r="H58" s="2" t="s">
        <v>88</v>
      </c>
      <c r="I58" s="2" t="s">
        <v>277</v>
      </c>
      <c r="J58" s="2" t="s">
        <v>254</v>
      </c>
      <c r="K58" s="2" t="s">
        <v>278</v>
      </c>
      <c r="L58" s="2" t="s">
        <v>279</v>
      </c>
      <c r="M58" s="2"/>
      <c r="N58" s="2"/>
      <c r="O58" s="2"/>
      <c r="P58" s="2"/>
      <c r="Q58" s="2"/>
      <c r="R58" s="2"/>
      <c r="S58" s="2"/>
      <c r="T58" s="129"/>
    </row>
    <row r="59" spans="1:20" ht="158.25" customHeight="1">
      <c r="A59" s="15">
        <v>56</v>
      </c>
      <c r="B59" s="127" t="s">
        <v>280</v>
      </c>
      <c r="C59" s="5" t="s">
        <v>281</v>
      </c>
      <c r="D59" s="57" t="s">
        <v>20</v>
      </c>
      <c r="E59" s="10" t="b">
        <v>0</v>
      </c>
      <c r="F59" s="10" t="b">
        <v>0</v>
      </c>
      <c r="G59" s="2" t="s">
        <v>147</v>
      </c>
      <c r="H59" s="2" t="s">
        <v>88</v>
      </c>
      <c r="I59" s="2" t="s">
        <v>282</v>
      </c>
      <c r="J59" s="2" t="s">
        <v>149</v>
      </c>
      <c r="K59" s="2" t="s">
        <v>283</v>
      </c>
      <c r="L59" s="2" t="s">
        <v>284</v>
      </c>
      <c r="M59" s="2"/>
      <c r="N59" s="2"/>
      <c r="O59" s="2"/>
      <c r="P59" s="2"/>
      <c r="Q59" s="2"/>
      <c r="R59" s="2"/>
      <c r="S59" s="2"/>
      <c r="T59" s="129"/>
    </row>
    <row r="60" spans="1:20" ht="161.25" customHeight="1">
      <c r="A60" s="15">
        <v>57</v>
      </c>
      <c r="B60" s="127" t="s">
        <v>285</v>
      </c>
      <c r="C60" s="5" t="s">
        <v>281</v>
      </c>
      <c r="D60" s="57" t="s">
        <v>20</v>
      </c>
      <c r="E60" s="10" t="b">
        <v>0</v>
      </c>
      <c r="F60" s="10" t="b">
        <v>0</v>
      </c>
      <c r="G60" s="2" t="s">
        <v>147</v>
      </c>
      <c r="H60" s="2" t="s">
        <v>88</v>
      </c>
      <c r="I60" s="2" t="s">
        <v>286</v>
      </c>
      <c r="J60" s="2" t="s">
        <v>149</v>
      </c>
      <c r="K60" s="2" t="s">
        <v>287</v>
      </c>
      <c r="L60" s="2" t="s">
        <v>288</v>
      </c>
      <c r="M60" s="2"/>
      <c r="N60" s="2"/>
      <c r="O60" s="2"/>
      <c r="P60" s="2"/>
      <c r="Q60" s="2"/>
      <c r="R60" s="2"/>
      <c r="S60" s="2"/>
      <c r="T60" s="129"/>
    </row>
    <row r="61" spans="1:20" ht="72.75" customHeight="1">
      <c r="A61" s="15">
        <v>58</v>
      </c>
      <c r="B61" s="127" t="s">
        <v>289</v>
      </c>
      <c r="C61" s="5" t="s">
        <v>290</v>
      </c>
      <c r="D61" s="57" t="s">
        <v>20</v>
      </c>
      <c r="E61" s="10" t="b">
        <v>0</v>
      </c>
      <c r="F61" s="10" t="b">
        <v>0</v>
      </c>
      <c r="G61" s="2" t="s">
        <v>147</v>
      </c>
      <c r="H61" s="2" t="s">
        <v>88</v>
      </c>
      <c r="I61" s="5" t="s">
        <v>291</v>
      </c>
      <c r="J61" s="2" t="s">
        <v>149</v>
      </c>
      <c r="K61" s="2" t="s">
        <v>292</v>
      </c>
      <c r="L61" s="2"/>
      <c r="M61" s="2"/>
      <c r="N61" s="2"/>
      <c r="O61" s="2"/>
      <c r="P61" s="2"/>
      <c r="Q61" s="2"/>
      <c r="R61" s="2"/>
      <c r="S61" s="2"/>
      <c r="T61" s="129"/>
    </row>
    <row r="62" spans="1:20" ht="69.75" customHeight="1">
      <c r="A62" s="15">
        <v>59</v>
      </c>
      <c r="B62" s="127" t="s">
        <v>293</v>
      </c>
      <c r="C62" s="5" t="s">
        <v>290</v>
      </c>
      <c r="D62" s="57" t="s">
        <v>20</v>
      </c>
      <c r="E62" s="10" t="b">
        <v>0</v>
      </c>
      <c r="F62" s="10" t="b">
        <v>0</v>
      </c>
      <c r="G62" s="2" t="s">
        <v>147</v>
      </c>
      <c r="H62" s="2" t="s">
        <v>88</v>
      </c>
      <c r="I62" s="5" t="s">
        <v>294</v>
      </c>
      <c r="J62" s="2" t="s">
        <v>149</v>
      </c>
      <c r="K62" s="2" t="s">
        <v>295</v>
      </c>
      <c r="L62" s="2"/>
      <c r="M62" s="2"/>
      <c r="N62" s="2"/>
      <c r="O62" s="2"/>
      <c r="P62" s="2"/>
      <c r="Q62" s="2"/>
      <c r="R62" s="2"/>
      <c r="S62" s="2"/>
      <c r="T62" s="129"/>
    </row>
    <row r="63" spans="1:20" ht="77.25" customHeight="1">
      <c r="A63" s="15">
        <v>60</v>
      </c>
      <c r="B63" s="127" t="s">
        <v>296</v>
      </c>
      <c r="C63" s="5" t="s">
        <v>290</v>
      </c>
      <c r="D63" s="57" t="s">
        <v>20</v>
      </c>
      <c r="E63" s="10" t="b">
        <v>0</v>
      </c>
      <c r="F63" s="10" t="b">
        <v>0</v>
      </c>
      <c r="G63" s="2" t="s">
        <v>147</v>
      </c>
      <c r="H63" s="2" t="s">
        <v>88</v>
      </c>
      <c r="I63" s="2" t="s">
        <v>297</v>
      </c>
      <c r="J63" s="2" t="s">
        <v>149</v>
      </c>
      <c r="K63" s="2" t="s">
        <v>298</v>
      </c>
      <c r="L63" s="2"/>
      <c r="M63" s="2"/>
      <c r="N63" s="2"/>
      <c r="O63" s="2"/>
      <c r="P63" s="2"/>
      <c r="Q63" s="2"/>
      <c r="R63" s="2"/>
      <c r="S63" s="2"/>
      <c r="T63" s="129"/>
    </row>
    <row r="64" spans="1:20" ht="15" customHeight="1">
      <c r="O64" s="25" t="s">
        <v>299</v>
      </c>
      <c r="P64" s="25">
        <f>SUM(P2:P63)</f>
        <v>172</v>
      </c>
      <c r="T64" s="129"/>
    </row>
    <row r="65" spans="1:19" ht="15" customHeight="1">
      <c r="A65" s="131"/>
      <c r="B65" s="132"/>
      <c r="C65" s="132"/>
      <c r="D65" s="132"/>
      <c r="E65" s="131"/>
      <c r="F65" s="131"/>
      <c r="G65" s="131"/>
      <c r="H65" s="131"/>
      <c r="I65" s="131"/>
      <c r="J65" s="131"/>
      <c r="K65" s="131"/>
      <c r="L65" s="131"/>
      <c r="M65" s="131"/>
      <c r="N65" s="131"/>
      <c r="O65" s="131"/>
      <c r="P65" s="131"/>
      <c r="Q65" s="131"/>
      <c r="R65" s="131"/>
      <c r="S65" s="131"/>
    </row>
  </sheetData>
  <autoFilter ref="A1:AN1" xr:uid="{32CD11D7-B3AB-4548-BC2E-449E10EC0B21}"/>
  <dataValidations count="2">
    <dataValidation type="list" allowBlank="1" showInputMessage="1" showErrorMessage="1" sqref="AM4:AM9" xr:uid="{C52C87D4-FC02-4247-A0FE-2300F7FCBAF0}">
      <formula1>$D$3:$D$8</formula1>
    </dataValidation>
    <dataValidation type="list" allowBlank="1" showInputMessage="1" showErrorMessage="1" sqref="D2:D63" xr:uid="{0773B99D-9EC2-4907-9A81-941EB16E24DE}">
      <formula1>$AM$4:$AM$9</formula1>
    </dataValidation>
  </dataValidations>
  <hyperlinks>
    <hyperlink ref="A1" r:id="rId1" display="http://s.no/" xr:uid="{83402489-F3EA-4E74-B60D-C03A925AF394}"/>
    <hyperlink ref="B2" r:id="rId2" xr:uid="{93337601-0F6F-4A84-870D-C0AAD877378E}"/>
    <hyperlink ref="B3" r:id="rId3" xr:uid="{7A6EF60F-C32D-4A0A-B859-6D43EBC079F8}"/>
    <hyperlink ref="B4" r:id="rId4" xr:uid="{CD506B82-F548-4428-A5AA-0E4EFD14200D}"/>
    <hyperlink ref="B28" r:id="rId5" display="https://enphase.atlassian.net/browse/AVR-39" xr:uid="{9A5594B2-9B91-42A5-9D94-FE2B550DAB24}"/>
    <hyperlink ref="B29" r:id="rId6" display="https://enphase.atlassian.net/browse/AVR-40" xr:uid="{7AF297A2-CB15-456F-9210-A7677195AC70}"/>
    <hyperlink ref="B30" r:id="rId7" display="https://enphase.atlassian.net/browse/AVR-41" xr:uid="{E9197BC7-55D6-4BA9-BAF4-44AB0B973198}"/>
    <hyperlink ref="B31" r:id="rId8" display="https://enphase.atlassian.net/browse/AVR-42" xr:uid="{86477E81-38C3-40AF-9960-44ED32BABFA9}"/>
    <hyperlink ref="B32" r:id="rId9" display="https://enphase.atlassian.net/browse/AVR-43" xr:uid="{F140BC4D-95DC-4CCC-8B88-C5EF9BFFE4D6}"/>
    <hyperlink ref="B33" r:id="rId10" display="https://enphase.atlassian.net/browse/AVR-44" xr:uid="{41A81BB6-2E3C-4FEA-B0E3-7F1F816890FB}"/>
    <hyperlink ref="B34" r:id="rId11" display="https://enphase.atlassian.net/browse/AVR-45" xr:uid="{7785E41F-97DC-4B17-9668-13CCBEA860E9}"/>
    <hyperlink ref="B35" r:id="rId12" display="https://enphase.atlassian.net/browse/AVR-46" xr:uid="{AA33BDD3-A205-47AF-8DC7-E6ED031EF9B2}"/>
    <hyperlink ref="B36" r:id="rId13" display="https://enphase.atlassian.net/browse/AVR-47" xr:uid="{40AEF911-FBE4-4BB6-B76C-B94173E8A47B}"/>
    <hyperlink ref="B37" r:id="rId14" display="https://enphase.atlassian.net/browse/AVR-48" xr:uid="{8E85CA89-D630-4D51-8E9C-28AAD5470490}"/>
    <hyperlink ref="B39" r:id="rId15" display="https://enphase.atlassian.net/browse/AVR-50" xr:uid="{C1B24BE6-3EB1-4880-8F95-3D63BAA82B1A}"/>
    <hyperlink ref="B40" r:id="rId16" display="https://enphase.atlassian.net/browse/AVR-51" xr:uid="{F95FDE86-6DD9-4F08-B9C3-8C767C697723}"/>
    <hyperlink ref="B41" r:id="rId17" display="https://enphase.atlassian.net/browse/AVR-52" xr:uid="{EDFD20FF-D344-4860-8EF5-C9487407267E}"/>
    <hyperlink ref="B38" r:id="rId18" display="https://enphase.atlassian.net/browse/AVR-49" xr:uid="{E495CE4C-1B85-4ABF-B68D-996481357657}"/>
    <hyperlink ref="B42" r:id="rId19" display="https://enphase.atlassian.net/browse/AVR-53" xr:uid="{29F6C79E-27DB-45EE-BC46-73D6D120760F}"/>
    <hyperlink ref="B15" r:id="rId20" display="https://enphase.atlassian.net/browse/AVR-27" xr:uid="{A0C95DEC-AD9A-4558-ABE7-A9EC89F202F5}"/>
    <hyperlink ref="B43" r:id="rId21" display="https://enphase.atlassian.net/browse/AVR-54" xr:uid="{A917710F-AADD-4444-8763-D83D554BFB9F}"/>
    <hyperlink ref="B44" r:id="rId22" display="https://enphase.atlassian.net/browse/AVR-55" xr:uid="{41866815-1D28-4370-AB71-4A8B00BFA4BE}"/>
    <hyperlink ref="B45" r:id="rId23" display="https://enphase.atlassian.net/browse/AVR-56" xr:uid="{A535B6C8-F3E0-4B43-9A2B-978E48E5CC24}"/>
    <hyperlink ref="B46" r:id="rId24" display="https://enphase.atlassian.net/browse/AVR-57" xr:uid="{810EE3D1-B675-47ED-9A2A-F4E28DDA60FE}"/>
    <hyperlink ref="B47" r:id="rId25" display="https://enphase.atlassian.net/browse/AVR-58" xr:uid="{71F26ABD-2117-4B22-8527-CF4839AA996A}"/>
    <hyperlink ref="B48" r:id="rId26" display="https://enphase.atlassian.net/browse/AVR-59" xr:uid="{4DBAA96F-9879-4F2F-8017-CC6F1F53D8A2}"/>
    <hyperlink ref="B49" r:id="rId27" display="https://enphase.atlassian.net/browse/AVR-60" xr:uid="{B0B14911-4EC9-4120-BAAD-5442B2352B4C}"/>
    <hyperlink ref="B50" r:id="rId28" display="https://enphase.atlassian.net/browse/AVR-61" xr:uid="{3B23E40A-955E-4B29-AA43-31938178CA67}"/>
    <hyperlink ref="B51" r:id="rId29" display="https://enphase.atlassian.net/browse/AVR-62" xr:uid="{C3E44C20-CC0B-489B-A2A5-28A40E95F428}"/>
    <hyperlink ref="B52" r:id="rId30" display="https://enphase.atlassian.net/browse/AVR-63" xr:uid="{D2361201-819F-49FC-829F-99474555A4A9}"/>
    <hyperlink ref="B53" r:id="rId31" display="https://enphase.atlassian.net/browse/AVR-64" xr:uid="{4FC8A030-48B8-452D-B321-D365DC3B96D7}"/>
    <hyperlink ref="B54" r:id="rId32" display="https://enphase.atlassian.net/browse/AVR-65" xr:uid="{58929109-AE42-496F-BA79-173BB3343B51}"/>
    <hyperlink ref="B55" r:id="rId33" display="https://enphase.atlassian.net/browse/AVR-66" xr:uid="{37C2CDB0-7772-4692-B721-16DB3C52C5D4}"/>
    <hyperlink ref="B57" r:id="rId34" display="https://enphase.atlassian.net/browse/AVR-68" xr:uid="{366C5EE0-DD03-4891-9D56-9ECE81C4E6F5}"/>
    <hyperlink ref="B56" r:id="rId35" display="https://enphase.atlassian.net/browse/AVR-67" xr:uid="{17D284B6-DB1A-490E-A9DD-503E2CE30970}"/>
    <hyperlink ref="B58" r:id="rId36" display="https://enphase.atlassian.net/browse/AVR-69" xr:uid="{E07221D3-27AB-4541-A52C-F95E47EF14B3}"/>
    <hyperlink ref="B59" r:id="rId37" display="https://enphase.atlassian.net/browse/AVR-70" xr:uid="{6E207307-573C-4FB9-9016-1BF6B38B715C}"/>
    <hyperlink ref="B60" r:id="rId38" display="https://enphase.atlassian.net/browse/AVR-71" xr:uid="{BE2B04C2-3008-4BCD-8A24-3DC160410C06}"/>
    <hyperlink ref="B61" r:id="rId39" display="https://enphase.atlassian.net/browse/AVR-72" xr:uid="{6408CE41-D310-497A-A72C-C70BD7A4CF02}"/>
    <hyperlink ref="B62" r:id="rId40" display="https://enphase.atlassian.net/browse/AVR-73" xr:uid="{79C8174D-2C66-4361-8F90-F18378A1C980}"/>
    <hyperlink ref="B63" r:id="rId41" display="https://enphase.atlassian.net/browse/AVR-74" xr:uid="{DF49C7AE-B911-4ADC-BB99-7612A691189A}"/>
    <hyperlink ref="B5" r:id="rId42" display="https://enphase.atlassian.net/browse/AVR-17" xr:uid="{9C49AA35-74BD-44EA-B49F-559C371C81B4}"/>
    <hyperlink ref="B6" r:id="rId43" display="https://enphase.atlassian.net/browse/AVR-18" xr:uid="{E73707C2-B9D6-4AF8-B4F1-326F07DE1265}"/>
    <hyperlink ref="B7" r:id="rId44" display="https://enphase.atlassian.net/browse/AVR-19" xr:uid="{E310D37F-3B11-4C65-B7EC-E2B9506D6B21}"/>
    <hyperlink ref="B8" r:id="rId45" display="https://enphase.atlassian.net/browse/AVR-20" xr:uid="{E4AD3D30-1DFC-4F7A-B381-B1B99CDC462F}"/>
    <hyperlink ref="B9" r:id="rId46" display="https://enphase.atlassian.net/browse/AVR-21" xr:uid="{07154492-AFAA-46C2-8EBB-BD497B87DC23}"/>
    <hyperlink ref="B10" r:id="rId47" display="https://enphase.atlassian.net/browse/AVR-22" xr:uid="{50480CEA-2340-401C-A87A-AF434E63BB65}"/>
    <hyperlink ref="B11" r:id="rId48" display="https://enphase.atlassian.net/browse/AVR-23" xr:uid="{19045B14-FFF1-46C2-9D9D-D239A666F575}"/>
    <hyperlink ref="B12" r:id="rId49" display="https://enphase.atlassian.net/browse/AVR-24" xr:uid="{E7E4334C-5AFF-400D-93DF-1DB3D122CF3C}"/>
    <hyperlink ref="B13" r:id="rId50" display="https://enphase.atlassian.net/browse/AVR-25" xr:uid="{DA284F8B-2F11-4AF7-8670-3112C150C37B}"/>
    <hyperlink ref="B14" r:id="rId51" display="https://enphase.atlassian.net/browse/AVR-26" xr:uid="{1E2763D4-56A8-4DD5-A1B1-FD7D9BB3A4BB}"/>
    <hyperlink ref="B16" r:id="rId52" display="https://enphase.atlassian.net/browse/AVR-28" xr:uid="{4EF0A757-81F1-4AA4-AB49-36AFB911B20D}"/>
    <hyperlink ref="B17" r:id="rId53" display="https://enphase.atlassian.net/browse/AVR-29" xr:uid="{BB5E43C1-1A4D-49A2-A908-9AF5FFE0EFDF}"/>
    <hyperlink ref="B19" r:id="rId54" display="https://enphase.atlassian.net/browse/AVR-30" xr:uid="{76ABD6A8-756E-469A-9270-6EACDC9CEBBA}"/>
    <hyperlink ref="B20" r:id="rId55" display="https://enphase.atlassian.net/browse/AVR-31" xr:uid="{381C8C06-1AF5-4936-8EFB-1F3B89B602EC}"/>
    <hyperlink ref="B21" r:id="rId56" display="https://enphase.atlassian.net/browse/AVR-32" xr:uid="{91C29F86-DB77-4C38-9131-F7D13BF6649A}"/>
    <hyperlink ref="B22" r:id="rId57" display="https://enphase.atlassian.net/browse/AVR-33" xr:uid="{827484D0-3E2F-4AC0-BEB9-7E6B54E1B1C0}"/>
    <hyperlink ref="B23" r:id="rId58" display="https://enphase.atlassian.net/browse/AVR-34" xr:uid="{470B9EE0-9D76-4760-87CD-FED0E976AFBC}"/>
    <hyperlink ref="B25" r:id="rId59" display="https://enphase.atlassian.net/browse/AVR-36" xr:uid="{2D2F678D-129C-4B9F-A985-913691FFE539}"/>
    <hyperlink ref="B26" r:id="rId60" display="https://enphase.atlassian.net/browse/AVR-37" xr:uid="{15CECC8C-84FB-4E33-B29A-FE1E723CB525}"/>
    <hyperlink ref="B27" r:id="rId61" display="https://enphase.atlassian.net/browse/AVR-38" xr:uid="{38AE9660-D0DF-4D87-A0ED-3AC9A5A76B82}"/>
    <hyperlink ref="B24" r:id="rId62" display="https://enphase.atlassian.net/browse/AVR-35" xr:uid="{36BEE1D5-6FC3-4AB5-9AB8-6EB1F05520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4EE2-77AC-452F-A6A6-9ECAE3C4A4AD}">
  <dimension ref="A1:Q13"/>
  <sheetViews>
    <sheetView workbookViewId="0"/>
  </sheetViews>
  <sheetFormatPr defaultRowHeight="14.45"/>
  <cols>
    <col min="2" max="2" width="14.7109375" bestFit="1" customWidth="1"/>
    <col min="3" max="3" width="19.42578125" bestFit="1" customWidth="1"/>
    <col min="4" max="4" width="13.28515625" bestFit="1" customWidth="1"/>
    <col min="5" max="5" width="23.85546875" bestFit="1" customWidth="1"/>
    <col min="6" max="6" width="12.28515625" bestFit="1" customWidth="1"/>
    <col min="7" max="7" width="61.85546875" bestFit="1" customWidth="1"/>
    <col min="8" max="8" width="17.140625" bestFit="1" customWidth="1"/>
    <col min="9" max="9" width="25.7109375" bestFit="1" customWidth="1"/>
    <col min="10" max="10" width="14.7109375" bestFit="1" customWidth="1"/>
    <col min="11" max="11" width="11" bestFit="1" customWidth="1"/>
    <col min="12" max="12" width="11.7109375" bestFit="1" customWidth="1"/>
    <col min="13" max="13" width="11" bestFit="1" customWidth="1"/>
    <col min="14" max="14" width="13.7109375" bestFit="1" customWidth="1"/>
    <col min="15" max="15" width="11.140625" bestFit="1" customWidth="1"/>
    <col min="17" max="17" width="9.5703125" bestFit="1" customWidth="1"/>
  </cols>
  <sheetData>
    <row r="1" spans="1:17">
      <c r="A1" s="58" t="s">
        <v>607</v>
      </c>
    </row>
    <row r="3" spans="1:17">
      <c r="A3" t="s">
        <v>300</v>
      </c>
      <c r="B3" t="s">
        <v>2</v>
      </c>
      <c r="C3" t="s">
        <v>4</v>
      </c>
      <c r="D3" t="s">
        <v>5</v>
      </c>
      <c r="E3" t="s">
        <v>6</v>
      </c>
      <c r="F3" t="s">
        <v>7</v>
      </c>
      <c r="G3" t="s">
        <v>8</v>
      </c>
      <c r="H3" t="s">
        <v>9</v>
      </c>
      <c r="I3" t="s">
        <v>302</v>
      </c>
      <c r="J3" t="s">
        <v>11</v>
      </c>
      <c r="K3" t="s">
        <v>12</v>
      </c>
      <c r="L3" t="s">
        <v>13</v>
      </c>
      <c r="M3" t="s">
        <v>14</v>
      </c>
      <c r="N3" t="s">
        <v>15</v>
      </c>
      <c r="O3" t="s">
        <v>16</v>
      </c>
      <c r="P3" t="s">
        <v>1</v>
      </c>
      <c r="Q3" t="s">
        <v>17</v>
      </c>
    </row>
    <row r="4" spans="1:17" ht="172.9">
      <c r="A4">
        <v>55</v>
      </c>
      <c r="B4" t="s">
        <v>238</v>
      </c>
      <c r="C4" t="b">
        <v>0</v>
      </c>
      <c r="D4" t="b">
        <v>0</v>
      </c>
      <c r="E4" t="s">
        <v>239</v>
      </c>
      <c r="F4" t="s">
        <v>88</v>
      </c>
      <c r="G4" t="s">
        <v>277</v>
      </c>
      <c r="H4" t="s">
        <v>254</v>
      </c>
      <c r="I4" s="28" t="s">
        <v>278</v>
      </c>
      <c r="J4" s="28" t="s">
        <v>279</v>
      </c>
    </row>
    <row r="5" spans="1:17" ht="144">
      <c r="A5">
        <v>54</v>
      </c>
      <c r="B5" t="s">
        <v>238</v>
      </c>
      <c r="C5" t="b">
        <v>0</v>
      </c>
      <c r="D5" t="b">
        <v>0</v>
      </c>
      <c r="E5" t="s">
        <v>239</v>
      </c>
      <c r="F5" t="s">
        <v>88</v>
      </c>
      <c r="G5" t="s">
        <v>273</v>
      </c>
      <c r="H5" t="s">
        <v>254</v>
      </c>
      <c r="I5" s="28" t="s">
        <v>274</v>
      </c>
      <c r="J5" s="28" t="s">
        <v>275</v>
      </c>
    </row>
    <row r="6" spans="1:17" ht="201.6">
      <c r="A6">
        <v>53</v>
      </c>
      <c r="B6" t="s">
        <v>238</v>
      </c>
      <c r="C6" t="b">
        <v>0</v>
      </c>
      <c r="D6" t="b">
        <v>0</v>
      </c>
      <c r="E6" t="s">
        <v>239</v>
      </c>
      <c r="F6" t="s">
        <v>88</v>
      </c>
      <c r="G6" t="s">
        <v>269</v>
      </c>
      <c r="H6" t="s">
        <v>254</v>
      </c>
      <c r="I6" s="28" t="s">
        <v>270</v>
      </c>
      <c r="J6" s="28" t="s">
        <v>271</v>
      </c>
    </row>
    <row r="7" spans="1:17" ht="129.6">
      <c r="A7">
        <v>52</v>
      </c>
      <c r="B7" t="s">
        <v>238</v>
      </c>
      <c r="C7" t="b">
        <v>0</v>
      </c>
      <c r="D7" t="b">
        <v>0</v>
      </c>
      <c r="E7" t="s">
        <v>239</v>
      </c>
      <c r="F7" t="s">
        <v>88</v>
      </c>
      <c r="G7" t="s">
        <v>266</v>
      </c>
      <c r="H7" t="s">
        <v>254</v>
      </c>
      <c r="I7" s="28" t="s">
        <v>267</v>
      </c>
      <c r="J7" s="28"/>
    </row>
    <row r="8" spans="1:17" ht="201.6">
      <c r="A8">
        <v>51</v>
      </c>
      <c r="B8" t="s">
        <v>238</v>
      </c>
      <c r="C8" t="b">
        <v>0</v>
      </c>
      <c r="D8" t="b">
        <v>0</v>
      </c>
      <c r="E8" t="s">
        <v>239</v>
      </c>
      <c r="F8" t="s">
        <v>88</v>
      </c>
      <c r="G8" t="s">
        <v>262</v>
      </c>
      <c r="H8" t="s">
        <v>254</v>
      </c>
      <c r="I8" s="28" t="s">
        <v>263</v>
      </c>
      <c r="J8" s="28" t="s">
        <v>264</v>
      </c>
    </row>
    <row r="9" spans="1:17" ht="187.15">
      <c r="A9">
        <v>50</v>
      </c>
      <c r="B9" t="s">
        <v>238</v>
      </c>
      <c r="C9" t="b">
        <v>0</v>
      </c>
      <c r="D9" t="b">
        <v>0</v>
      </c>
      <c r="E9" t="s">
        <v>239</v>
      </c>
      <c r="F9" t="s">
        <v>88</v>
      </c>
      <c r="G9" t="s">
        <v>258</v>
      </c>
      <c r="H9" t="s">
        <v>254</v>
      </c>
      <c r="I9" s="28" t="s">
        <v>259</v>
      </c>
      <c r="J9" s="28" t="s">
        <v>260</v>
      </c>
    </row>
    <row r="10" spans="1:17" ht="144">
      <c r="A10">
        <v>49</v>
      </c>
      <c r="B10" t="s">
        <v>238</v>
      </c>
      <c r="C10" t="b">
        <v>0</v>
      </c>
      <c r="D10" t="b">
        <v>0</v>
      </c>
      <c r="E10" t="s">
        <v>239</v>
      </c>
      <c r="F10" t="s">
        <v>88</v>
      </c>
      <c r="G10" t="s">
        <v>253</v>
      </c>
      <c r="H10" t="s">
        <v>254</v>
      </c>
      <c r="I10" s="28" t="s">
        <v>255</v>
      </c>
      <c r="J10" t="s">
        <v>256</v>
      </c>
    </row>
    <row r="11" spans="1:17" ht="172.9">
      <c r="A11">
        <v>48</v>
      </c>
      <c r="B11" t="s">
        <v>238</v>
      </c>
      <c r="C11" t="b">
        <v>0</v>
      </c>
      <c r="D11" t="b">
        <v>0</v>
      </c>
      <c r="E11" t="s">
        <v>239</v>
      </c>
      <c r="F11" t="s">
        <v>35</v>
      </c>
      <c r="G11" t="s">
        <v>249</v>
      </c>
      <c r="H11" t="s">
        <v>241</v>
      </c>
      <c r="I11" s="28" t="s">
        <v>250</v>
      </c>
      <c r="J11" s="28" t="s">
        <v>251</v>
      </c>
    </row>
    <row r="12" spans="1:17" ht="201.6">
      <c r="A12">
        <v>47</v>
      </c>
      <c r="B12" t="s">
        <v>238</v>
      </c>
      <c r="C12" t="b">
        <v>0</v>
      </c>
      <c r="D12" t="b">
        <v>0</v>
      </c>
      <c r="E12" t="s">
        <v>35</v>
      </c>
      <c r="F12" t="s">
        <v>35</v>
      </c>
      <c r="G12" t="s">
        <v>245</v>
      </c>
      <c r="H12" t="s">
        <v>241</v>
      </c>
      <c r="I12" s="28" t="s">
        <v>246</v>
      </c>
      <c r="J12" s="28" t="s">
        <v>247</v>
      </c>
    </row>
    <row r="13" spans="1:17" ht="172.9">
      <c r="A13">
        <v>46</v>
      </c>
      <c r="B13" t="s">
        <v>238</v>
      </c>
      <c r="C13" t="b">
        <v>0</v>
      </c>
      <c r="D13" t="b">
        <v>0</v>
      </c>
      <c r="E13" t="s">
        <v>239</v>
      </c>
      <c r="F13" t="s">
        <v>35</v>
      </c>
      <c r="G13" t="s">
        <v>240</v>
      </c>
      <c r="H13" t="s">
        <v>241</v>
      </c>
      <c r="I13" s="28" t="s">
        <v>242</v>
      </c>
      <c r="J13" s="28" t="s">
        <v>243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F66AC-8807-4640-A932-25A4AC6553BE}">
  <dimension ref="A2:A12"/>
  <sheetViews>
    <sheetView workbookViewId="0"/>
  </sheetViews>
  <sheetFormatPr defaultRowHeight="14.45"/>
  <cols>
    <col min="1" max="1" width="43.28515625" bestFit="1" customWidth="1"/>
    <col min="2" max="2" width="11.28515625" bestFit="1" customWidth="1"/>
    <col min="3" max="3" width="14.140625" bestFit="1" customWidth="1"/>
    <col min="4" max="4" width="20.42578125" bestFit="1" customWidth="1"/>
    <col min="14" max="14" width="4" customWidth="1"/>
  </cols>
  <sheetData>
    <row r="2" spans="1:1">
      <c r="A2" s="51" t="s">
        <v>2</v>
      </c>
    </row>
    <row r="3" spans="1:1">
      <c r="A3" t="s">
        <v>49</v>
      </c>
    </row>
    <row r="4" spans="1:1">
      <c r="A4" t="s">
        <v>146</v>
      </c>
    </row>
    <row r="5" spans="1:1">
      <c r="A5" t="s">
        <v>281</v>
      </c>
    </row>
    <row r="6" spans="1:1">
      <c r="A6" t="s">
        <v>19</v>
      </c>
    </row>
    <row r="7" spans="1:1">
      <c r="A7" t="s">
        <v>238</v>
      </c>
    </row>
    <row r="8" spans="1:1">
      <c r="A8" t="s">
        <v>208</v>
      </c>
    </row>
    <row r="9" spans="1:1">
      <c r="A9" t="s">
        <v>215</v>
      </c>
    </row>
    <row r="10" spans="1:1">
      <c r="A10" t="s">
        <v>290</v>
      </c>
    </row>
    <row r="11" spans="1:1">
      <c r="A11" t="s">
        <v>608</v>
      </c>
    </row>
    <row r="12" spans="1:1">
      <c r="A12" t="s">
        <v>367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5ADE-F6E9-4C53-A088-FEE07FB29F3F}">
  <dimension ref="B1:R29"/>
  <sheetViews>
    <sheetView topLeftCell="B8" workbookViewId="0">
      <selection activeCell="E3" sqref="E3"/>
    </sheetView>
  </sheetViews>
  <sheetFormatPr defaultRowHeight="14.45"/>
  <cols>
    <col min="2" max="2" width="28.42578125" customWidth="1"/>
    <col min="3" max="3" width="62" customWidth="1"/>
    <col min="4" max="4" width="45.7109375" customWidth="1"/>
    <col min="5" max="5" width="58.7109375" bestFit="1" customWidth="1"/>
  </cols>
  <sheetData>
    <row r="1" spans="2:12" ht="43.9">
      <c r="B1" s="52" t="s">
        <v>609</v>
      </c>
      <c r="C1" s="52" t="s">
        <v>610</v>
      </c>
      <c r="D1" s="52" t="s">
        <v>611</v>
      </c>
      <c r="E1" s="52" t="s">
        <v>612</v>
      </c>
      <c r="H1" s="71" t="s">
        <v>613</v>
      </c>
      <c r="I1" s="70" t="s">
        <v>614</v>
      </c>
      <c r="J1" s="78" t="s">
        <v>615</v>
      </c>
      <c r="K1" s="78" t="s">
        <v>616</v>
      </c>
      <c r="L1" s="70" t="s">
        <v>617</v>
      </c>
    </row>
    <row r="2" spans="2:12">
      <c r="B2" s="253" t="s">
        <v>618</v>
      </c>
      <c r="C2" s="53" t="s">
        <v>43</v>
      </c>
      <c r="D2" s="54" t="s">
        <v>619</v>
      </c>
      <c r="E2" s="54" t="s">
        <v>620</v>
      </c>
      <c r="H2" s="30" t="s">
        <v>357</v>
      </c>
      <c r="I2" s="25" t="e">
        <f>'Efforts Calcluation Orignal'!#REF!</f>
        <v>#REF!</v>
      </c>
      <c r="J2" s="67">
        <v>7.0000000000000001E-3</v>
      </c>
      <c r="K2" s="67">
        <v>7.0000000000000001E-3</v>
      </c>
      <c r="L2" s="68">
        <v>7.0000000000000007E-2</v>
      </c>
    </row>
    <row r="3" spans="2:12" ht="28.9">
      <c r="B3" s="253"/>
      <c r="C3" s="54" t="s">
        <v>50</v>
      </c>
      <c r="D3" s="54" t="s">
        <v>621</v>
      </c>
      <c r="E3" s="54" t="s">
        <v>622</v>
      </c>
      <c r="H3" s="30" t="s">
        <v>623</v>
      </c>
      <c r="I3" s="25" t="e">
        <f>'Efforts Calcluation Orignal'!#REF!</f>
        <v>#REF!</v>
      </c>
      <c r="J3" s="69" t="s">
        <v>624</v>
      </c>
      <c r="K3" s="67">
        <v>1.52E-2</v>
      </c>
      <c r="L3" s="68">
        <v>0.08</v>
      </c>
    </row>
    <row r="4" spans="2:12">
      <c r="B4" s="253"/>
      <c r="C4" s="54" t="s">
        <v>57</v>
      </c>
      <c r="D4" s="54"/>
      <c r="E4" s="54" t="s">
        <v>625</v>
      </c>
    </row>
    <row r="5" spans="2:12">
      <c r="B5" s="253"/>
      <c r="C5" s="54" t="s">
        <v>61</v>
      </c>
      <c r="D5" s="54"/>
      <c r="E5" s="54" t="s">
        <v>626</v>
      </c>
    </row>
    <row r="6" spans="2:12">
      <c r="B6" s="253"/>
      <c r="C6" s="54" t="s">
        <v>72</v>
      </c>
      <c r="D6" s="54"/>
      <c r="E6" s="54" t="s">
        <v>627</v>
      </c>
    </row>
    <row r="7" spans="2:12">
      <c r="B7" s="253"/>
      <c r="C7" s="54" t="s">
        <v>76</v>
      </c>
      <c r="D7" s="54"/>
      <c r="E7" s="54"/>
    </row>
    <row r="8" spans="2:12">
      <c r="B8" s="253"/>
      <c r="C8" s="55" t="s">
        <v>84</v>
      </c>
      <c r="D8" s="54"/>
      <c r="E8" s="54"/>
    </row>
    <row r="9" spans="2:12">
      <c r="B9" s="253"/>
      <c r="C9" s="55" t="s">
        <v>89</v>
      </c>
      <c r="D9" s="54"/>
      <c r="E9" s="54"/>
    </row>
    <row r="10" spans="2:12">
      <c r="B10" s="254" t="s">
        <v>628</v>
      </c>
      <c r="C10" s="56" t="s">
        <v>80</v>
      </c>
      <c r="D10" s="25" t="s">
        <v>629</v>
      </c>
      <c r="E10" s="25" t="s">
        <v>630</v>
      </c>
    </row>
    <row r="11" spans="2:12">
      <c r="B11" s="254"/>
      <c r="C11" s="56" t="s">
        <v>631</v>
      </c>
      <c r="D11" s="25" t="s">
        <v>632</v>
      </c>
      <c r="E11" s="25" t="s">
        <v>633</v>
      </c>
    </row>
    <row r="12" spans="2:12">
      <c r="B12" s="254"/>
      <c r="C12" s="25" t="s">
        <v>634</v>
      </c>
      <c r="D12" s="25"/>
      <c r="E12" s="25" t="s">
        <v>635</v>
      </c>
    </row>
    <row r="13" spans="2:12">
      <c r="B13" s="254"/>
      <c r="C13" s="56" t="s">
        <v>636</v>
      </c>
      <c r="D13" s="25"/>
      <c r="E13" s="25" t="s">
        <v>637</v>
      </c>
    </row>
    <row r="14" spans="2:12">
      <c r="B14" s="254"/>
      <c r="C14" s="25" t="s">
        <v>308</v>
      </c>
      <c r="D14" s="25"/>
      <c r="E14" s="25" t="s">
        <v>638</v>
      </c>
    </row>
    <row r="15" spans="2:12">
      <c r="B15" s="254"/>
      <c r="C15" s="56" t="s">
        <v>639</v>
      </c>
      <c r="D15" s="25"/>
      <c r="E15" s="25" t="s">
        <v>640</v>
      </c>
    </row>
    <row r="16" spans="2:12">
      <c r="B16" s="254"/>
      <c r="C16" s="56" t="s">
        <v>641</v>
      </c>
      <c r="D16" s="25"/>
      <c r="E16" s="25"/>
    </row>
    <row r="17" spans="2:18">
      <c r="B17" s="253" t="s">
        <v>642</v>
      </c>
      <c r="C17" s="54" t="s">
        <v>107</v>
      </c>
      <c r="D17" s="54" t="s">
        <v>643</v>
      </c>
      <c r="E17" s="54" t="s">
        <v>644</v>
      </c>
    </row>
    <row r="18" spans="2:18">
      <c r="B18" s="253"/>
      <c r="C18" s="54" t="s">
        <v>645</v>
      </c>
      <c r="D18" s="54" t="s">
        <v>646</v>
      </c>
      <c r="E18" s="54" t="s">
        <v>647</v>
      </c>
    </row>
    <row r="19" spans="2:18">
      <c r="B19" s="253"/>
      <c r="C19" s="54" t="s">
        <v>648</v>
      </c>
      <c r="D19" s="54"/>
      <c r="E19" s="54" t="s">
        <v>649</v>
      </c>
    </row>
    <row r="20" spans="2:18">
      <c r="B20" s="253"/>
      <c r="C20" s="54" t="s">
        <v>650</v>
      </c>
      <c r="D20" s="54"/>
      <c r="E20" s="54" t="s">
        <v>651</v>
      </c>
    </row>
    <row r="21" spans="2:18">
      <c r="B21" s="253"/>
      <c r="C21" s="54"/>
      <c r="D21" s="54"/>
      <c r="E21" s="54" t="s">
        <v>652</v>
      </c>
    </row>
    <row r="23" spans="2:18">
      <c r="R23" s="25" t="s">
        <v>541</v>
      </c>
    </row>
    <row r="24" spans="2:18">
      <c r="R24" t="s">
        <v>489</v>
      </c>
    </row>
    <row r="25" spans="2:18">
      <c r="R25" t="s">
        <v>490</v>
      </c>
    </row>
    <row r="26" spans="2:18">
      <c r="R26" t="s">
        <v>491</v>
      </c>
    </row>
    <row r="27" spans="2:18">
      <c r="R27" t="s">
        <v>492</v>
      </c>
    </row>
    <row r="28" spans="2:18">
      <c r="R28" t="s">
        <v>493</v>
      </c>
    </row>
    <row r="29" spans="2:18">
      <c r="R29" t="s">
        <v>404</v>
      </c>
    </row>
  </sheetData>
  <mergeCells count="3">
    <mergeCell ref="B2:B9"/>
    <mergeCell ref="B10:B16"/>
    <mergeCell ref="B17: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F86F-AF9C-4B49-9734-934367860A49}">
  <dimension ref="A1:Q22"/>
  <sheetViews>
    <sheetView topLeftCell="G4" workbookViewId="0">
      <selection activeCell="G4" sqref="G4"/>
    </sheetView>
  </sheetViews>
  <sheetFormatPr defaultRowHeight="14.45"/>
  <cols>
    <col min="2" max="2" width="22" customWidth="1"/>
    <col min="3" max="3" width="14.7109375" customWidth="1"/>
    <col min="4" max="4" width="11.85546875" customWidth="1"/>
    <col min="5" max="5" width="15.85546875" customWidth="1"/>
    <col min="6" max="6" width="14.140625" customWidth="1"/>
    <col min="7" max="7" width="14.28515625" customWidth="1"/>
    <col min="8" max="8" width="15.5703125" customWidth="1"/>
    <col min="9" max="9" width="60.140625" customWidth="1"/>
    <col min="10" max="10" width="45.140625" customWidth="1"/>
    <col min="17" max="17" width="11.42578125" bestFit="1" customWidth="1"/>
  </cols>
  <sheetData>
    <row r="1" spans="1:17" ht="28.9">
      <c r="A1" s="11" t="s">
        <v>300</v>
      </c>
      <c r="B1" s="12" t="s">
        <v>2</v>
      </c>
      <c r="C1" s="11" t="s">
        <v>4</v>
      </c>
      <c r="D1" s="11" t="s">
        <v>5</v>
      </c>
      <c r="E1" s="11" t="s">
        <v>301</v>
      </c>
      <c r="F1" s="11" t="s">
        <v>7</v>
      </c>
      <c r="G1" s="11" t="s">
        <v>8</v>
      </c>
      <c r="H1" s="11" t="s">
        <v>9</v>
      </c>
      <c r="I1" s="11" t="s">
        <v>302</v>
      </c>
      <c r="J1" s="11" t="s">
        <v>11</v>
      </c>
      <c r="K1" s="11" t="s">
        <v>12</v>
      </c>
      <c r="L1" s="11" t="s">
        <v>13</v>
      </c>
      <c r="M1" s="11" t="s">
        <v>14</v>
      </c>
      <c r="N1" s="11" t="s">
        <v>15</v>
      </c>
      <c r="O1" s="11" t="s">
        <v>16</v>
      </c>
      <c r="P1" s="11" t="s">
        <v>1</v>
      </c>
      <c r="Q1" s="12" t="s">
        <v>17</v>
      </c>
    </row>
    <row r="2" spans="1:17" ht="189" customHeight="1">
      <c r="A2" s="13">
        <v>1</v>
      </c>
      <c r="B2" s="8" t="s">
        <v>49</v>
      </c>
      <c r="C2" s="14" t="b">
        <v>0</v>
      </c>
      <c r="D2" s="14" t="b">
        <v>0</v>
      </c>
      <c r="E2" s="2" t="s">
        <v>42</v>
      </c>
      <c r="F2" s="2" t="s">
        <v>22</v>
      </c>
      <c r="G2" s="2" t="s">
        <v>50</v>
      </c>
      <c r="H2" s="2" t="s">
        <v>51</v>
      </c>
      <c r="I2" s="2" t="s">
        <v>52</v>
      </c>
      <c r="J2" s="2" t="s">
        <v>53</v>
      </c>
      <c r="K2" s="2"/>
      <c r="L2" s="2"/>
      <c r="M2" s="2"/>
      <c r="N2" s="2"/>
      <c r="O2" s="2"/>
      <c r="P2" s="26"/>
      <c r="Q2" s="2"/>
    </row>
    <row r="3" spans="1:17" ht="168" customHeight="1">
      <c r="A3" s="13">
        <v>2</v>
      </c>
      <c r="B3" s="8" t="s">
        <v>49</v>
      </c>
      <c r="C3" s="18" t="b">
        <v>0</v>
      </c>
      <c r="D3" s="20" t="b">
        <v>0</v>
      </c>
      <c r="E3" s="1" t="s">
        <v>56</v>
      </c>
      <c r="F3" s="2" t="s">
        <v>22</v>
      </c>
      <c r="G3" s="2" t="s">
        <v>57</v>
      </c>
      <c r="H3" s="2" t="s">
        <v>44</v>
      </c>
      <c r="I3" s="2" t="s">
        <v>58</v>
      </c>
      <c r="J3" s="2" t="s">
        <v>59</v>
      </c>
      <c r="K3" s="2"/>
      <c r="L3" s="2"/>
      <c r="M3" s="2"/>
      <c r="N3" s="2"/>
      <c r="O3" s="2"/>
      <c r="P3" s="26"/>
      <c r="Q3" s="2"/>
    </row>
    <row r="4" spans="1:17" ht="302.45">
      <c r="A4" s="13">
        <v>3</v>
      </c>
      <c r="B4" s="8" t="s">
        <v>49</v>
      </c>
      <c r="C4" s="10" t="b">
        <v>0</v>
      </c>
      <c r="D4" s="10" t="b">
        <v>0</v>
      </c>
      <c r="E4" s="4" t="s">
        <v>56</v>
      </c>
      <c r="F4" s="9" t="s">
        <v>22</v>
      </c>
      <c r="G4" s="2" t="s">
        <v>61</v>
      </c>
      <c r="H4" s="2" t="s">
        <v>44</v>
      </c>
      <c r="I4" s="3" t="s">
        <v>62</v>
      </c>
      <c r="J4" s="2" t="s">
        <v>63</v>
      </c>
      <c r="K4" s="2"/>
      <c r="L4" s="2"/>
      <c r="M4" s="2"/>
      <c r="N4" s="2"/>
      <c r="O4" s="2"/>
      <c r="P4" s="26"/>
      <c r="Q4" s="2"/>
    </row>
    <row r="5" spans="1:17" ht="156" customHeight="1">
      <c r="A5" s="13">
        <v>4</v>
      </c>
      <c r="B5" s="22" t="s">
        <v>49</v>
      </c>
      <c r="C5" s="23" t="b">
        <v>0</v>
      </c>
      <c r="D5" s="23" t="b">
        <v>0</v>
      </c>
      <c r="E5" s="24" t="s">
        <v>42</v>
      </c>
      <c r="F5" s="24" t="s">
        <v>22</v>
      </c>
      <c r="G5" s="24" t="s">
        <v>303</v>
      </c>
      <c r="H5" s="24" t="s">
        <v>44</v>
      </c>
      <c r="I5" s="3" t="s">
        <v>304</v>
      </c>
      <c r="J5" s="2" t="s">
        <v>305</v>
      </c>
      <c r="K5" s="2"/>
      <c r="L5" s="2"/>
      <c r="M5" s="2"/>
      <c r="N5" s="2"/>
      <c r="O5" s="2"/>
      <c r="P5" s="26"/>
      <c r="Q5" s="2"/>
    </row>
    <row r="6" spans="1:17" ht="279.75" customHeight="1">
      <c r="A6" s="13">
        <v>5</v>
      </c>
      <c r="B6" s="8" t="s">
        <v>49</v>
      </c>
      <c r="C6" s="14" t="b">
        <v>0</v>
      </c>
      <c r="D6" s="14" t="b">
        <v>0</v>
      </c>
      <c r="E6" s="2" t="s">
        <v>56</v>
      </c>
      <c r="F6" s="2" t="s">
        <v>22</v>
      </c>
      <c r="G6" s="2" t="s">
        <v>72</v>
      </c>
      <c r="H6" s="2" t="s">
        <v>44</v>
      </c>
      <c r="I6" s="2" t="s">
        <v>306</v>
      </c>
      <c r="J6" s="2" t="s">
        <v>307</v>
      </c>
      <c r="K6" s="2"/>
      <c r="L6" s="2"/>
      <c r="M6" s="2"/>
      <c r="N6" s="2"/>
      <c r="O6" s="2"/>
      <c r="P6" s="26"/>
      <c r="Q6" s="2"/>
    </row>
    <row r="7" spans="1:17" ht="304.5" customHeight="1">
      <c r="A7" s="13">
        <v>6</v>
      </c>
      <c r="B7" s="8" t="s">
        <v>49</v>
      </c>
      <c r="C7" s="14" t="b">
        <v>0</v>
      </c>
      <c r="D7" s="14" t="b">
        <v>0</v>
      </c>
      <c r="E7" s="2" t="s">
        <v>56</v>
      </c>
      <c r="F7" s="2" t="s">
        <v>22</v>
      </c>
      <c r="G7" s="2" t="s">
        <v>76</v>
      </c>
      <c r="H7" s="2" t="s">
        <v>44</v>
      </c>
      <c r="I7" s="2" t="s">
        <v>77</v>
      </c>
      <c r="J7" s="2" t="s">
        <v>78</v>
      </c>
      <c r="K7" s="2"/>
      <c r="L7" s="2"/>
      <c r="M7" s="2"/>
      <c r="N7" s="2"/>
      <c r="O7" s="2"/>
      <c r="P7" s="26"/>
      <c r="Q7" s="2"/>
    </row>
    <row r="8" spans="1:17" ht="339" customHeight="1">
      <c r="A8" s="13">
        <v>7</v>
      </c>
      <c r="B8" s="8" t="s">
        <v>49</v>
      </c>
      <c r="C8" s="14" t="b">
        <v>0</v>
      </c>
      <c r="D8" s="14" t="b">
        <v>0</v>
      </c>
      <c r="E8" s="2" t="s">
        <v>56</v>
      </c>
      <c r="F8" s="2" t="s">
        <v>22</v>
      </c>
      <c r="G8" s="2" t="s">
        <v>80</v>
      </c>
      <c r="H8" s="2" t="s">
        <v>44</v>
      </c>
      <c r="I8" s="2" t="s">
        <v>81</v>
      </c>
      <c r="J8" s="2" t="s">
        <v>82</v>
      </c>
      <c r="K8" s="2"/>
      <c r="L8" s="2"/>
      <c r="M8" s="2"/>
      <c r="N8" s="2"/>
      <c r="O8" s="2"/>
      <c r="P8" s="26"/>
      <c r="Q8" s="2"/>
    </row>
    <row r="9" spans="1:17" ht="78" customHeight="1">
      <c r="A9" s="13">
        <v>8</v>
      </c>
      <c r="B9" s="8" t="s">
        <v>49</v>
      </c>
      <c r="C9" s="14" t="b">
        <v>0</v>
      </c>
      <c r="D9" s="14" t="b">
        <v>0</v>
      </c>
      <c r="E9" s="2" t="s">
        <v>42</v>
      </c>
      <c r="F9" s="2" t="s">
        <v>22</v>
      </c>
      <c r="G9" s="2" t="s">
        <v>84</v>
      </c>
      <c r="H9" s="2" t="s">
        <v>37</v>
      </c>
      <c r="I9" s="3" t="s">
        <v>85</v>
      </c>
      <c r="J9" s="2" t="s">
        <v>86</v>
      </c>
      <c r="K9" s="2"/>
      <c r="L9" s="2"/>
      <c r="M9" s="2"/>
      <c r="N9" s="2"/>
      <c r="O9" s="2"/>
      <c r="P9" s="26"/>
      <c r="Q9" s="2"/>
    </row>
    <row r="10" spans="1:17" ht="154.5" customHeight="1">
      <c r="A10" s="13">
        <v>9</v>
      </c>
      <c r="B10" s="8" t="s">
        <v>49</v>
      </c>
      <c r="C10" s="14" t="b">
        <v>0</v>
      </c>
      <c r="D10" s="14" t="b">
        <v>0</v>
      </c>
      <c r="E10" s="2" t="s">
        <v>42</v>
      </c>
      <c r="F10" s="2" t="s">
        <v>88</v>
      </c>
      <c r="G10" s="2" t="s">
        <v>89</v>
      </c>
      <c r="H10" s="2" t="s">
        <v>44</v>
      </c>
      <c r="I10" s="2" t="s">
        <v>90</v>
      </c>
      <c r="J10" s="2" t="s">
        <v>91</v>
      </c>
      <c r="K10" s="2"/>
      <c r="L10" s="2"/>
      <c r="M10" s="2"/>
      <c r="N10" s="2"/>
      <c r="O10" s="2"/>
      <c r="P10" s="26"/>
      <c r="Q10" s="2"/>
    </row>
    <row r="11" spans="1:17" ht="409.6">
      <c r="A11" s="13">
        <v>10</v>
      </c>
      <c r="B11" s="8" t="s">
        <v>49</v>
      </c>
      <c r="C11" s="14" t="b">
        <v>0</v>
      </c>
      <c r="D11" s="14" t="b">
        <v>0</v>
      </c>
      <c r="E11" s="2" t="s">
        <v>56</v>
      </c>
      <c r="F11" s="2" t="s">
        <v>88</v>
      </c>
      <c r="G11" s="2" t="s">
        <v>308</v>
      </c>
      <c r="H11" s="2" t="s">
        <v>51</v>
      </c>
      <c r="I11" s="2" t="s">
        <v>309</v>
      </c>
      <c r="J11" s="2" t="s">
        <v>310</v>
      </c>
      <c r="K11" s="2"/>
      <c r="L11" s="2"/>
      <c r="M11" s="2"/>
      <c r="N11" s="2"/>
      <c r="O11" s="2"/>
      <c r="P11" s="26"/>
      <c r="Q11" s="2"/>
    </row>
    <row r="12" spans="1:17" ht="123" customHeight="1">
      <c r="A12" s="13">
        <v>11</v>
      </c>
      <c r="B12" s="8" t="s">
        <v>49</v>
      </c>
      <c r="C12" s="16" t="b">
        <v>0</v>
      </c>
      <c r="D12" s="16" t="b">
        <v>0</v>
      </c>
      <c r="E12" s="2" t="s">
        <v>42</v>
      </c>
      <c r="F12" s="2" t="s">
        <v>88</v>
      </c>
      <c r="G12" s="2" t="s">
        <v>97</v>
      </c>
      <c r="H12" s="2" t="s">
        <v>44</v>
      </c>
      <c r="I12" s="2" t="s">
        <v>98</v>
      </c>
      <c r="J12" s="2" t="s">
        <v>99</v>
      </c>
      <c r="K12" s="7"/>
      <c r="L12" s="7"/>
      <c r="M12" s="7"/>
      <c r="N12" s="7"/>
      <c r="O12" s="7"/>
      <c r="P12" s="27"/>
      <c r="Q12" s="7"/>
    </row>
    <row r="13" spans="1:17" ht="223.5" customHeight="1">
      <c r="A13" s="13">
        <v>12</v>
      </c>
      <c r="B13" s="8" t="s">
        <v>49</v>
      </c>
      <c r="C13" s="14" t="b">
        <v>0</v>
      </c>
      <c r="D13" s="14" t="b">
        <v>0</v>
      </c>
      <c r="E13" s="2" t="s">
        <v>56</v>
      </c>
      <c r="F13" s="2" t="s">
        <v>101</v>
      </c>
      <c r="G13" s="2" t="s">
        <v>102</v>
      </c>
      <c r="H13" s="2" t="s">
        <v>103</v>
      </c>
      <c r="I13" s="2" t="s">
        <v>104</v>
      </c>
      <c r="J13" s="2" t="s">
        <v>105</v>
      </c>
      <c r="K13" s="2"/>
      <c r="L13" s="2"/>
      <c r="M13" s="2"/>
      <c r="N13" s="2"/>
      <c r="O13" s="2"/>
      <c r="P13" s="26"/>
      <c r="Q13" s="2"/>
    </row>
    <row r="14" spans="1:17" ht="339" customHeight="1">
      <c r="A14" s="13">
        <v>13</v>
      </c>
      <c r="B14" s="8" t="s">
        <v>49</v>
      </c>
      <c r="C14" s="14" t="b">
        <v>0</v>
      </c>
      <c r="D14" s="14" t="b">
        <v>0</v>
      </c>
      <c r="E14" s="2" t="s">
        <v>56</v>
      </c>
      <c r="F14" s="2" t="s">
        <v>88</v>
      </c>
      <c r="G14" s="2" t="s">
        <v>107</v>
      </c>
      <c r="H14" s="2" t="s">
        <v>103</v>
      </c>
      <c r="I14" s="2" t="s">
        <v>108</v>
      </c>
      <c r="J14" s="2" t="s">
        <v>109</v>
      </c>
      <c r="K14" s="2"/>
      <c r="L14" s="2"/>
      <c r="M14" s="2"/>
      <c r="N14" s="2"/>
      <c r="O14" s="2"/>
      <c r="P14" s="26"/>
      <c r="Q14" s="2"/>
    </row>
    <row r="15" spans="1:17" ht="97.5" customHeight="1">
      <c r="A15" s="13">
        <v>14</v>
      </c>
      <c r="B15" s="8" t="s">
        <v>49</v>
      </c>
      <c r="C15" s="14" t="b">
        <v>0</v>
      </c>
      <c r="D15" s="14" t="b">
        <v>0</v>
      </c>
      <c r="E15" s="2" t="s">
        <v>56</v>
      </c>
      <c r="F15" s="2" t="s">
        <v>88</v>
      </c>
      <c r="G15" s="2" t="s">
        <v>111</v>
      </c>
      <c r="H15" s="2" t="s">
        <v>112</v>
      </c>
      <c r="I15" s="2" t="s">
        <v>113</v>
      </c>
      <c r="J15" s="2" t="s">
        <v>114</v>
      </c>
      <c r="K15" s="7"/>
      <c r="L15" s="7"/>
      <c r="M15" s="7"/>
      <c r="N15" s="7"/>
      <c r="O15" s="7"/>
      <c r="P15" s="27"/>
      <c r="Q15" s="7"/>
    </row>
    <row r="16" spans="1:17" ht="322.5" customHeight="1">
      <c r="A16" s="13">
        <v>15</v>
      </c>
      <c r="B16" s="8" t="s">
        <v>49</v>
      </c>
      <c r="C16" s="14" t="b">
        <v>0</v>
      </c>
      <c r="D16" s="14" t="b">
        <v>0</v>
      </c>
      <c r="E16" s="2" t="s">
        <v>56</v>
      </c>
      <c r="F16" s="2" t="s">
        <v>88</v>
      </c>
      <c r="G16" s="2" t="s">
        <v>116</v>
      </c>
      <c r="H16" s="2" t="s">
        <v>112</v>
      </c>
      <c r="I16" s="2" t="s">
        <v>117</v>
      </c>
      <c r="J16" s="2" t="s">
        <v>118</v>
      </c>
      <c r="K16" s="7"/>
      <c r="L16" s="7"/>
      <c r="M16" s="7"/>
      <c r="N16" s="7"/>
      <c r="O16" s="7"/>
      <c r="P16" s="27"/>
      <c r="Q16" s="7"/>
    </row>
    <row r="17" spans="1:17" ht="95.25" customHeight="1">
      <c r="A17" s="13">
        <v>16</v>
      </c>
      <c r="B17" s="8" t="s">
        <v>49</v>
      </c>
      <c r="C17" s="14" t="b">
        <v>0</v>
      </c>
      <c r="D17" s="14" t="b">
        <v>0</v>
      </c>
      <c r="E17" s="2" t="s">
        <v>56</v>
      </c>
      <c r="F17" s="2" t="s">
        <v>35</v>
      </c>
      <c r="G17" s="2" t="s">
        <v>120</v>
      </c>
      <c r="H17" s="2" t="s">
        <v>103</v>
      </c>
      <c r="I17" s="2" t="s">
        <v>121</v>
      </c>
      <c r="J17" s="2" t="s">
        <v>122</v>
      </c>
      <c r="K17" s="2"/>
      <c r="L17" s="2"/>
      <c r="M17" s="2"/>
      <c r="N17" s="2"/>
      <c r="O17" s="2"/>
      <c r="P17" s="26"/>
      <c r="Q17" s="2"/>
    </row>
    <row r="18" spans="1:17" ht="171" customHeight="1">
      <c r="A18" s="13">
        <v>17</v>
      </c>
      <c r="B18" s="8" t="s">
        <v>49</v>
      </c>
      <c r="C18" s="14" t="b">
        <v>0</v>
      </c>
      <c r="D18" s="14" t="b">
        <v>0</v>
      </c>
      <c r="E18" s="2" t="s">
        <v>56</v>
      </c>
      <c r="F18" s="2" t="s">
        <v>35</v>
      </c>
      <c r="G18" s="2" t="s">
        <v>124</v>
      </c>
      <c r="H18" s="2" t="s">
        <v>103</v>
      </c>
      <c r="I18" s="2" t="s">
        <v>125</v>
      </c>
      <c r="J18" s="2" t="s">
        <v>126</v>
      </c>
      <c r="K18" s="2"/>
      <c r="L18" s="2"/>
      <c r="M18" s="2"/>
      <c r="N18" s="2"/>
      <c r="O18" s="2"/>
      <c r="P18" s="26"/>
      <c r="Q18" s="2"/>
    </row>
    <row r="19" spans="1:17" ht="340.5" customHeight="1">
      <c r="A19" s="13">
        <v>18</v>
      </c>
      <c r="B19" s="8" t="s">
        <v>49</v>
      </c>
      <c r="C19" s="14" t="b">
        <v>0</v>
      </c>
      <c r="D19" s="14" t="b">
        <v>0</v>
      </c>
      <c r="E19" s="2" t="s">
        <v>42</v>
      </c>
      <c r="F19" s="2" t="s">
        <v>88</v>
      </c>
      <c r="G19" s="2" t="s">
        <v>128</v>
      </c>
      <c r="H19" s="2" t="s">
        <v>44</v>
      </c>
      <c r="I19" s="2" t="s">
        <v>311</v>
      </c>
      <c r="J19" s="2" t="s">
        <v>131</v>
      </c>
      <c r="K19" s="7"/>
      <c r="L19" s="7"/>
      <c r="M19" s="7"/>
      <c r="N19" s="7"/>
      <c r="O19" s="7"/>
      <c r="P19" s="27"/>
      <c r="Q19" s="7"/>
    </row>
    <row r="20" spans="1:17" ht="174.75" customHeight="1">
      <c r="A20" s="13">
        <v>19</v>
      </c>
      <c r="B20" s="8" t="s">
        <v>49</v>
      </c>
      <c r="C20" s="14" t="b">
        <v>0</v>
      </c>
      <c r="D20" s="14" t="b">
        <v>0</v>
      </c>
      <c r="E20" s="2" t="s">
        <v>42</v>
      </c>
      <c r="F20" s="2" t="s">
        <v>88</v>
      </c>
      <c r="G20" s="2" t="s">
        <v>133</v>
      </c>
      <c r="H20" s="2" t="s">
        <v>44</v>
      </c>
      <c r="I20" s="2" t="s">
        <v>134</v>
      </c>
      <c r="J20" s="2" t="s">
        <v>135</v>
      </c>
      <c r="K20" s="7"/>
      <c r="L20" s="7"/>
      <c r="M20" s="7"/>
      <c r="N20" s="7"/>
      <c r="O20" s="7"/>
      <c r="P20" s="27"/>
      <c r="Q20" s="7"/>
    </row>
    <row r="21" spans="1:17" ht="203.25" customHeight="1">
      <c r="A21" s="13">
        <v>20</v>
      </c>
      <c r="B21" s="8" t="s">
        <v>49</v>
      </c>
      <c r="C21" s="14" t="b">
        <v>0</v>
      </c>
      <c r="D21" s="14" t="b">
        <v>0</v>
      </c>
      <c r="E21" s="2" t="s">
        <v>42</v>
      </c>
      <c r="F21" s="2" t="s">
        <v>88</v>
      </c>
      <c r="G21" s="2" t="s">
        <v>137</v>
      </c>
      <c r="H21" s="2" t="s">
        <v>112</v>
      </c>
      <c r="I21" s="2" t="s">
        <v>138</v>
      </c>
      <c r="J21" s="2" t="s">
        <v>139</v>
      </c>
      <c r="K21" s="7"/>
      <c r="L21" s="7"/>
      <c r="M21" s="7"/>
      <c r="N21" s="7"/>
      <c r="O21" s="7"/>
      <c r="P21" s="27"/>
      <c r="Q21" s="7"/>
    </row>
    <row r="22" spans="1:17" ht="24.75" customHeight="1"/>
  </sheetData>
  <autoFilter ref="A1:Q21" xr:uid="{F2BBF86F-AF9C-4B49-9734-934367860A49}"/>
  <hyperlinks>
    <hyperlink ref="A1" r:id="rId1" display="http://s.no/" xr:uid="{0888ADA2-4A5B-4098-9352-62BF74C4CC8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E62D-8580-46DC-B6F8-53FA38C0AFBD}">
  <dimension ref="A1:R25"/>
  <sheetViews>
    <sheetView zoomScale="80" zoomScaleNormal="80" workbookViewId="0">
      <pane ySplit="1" topLeftCell="A23" activePane="bottomLeft" state="frozen"/>
      <selection pane="bottomLeft" activeCell="A23" sqref="A23"/>
    </sheetView>
  </sheetViews>
  <sheetFormatPr defaultRowHeight="15" customHeight="1"/>
  <cols>
    <col min="3" max="3" width="12.28515625" customWidth="1"/>
    <col min="7" max="7" width="12.42578125" customWidth="1"/>
    <col min="8" max="8" width="24.42578125" customWidth="1"/>
    <col min="9" max="9" width="16.140625" customWidth="1"/>
    <col min="10" max="10" width="72.28515625" customWidth="1"/>
    <col min="11" max="11" width="54.7109375" customWidth="1"/>
  </cols>
  <sheetData>
    <row r="1" spans="1:18" ht="43.15">
      <c r="A1" s="11" t="s">
        <v>300</v>
      </c>
      <c r="B1" s="12" t="s">
        <v>312</v>
      </c>
      <c r="C1" s="12" t="s">
        <v>2</v>
      </c>
      <c r="D1" s="11" t="s">
        <v>4</v>
      </c>
      <c r="E1" s="11" t="s">
        <v>5</v>
      </c>
      <c r="F1" s="11" t="s">
        <v>301</v>
      </c>
      <c r="G1" s="11" t="s">
        <v>7</v>
      </c>
      <c r="H1" s="11" t="s">
        <v>8</v>
      </c>
      <c r="I1" s="11" t="s">
        <v>9</v>
      </c>
      <c r="J1" s="11" t="s">
        <v>302</v>
      </c>
      <c r="K1" s="11" t="s">
        <v>11</v>
      </c>
      <c r="L1" s="11" t="s">
        <v>12</v>
      </c>
      <c r="M1" s="11" t="s">
        <v>13</v>
      </c>
      <c r="N1" s="11" t="s">
        <v>14</v>
      </c>
      <c r="O1" s="11" t="s">
        <v>15</v>
      </c>
      <c r="P1" s="11" t="s">
        <v>16</v>
      </c>
      <c r="Q1" s="11" t="s">
        <v>1</v>
      </c>
      <c r="R1" s="11" t="s">
        <v>17</v>
      </c>
    </row>
    <row r="2" spans="1:18" ht="124.5" customHeight="1">
      <c r="A2" s="13">
        <v>1</v>
      </c>
      <c r="B2" s="97"/>
      <c r="C2" s="8" t="s">
        <v>146</v>
      </c>
      <c r="D2" s="14" t="b">
        <v>0</v>
      </c>
      <c r="E2" s="14" t="b">
        <v>0</v>
      </c>
      <c r="F2" s="2" t="s">
        <v>147</v>
      </c>
      <c r="G2" s="2" t="s">
        <v>22</v>
      </c>
      <c r="H2" s="2" t="s">
        <v>148</v>
      </c>
      <c r="I2" s="2" t="s">
        <v>149</v>
      </c>
      <c r="J2" s="2" t="s">
        <v>150</v>
      </c>
      <c r="K2" s="2" t="s">
        <v>151</v>
      </c>
      <c r="L2" s="2"/>
      <c r="M2" s="2"/>
      <c r="N2" s="2"/>
      <c r="O2" s="2"/>
      <c r="P2" s="2"/>
      <c r="Q2" s="2"/>
      <c r="R2" s="2"/>
    </row>
    <row r="3" spans="1:18" ht="114.75" customHeight="1">
      <c r="A3" s="13">
        <v>2</v>
      </c>
      <c r="B3" s="97"/>
      <c r="C3" s="8" t="s">
        <v>146</v>
      </c>
      <c r="D3" s="14" t="b">
        <v>0</v>
      </c>
      <c r="E3" s="14" t="b">
        <v>0</v>
      </c>
      <c r="F3" s="2" t="s">
        <v>147</v>
      </c>
      <c r="G3" s="2" t="s">
        <v>22</v>
      </c>
      <c r="H3" s="2" t="s">
        <v>153</v>
      </c>
      <c r="I3" s="4" t="s">
        <v>149</v>
      </c>
      <c r="J3" s="2" t="s">
        <v>154</v>
      </c>
      <c r="K3" s="2" t="s">
        <v>155</v>
      </c>
      <c r="L3" s="2"/>
      <c r="M3" s="2"/>
      <c r="N3" s="2"/>
      <c r="O3" s="2">
        <v>13</v>
      </c>
      <c r="P3" s="2"/>
      <c r="Q3" s="2"/>
      <c r="R3" s="2"/>
    </row>
    <row r="4" spans="1:18" ht="109.5" customHeight="1">
      <c r="A4" s="13">
        <v>3</v>
      </c>
      <c r="B4" s="97"/>
      <c r="C4" s="8" t="s">
        <v>146</v>
      </c>
      <c r="D4" s="14" t="b">
        <v>0</v>
      </c>
      <c r="E4" s="14" t="b">
        <v>0</v>
      </c>
      <c r="F4" s="2" t="s">
        <v>147</v>
      </c>
      <c r="G4" s="2" t="s">
        <v>22</v>
      </c>
      <c r="H4" s="2" t="s">
        <v>157</v>
      </c>
      <c r="I4" s="2" t="s">
        <v>149</v>
      </c>
      <c r="J4" s="2" t="s">
        <v>158</v>
      </c>
      <c r="K4" s="2" t="s">
        <v>159</v>
      </c>
      <c r="L4" s="2"/>
      <c r="M4" s="2"/>
      <c r="N4" s="2"/>
      <c r="O4" s="2"/>
      <c r="P4" s="2"/>
      <c r="Q4" s="2"/>
      <c r="R4" s="2"/>
    </row>
    <row r="5" spans="1:18" ht="81.75" customHeight="1">
      <c r="A5" s="13">
        <v>4</v>
      </c>
      <c r="B5" s="97"/>
      <c r="C5" s="8" t="s">
        <v>146</v>
      </c>
      <c r="D5" s="14" t="b">
        <v>0</v>
      </c>
      <c r="E5" s="14" t="b">
        <v>0</v>
      </c>
      <c r="F5" s="2" t="s">
        <v>147</v>
      </c>
      <c r="G5" s="2" t="s">
        <v>22</v>
      </c>
      <c r="H5" s="31" t="s">
        <v>313</v>
      </c>
      <c r="I5" s="31" t="s">
        <v>149</v>
      </c>
      <c r="J5" s="31" t="s">
        <v>314</v>
      </c>
      <c r="K5" s="31" t="s">
        <v>315</v>
      </c>
      <c r="L5" s="2"/>
      <c r="M5" s="2"/>
      <c r="N5" s="2"/>
      <c r="O5" s="2"/>
      <c r="P5" s="2"/>
      <c r="Q5" s="2"/>
      <c r="R5" s="2"/>
    </row>
    <row r="6" spans="1:18" ht="108" customHeight="1">
      <c r="A6" s="13">
        <v>5</v>
      </c>
      <c r="B6" s="97"/>
      <c r="C6" s="8" t="s">
        <v>146</v>
      </c>
      <c r="D6" s="14" t="b">
        <v>0</v>
      </c>
      <c r="E6" s="14" t="b">
        <v>0</v>
      </c>
      <c r="F6" s="2" t="s">
        <v>147</v>
      </c>
      <c r="G6" s="2" t="s">
        <v>22</v>
      </c>
      <c r="H6" s="2" t="s">
        <v>165</v>
      </c>
      <c r="I6" s="2" t="s">
        <v>149</v>
      </c>
      <c r="J6" s="2" t="s">
        <v>166</v>
      </c>
      <c r="K6" s="2" t="s">
        <v>167</v>
      </c>
      <c r="L6" s="2"/>
      <c r="M6" s="2"/>
      <c r="N6" s="2"/>
      <c r="O6" s="2"/>
      <c r="P6" s="2"/>
      <c r="Q6" s="2"/>
      <c r="R6" s="2"/>
    </row>
    <row r="7" spans="1:18" ht="166.5" customHeight="1">
      <c r="A7" s="13">
        <v>6</v>
      </c>
      <c r="B7" s="97"/>
      <c r="C7" s="8" t="s">
        <v>146</v>
      </c>
      <c r="D7" s="14" t="b">
        <v>0</v>
      </c>
      <c r="E7" s="14" t="b">
        <v>0</v>
      </c>
      <c r="F7" s="2" t="s">
        <v>147</v>
      </c>
      <c r="G7" s="2" t="s">
        <v>22</v>
      </c>
      <c r="H7" s="2" t="s">
        <v>169</v>
      </c>
      <c r="I7" s="2" t="s">
        <v>149</v>
      </c>
      <c r="J7" s="2" t="s">
        <v>170</v>
      </c>
      <c r="K7" s="2" t="s">
        <v>171</v>
      </c>
      <c r="L7" s="2"/>
      <c r="M7" s="2"/>
      <c r="N7" s="2"/>
      <c r="O7" s="2"/>
      <c r="P7" s="2"/>
      <c r="Q7" s="2"/>
      <c r="R7" s="2"/>
    </row>
    <row r="8" spans="1:18" ht="166.5" customHeight="1">
      <c r="A8" s="13">
        <v>7</v>
      </c>
      <c r="B8" s="97"/>
      <c r="C8" s="8" t="s">
        <v>146</v>
      </c>
      <c r="D8" s="14" t="b">
        <v>0</v>
      </c>
      <c r="E8" s="14" t="b">
        <v>0</v>
      </c>
      <c r="F8" s="2" t="s">
        <v>147</v>
      </c>
      <c r="G8" s="2" t="s">
        <v>22</v>
      </c>
      <c r="H8" s="2" t="s">
        <v>173</v>
      </c>
      <c r="I8" s="2" t="s">
        <v>149</v>
      </c>
      <c r="J8" s="2" t="s">
        <v>174</v>
      </c>
      <c r="K8" s="2" t="s">
        <v>175</v>
      </c>
      <c r="L8" s="2"/>
      <c r="M8" s="2"/>
      <c r="N8" s="2"/>
      <c r="O8" s="2"/>
      <c r="P8" s="2"/>
      <c r="Q8" s="2"/>
      <c r="R8" s="2"/>
    </row>
    <row r="9" spans="1:18" ht="174.75" customHeight="1">
      <c r="A9" s="13">
        <v>8</v>
      </c>
      <c r="B9" s="97"/>
      <c r="C9" s="8" t="s">
        <v>146</v>
      </c>
      <c r="D9" s="14" t="b">
        <v>0</v>
      </c>
      <c r="E9" s="14" t="b">
        <v>0</v>
      </c>
      <c r="F9" s="2" t="s">
        <v>147</v>
      </c>
      <c r="G9" s="2" t="s">
        <v>22</v>
      </c>
      <c r="H9" s="2" t="s">
        <v>177</v>
      </c>
      <c r="I9" s="2" t="s">
        <v>149</v>
      </c>
      <c r="J9" s="2" t="s">
        <v>178</v>
      </c>
      <c r="K9" s="2" t="s">
        <v>179</v>
      </c>
      <c r="L9" s="2"/>
      <c r="M9" s="2"/>
      <c r="N9" s="2"/>
      <c r="O9" s="2"/>
      <c r="P9" s="2"/>
      <c r="Q9" s="2"/>
      <c r="R9" s="2"/>
    </row>
    <row r="10" spans="1:18" ht="217.5" customHeight="1">
      <c r="A10" s="13">
        <v>9</v>
      </c>
      <c r="B10" s="97"/>
      <c r="C10" s="8" t="s">
        <v>146</v>
      </c>
      <c r="D10" s="14" t="b">
        <v>0</v>
      </c>
      <c r="E10" s="14" t="b">
        <v>0</v>
      </c>
      <c r="F10" s="2" t="s">
        <v>147</v>
      </c>
      <c r="G10" s="2" t="s">
        <v>22</v>
      </c>
      <c r="H10" s="2" t="s">
        <v>181</v>
      </c>
      <c r="I10" s="2" t="s">
        <v>149</v>
      </c>
      <c r="J10" s="2" t="s">
        <v>182</v>
      </c>
      <c r="K10" s="2" t="s">
        <v>183</v>
      </c>
      <c r="L10" s="2"/>
      <c r="M10" s="2"/>
      <c r="N10" s="2"/>
      <c r="O10" s="2"/>
      <c r="P10" s="2"/>
      <c r="Q10" s="2"/>
      <c r="R10" s="2"/>
    </row>
    <row r="11" spans="1:18" ht="126.75" customHeight="1">
      <c r="A11" s="13">
        <v>10</v>
      </c>
      <c r="B11" s="97"/>
      <c r="C11" s="8" t="s">
        <v>146</v>
      </c>
      <c r="D11" s="14" t="b">
        <v>0</v>
      </c>
      <c r="E11" s="14" t="b">
        <v>0</v>
      </c>
      <c r="F11" s="2" t="s">
        <v>147</v>
      </c>
      <c r="G11" s="2" t="s">
        <v>22</v>
      </c>
      <c r="H11" s="2" t="s">
        <v>185</v>
      </c>
      <c r="I11" s="2" t="s">
        <v>149</v>
      </c>
      <c r="J11" s="2" t="s">
        <v>186</v>
      </c>
      <c r="K11" s="2"/>
      <c r="L11" s="2"/>
      <c r="M11" s="2"/>
      <c r="N11" s="2"/>
      <c r="O11" s="2"/>
      <c r="P11" s="2"/>
      <c r="Q11" s="2"/>
      <c r="R11" s="2"/>
    </row>
    <row r="12" spans="1:18" ht="120" customHeight="1">
      <c r="A12" s="13">
        <v>11</v>
      </c>
      <c r="B12" s="97"/>
      <c r="C12" s="8" t="s">
        <v>146</v>
      </c>
      <c r="D12" s="14" t="b">
        <v>0</v>
      </c>
      <c r="E12" s="14" t="b">
        <v>0</v>
      </c>
      <c r="F12" s="2" t="s">
        <v>147</v>
      </c>
      <c r="G12" s="2" t="s">
        <v>22</v>
      </c>
      <c r="H12" s="2" t="s">
        <v>316</v>
      </c>
      <c r="I12" s="2" t="s">
        <v>149</v>
      </c>
      <c r="J12" s="2" t="s">
        <v>189</v>
      </c>
      <c r="K12" s="2" t="s">
        <v>190</v>
      </c>
      <c r="L12" s="2"/>
      <c r="M12" s="2"/>
      <c r="N12" s="2"/>
      <c r="O12" s="2"/>
      <c r="P12" s="2"/>
      <c r="Q12" s="2"/>
      <c r="R12" s="2"/>
    </row>
    <row r="13" spans="1:18" ht="149.25" customHeight="1">
      <c r="A13" s="13">
        <v>12</v>
      </c>
      <c r="B13" s="97"/>
      <c r="C13" s="8" t="s">
        <v>146</v>
      </c>
      <c r="D13" s="14" t="b">
        <v>0</v>
      </c>
      <c r="E13" s="14" t="b">
        <v>1</v>
      </c>
      <c r="F13" s="2" t="s">
        <v>147</v>
      </c>
      <c r="G13" s="2" t="s">
        <v>22</v>
      </c>
      <c r="H13" s="2" t="s">
        <v>192</v>
      </c>
      <c r="I13" s="2" t="s">
        <v>193</v>
      </c>
      <c r="J13" s="3" t="s">
        <v>194</v>
      </c>
      <c r="K13" s="2" t="s">
        <v>195</v>
      </c>
      <c r="L13" s="2"/>
      <c r="M13" s="2"/>
      <c r="N13" s="2"/>
      <c r="O13" s="2"/>
      <c r="P13" s="2"/>
      <c r="Q13" s="2"/>
      <c r="R13" s="2"/>
    </row>
    <row r="14" spans="1:18" ht="165.75" customHeight="1">
      <c r="A14" s="13">
        <v>13</v>
      </c>
      <c r="B14" s="97"/>
      <c r="C14" s="8" t="s">
        <v>146</v>
      </c>
      <c r="D14" s="14" t="b">
        <v>0</v>
      </c>
      <c r="E14" s="14" t="b">
        <v>0</v>
      </c>
      <c r="F14" s="2" t="s">
        <v>147</v>
      </c>
      <c r="G14" s="2" t="s">
        <v>35</v>
      </c>
      <c r="H14" s="2" t="s">
        <v>197</v>
      </c>
      <c r="I14" s="2" t="s">
        <v>149</v>
      </c>
      <c r="J14" s="2" t="s">
        <v>317</v>
      </c>
      <c r="K14" s="2" t="s">
        <v>318</v>
      </c>
      <c r="L14" s="2"/>
      <c r="M14" s="2"/>
      <c r="N14" s="2"/>
      <c r="O14" s="2"/>
      <c r="P14" s="2"/>
      <c r="Q14" s="2"/>
      <c r="R14" s="2"/>
    </row>
    <row r="15" spans="1:18" ht="81.75" customHeight="1">
      <c r="A15" s="13"/>
      <c r="B15" s="97"/>
      <c r="C15" s="8" t="s">
        <v>215</v>
      </c>
      <c r="D15" s="14" t="b">
        <v>0</v>
      </c>
      <c r="E15" s="18" t="b">
        <v>0</v>
      </c>
      <c r="F15" s="2" t="s">
        <v>147</v>
      </c>
      <c r="G15" s="2" t="s">
        <v>88</v>
      </c>
      <c r="H15" s="32" t="s">
        <v>316</v>
      </c>
      <c r="I15" s="31" t="s">
        <v>149</v>
      </c>
      <c r="J15" s="32" t="s">
        <v>202</v>
      </c>
      <c r="K15" s="32"/>
      <c r="L15" s="6"/>
      <c r="M15" s="6"/>
      <c r="N15" s="6"/>
      <c r="O15" s="6"/>
      <c r="P15" s="6"/>
      <c r="Q15" s="6"/>
      <c r="R15" s="6"/>
    </row>
    <row r="16" spans="1:18" ht="81.75" customHeight="1">
      <c r="A16" s="13">
        <v>14</v>
      </c>
      <c r="B16" s="97"/>
      <c r="C16" s="8" t="s">
        <v>146</v>
      </c>
      <c r="D16" s="14" t="b">
        <v>0</v>
      </c>
      <c r="E16" s="14" t="b">
        <v>1</v>
      </c>
      <c r="F16" s="2" t="s">
        <v>147</v>
      </c>
      <c r="G16" s="2" t="s">
        <v>88</v>
      </c>
      <c r="H16" s="31" t="s">
        <v>319</v>
      </c>
      <c r="I16" s="31" t="s">
        <v>149</v>
      </c>
      <c r="J16" s="31" t="s">
        <v>320</v>
      </c>
      <c r="K16" s="2" t="s">
        <v>206</v>
      </c>
      <c r="L16" s="2"/>
      <c r="M16" s="2"/>
      <c r="N16" s="2"/>
      <c r="O16" s="2"/>
      <c r="P16" s="2"/>
      <c r="Q16" s="2"/>
      <c r="R16" s="2"/>
    </row>
    <row r="17" spans="1:18" ht="96.75" customHeight="1">
      <c r="A17" s="13"/>
      <c r="B17" s="97"/>
      <c r="C17" s="8" t="s">
        <v>215</v>
      </c>
      <c r="D17" s="14" t="b">
        <v>0</v>
      </c>
      <c r="E17" s="18" t="b">
        <v>0</v>
      </c>
      <c r="F17" s="2" t="s">
        <v>147</v>
      </c>
      <c r="G17" s="2" t="s">
        <v>88</v>
      </c>
      <c r="H17" s="6" t="s">
        <v>217</v>
      </c>
      <c r="I17" s="31" t="s">
        <v>149</v>
      </c>
      <c r="J17" s="32" t="s">
        <v>321</v>
      </c>
      <c r="K17" s="32" t="s">
        <v>322</v>
      </c>
      <c r="L17" s="6"/>
      <c r="M17" s="6"/>
      <c r="N17" s="6"/>
      <c r="O17" s="6">
        <v>15</v>
      </c>
      <c r="P17" s="6"/>
      <c r="Q17" s="6"/>
      <c r="R17" s="6"/>
    </row>
    <row r="18" spans="1:18" ht="102.75" customHeight="1">
      <c r="A18" s="13"/>
      <c r="B18" s="97"/>
      <c r="C18" s="8" t="s">
        <v>215</v>
      </c>
      <c r="D18" s="14" t="b">
        <v>0</v>
      </c>
      <c r="E18" s="18" t="b">
        <v>0</v>
      </c>
      <c r="F18" s="2" t="s">
        <v>216</v>
      </c>
      <c r="G18" s="6" t="s">
        <v>35</v>
      </c>
      <c r="H18" s="6" t="s">
        <v>217</v>
      </c>
      <c r="I18" s="32" t="s">
        <v>218</v>
      </c>
      <c r="J18" s="32" t="s">
        <v>219</v>
      </c>
      <c r="K18" s="6"/>
      <c r="L18" s="6"/>
      <c r="M18" s="6"/>
      <c r="N18" s="6"/>
      <c r="O18" s="6"/>
      <c r="P18" s="6"/>
      <c r="Q18" s="6"/>
      <c r="R18" s="6"/>
    </row>
    <row r="19" spans="1:18" ht="63" customHeight="1">
      <c r="A19" s="13"/>
      <c r="B19" s="97"/>
      <c r="C19" s="8" t="s">
        <v>215</v>
      </c>
      <c r="D19" s="14" t="b">
        <v>0</v>
      </c>
      <c r="E19" s="18" t="b">
        <v>0</v>
      </c>
      <c r="F19" s="6" t="s">
        <v>323</v>
      </c>
      <c r="G19" s="6" t="s">
        <v>22</v>
      </c>
      <c r="H19" s="6" t="s">
        <v>324</v>
      </c>
      <c r="I19" s="32" t="s">
        <v>218</v>
      </c>
      <c r="J19" s="32" t="s">
        <v>325</v>
      </c>
      <c r="K19" s="32" t="s">
        <v>326</v>
      </c>
      <c r="L19" s="6"/>
      <c r="M19" s="6"/>
      <c r="N19" s="6"/>
      <c r="O19" s="6"/>
      <c r="P19" s="6"/>
      <c r="Q19" s="6"/>
      <c r="R19" s="6"/>
    </row>
    <row r="20" spans="1:18" ht="81.75" customHeight="1">
      <c r="A20" s="13"/>
      <c r="B20" s="97"/>
      <c r="C20" s="8" t="s">
        <v>215</v>
      </c>
      <c r="D20" s="14" t="b">
        <v>0</v>
      </c>
      <c r="E20" s="18" t="b">
        <v>0</v>
      </c>
      <c r="F20" s="6" t="s">
        <v>323</v>
      </c>
      <c r="G20" s="6" t="s">
        <v>22</v>
      </c>
      <c r="H20" s="6" t="s">
        <v>327</v>
      </c>
      <c r="I20" s="32" t="s">
        <v>328</v>
      </c>
      <c r="J20" s="32" t="s">
        <v>329</v>
      </c>
      <c r="K20" s="32"/>
      <c r="L20" s="6"/>
      <c r="M20" s="6"/>
      <c r="N20" s="6"/>
      <c r="O20" s="6"/>
      <c r="P20" s="6"/>
      <c r="Q20" s="6"/>
      <c r="R20" s="6"/>
    </row>
    <row r="21" spans="1:18" ht="159" customHeight="1">
      <c r="A21" s="13">
        <v>30</v>
      </c>
      <c r="B21" s="97"/>
      <c r="C21" s="8" t="s">
        <v>281</v>
      </c>
      <c r="D21" s="14" t="b">
        <v>0</v>
      </c>
      <c r="E21" s="18" t="b">
        <v>0</v>
      </c>
      <c r="F21" s="6" t="s">
        <v>147</v>
      </c>
      <c r="G21" s="6" t="s">
        <v>88</v>
      </c>
      <c r="H21" s="6" t="s">
        <v>282</v>
      </c>
      <c r="I21" s="6" t="s">
        <v>149</v>
      </c>
      <c r="J21" s="6" t="s">
        <v>283</v>
      </c>
      <c r="K21" s="6" t="s">
        <v>284</v>
      </c>
      <c r="L21" s="6"/>
      <c r="M21" s="6"/>
      <c r="N21" s="6"/>
      <c r="O21" s="6"/>
      <c r="P21" s="6"/>
      <c r="Q21" s="6"/>
      <c r="R21" s="6"/>
    </row>
    <row r="22" spans="1:18" ht="133.5" customHeight="1">
      <c r="A22" s="13">
        <v>31</v>
      </c>
      <c r="B22" s="97"/>
      <c r="C22" s="17" t="s">
        <v>281</v>
      </c>
      <c r="D22" s="18" t="b">
        <v>0</v>
      </c>
      <c r="E22" s="18" t="b">
        <v>0</v>
      </c>
      <c r="F22" s="6" t="s">
        <v>147</v>
      </c>
      <c r="G22" s="6" t="s">
        <v>88</v>
      </c>
      <c r="H22" s="6" t="s">
        <v>286</v>
      </c>
      <c r="I22" s="6" t="s">
        <v>149</v>
      </c>
      <c r="J22" s="6" t="s">
        <v>287</v>
      </c>
      <c r="K22" s="6" t="s">
        <v>288</v>
      </c>
      <c r="L22" s="6"/>
      <c r="M22" s="6"/>
      <c r="N22" s="6"/>
      <c r="O22" s="6"/>
      <c r="P22" s="6"/>
      <c r="Q22" s="6"/>
      <c r="R22" s="6"/>
    </row>
    <row r="23" spans="1:18" ht="63" customHeight="1">
      <c r="A23" s="13">
        <v>32</v>
      </c>
      <c r="B23" s="13"/>
      <c r="C23" s="5" t="s">
        <v>290</v>
      </c>
      <c r="D23" s="10" t="b">
        <v>0</v>
      </c>
      <c r="E23" s="10" t="b">
        <v>0</v>
      </c>
      <c r="F23" s="2" t="s">
        <v>147</v>
      </c>
      <c r="G23" s="2" t="s">
        <v>88</v>
      </c>
      <c r="H23" s="5" t="s">
        <v>291</v>
      </c>
      <c r="I23" s="2" t="s">
        <v>149</v>
      </c>
      <c r="J23" s="2" t="s">
        <v>292</v>
      </c>
      <c r="K23" s="2"/>
      <c r="L23" s="2"/>
      <c r="M23" s="2"/>
      <c r="N23" s="2"/>
      <c r="O23" s="2"/>
      <c r="P23" s="2"/>
      <c r="Q23" s="2"/>
      <c r="R23" s="2"/>
    </row>
    <row r="24" spans="1:18" ht="72">
      <c r="A24" s="13">
        <v>33</v>
      </c>
      <c r="B24" s="13"/>
      <c r="C24" s="5" t="s">
        <v>290</v>
      </c>
      <c r="D24" s="10" t="b">
        <v>0</v>
      </c>
      <c r="E24" s="10" t="b">
        <v>0</v>
      </c>
      <c r="F24" s="2" t="s">
        <v>147</v>
      </c>
      <c r="G24" s="2" t="s">
        <v>88</v>
      </c>
      <c r="H24" s="5" t="s">
        <v>294</v>
      </c>
      <c r="I24" s="2" t="s">
        <v>149</v>
      </c>
      <c r="J24" s="2" t="s">
        <v>295</v>
      </c>
      <c r="K24" s="2"/>
      <c r="L24" s="2"/>
      <c r="M24" s="2"/>
      <c r="N24" s="2"/>
      <c r="O24" s="2"/>
      <c r="P24" s="2"/>
      <c r="Q24" s="2"/>
      <c r="R24" s="2"/>
    </row>
    <row r="25" spans="1:18" ht="72">
      <c r="A25" s="13">
        <v>34</v>
      </c>
      <c r="B25" s="13"/>
      <c r="C25" s="5" t="s">
        <v>290</v>
      </c>
      <c r="D25" s="10" t="b">
        <v>0</v>
      </c>
      <c r="E25" s="10" t="b">
        <v>0</v>
      </c>
      <c r="F25" s="2" t="s">
        <v>147</v>
      </c>
      <c r="G25" s="2" t="s">
        <v>88</v>
      </c>
      <c r="H25" s="2" t="s">
        <v>297</v>
      </c>
      <c r="I25" s="2" t="s">
        <v>149</v>
      </c>
      <c r="J25" s="2" t="s">
        <v>298</v>
      </c>
      <c r="K25" s="2"/>
      <c r="L25" s="2"/>
      <c r="M25" s="2"/>
      <c r="N25" s="2"/>
      <c r="O25" s="2"/>
      <c r="P25" s="2"/>
      <c r="Q25" s="2"/>
      <c r="R25" s="2"/>
    </row>
  </sheetData>
  <hyperlinks>
    <hyperlink ref="A1" r:id="rId1" display="http://s.no/" xr:uid="{3B09C33F-6D37-475F-A617-71614729E5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D7579-B1B6-4714-8847-D31A925B4732}">
  <dimension ref="A1:AQ147"/>
  <sheetViews>
    <sheetView zoomScale="85" zoomScaleNormal="85" workbookViewId="0"/>
  </sheetViews>
  <sheetFormatPr defaultColWidth="8.85546875" defaultRowHeight="27" customHeight="1"/>
  <cols>
    <col min="1" max="1" width="8.85546875" style="184"/>
    <col min="2" max="2" width="14.140625" style="1" bestFit="1" customWidth="1"/>
    <col min="3" max="3" width="13.5703125" style="184" customWidth="1"/>
    <col min="4" max="4" width="16.140625" style="1" customWidth="1"/>
    <col min="5" max="5" width="47.140625" style="82" customWidth="1"/>
    <col min="6" max="6" width="36.5703125" style="81" customWidth="1"/>
    <col min="7" max="7" width="21.5703125" style="81" customWidth="1"/>
    <col min="8" max="8" width="13.7109375" style="81" customWidth="1"/>
    <col min="9" max="9" width="15.85546875" style="81" customWidth="1"/>
    <col min="10" max="10" width="19.85546875" style="81" customWidth="1"/>
    <col min="11" max="11" width="14.5703125" style="81" customWidth="1"/>
    <col min="12" max="12" width="20.42578125" style="185" customWidth="1"/>
    <col min="13" max="13" width="22.140625" style="1" customWidth="1"/>
    <col min="14" max="14" width="21.42578125" style="1" customWidth="1"/>
    <col min="15" max="15" width="26.42578125" style="1" customWidth="1"/>
    <col min="16" max="16" width="36.5703125" style="1" bestFit="1" customWidth="1"/>
    <col min="17" max="17" width="36.5703125" style="1" customWidth="1"/>
    <col min="18" max="18" width="30.5703125" style="1" customWidth="1"/>
    <col min="19" max="19" width="9.140625" style="1" bestFit="1" customWidth="1"/>
    <col min="20" max="20" width="21.42578125" style="1" bestFit="1" customWidth="1"/>
    <col min="21" max="21" width="13" style="1" customWidth="1"/>
    <col min="22" max="22" width="39.85546875" style="1" customWidth="1"/>
    <col min="23" max="23" width="26.7109375" style="1" customWidth="1"/>
    <col min="24" max="24" width="15" style="1" bestFit="1" customWidth="1"/>
    <col min="25" max="26" width="24.5703125" style="1" bestFit="1" customWidth="1"/>
    <col min="27" max="29" width="2" style="1" bestFit="1" customWidth="1"/>
    <col min="30" max="31" width="3" style="1" bestFit="1" customWidth="1"/>
    <col min="32" max="32" width="1.28515625" style="1" bestFit="1" customWidth="1"/>
    <col min="33" max="33" width="7.140625" style="1" bestFit="1" customWidth="1"/>
    <col min="34" max="34" width="11.140625" style="1" bestFit="1" customWidth="1"/>
    <col min="35" max="35" width="4.140625" style="1" bestFit="1" customWidth="1"/>
    <col min="36" max="39" width="3.85546875" style="1" bestFit="1" customWidth="1"/>
    <col min="40" max="40" width="4.85546875" style="1" bestFit="1" customWidth="1"/>
    <col min="41" max="41" width="3" style="1" bestFit="1" customWidth="1"/>
    <col min="42" max="42" width="7.140625" style="1" bestFit="1" customWidth="1"/>
    <col min="43" max="43" width="11.140625" style="1" bestFit="1" customWidth="1"/>
    <col min="44" max="16384" width="8.85546875" style="1"/>
  </cols>
  <sheetData>
    <row r="1" spans="1:43" ht="27" customHeight="1">
      <c r="A1" s="159" t="s">
        <v>300</v>
      </c>
      <c r="B1" s="160" t="s">
        <v>330</v>
      </c>
      <c r="C1" s="159" t="s">
        <v>331</v>
      </c>
      <c r="D1" s="160" t="s">
        <v>37</v>
      </c>
      <c r="E1" s="161" t="s">
        <v>332</v>
      </c>
      <c r="F1" s="162" t="s">
        <v>333</v>
      </c>
      <c r="G1" s="162" t="s">
        <v>334</v>
      </c>
      <c r="H1" s="162" t="s">
        <v>335</v>
      </c>
      <c r="I1" s="162" t="s">
        <v>336</v>
      </c>
      <c r="J1" s="162" t="s">
        <v>337</v>
      </c>
      <c r="K1" s="162" t="s">
        <v>338</v>
      </c>
      <c r="L1" s="159" t="s">
        <v>339</v>
      </c>
      <c r="M1" s="160" t="s">
        <v>340</v>
      </c>
      <c r="N1" s="159" t="s">
        <v>341</v>
      </c>
      <c r="O1" s="214" t="s">
        <v>342</v>
      </c>
      <c r="P1" s="215" t="s">
        <v>343</v>
      </c>
      <c r="R1" s="162" t="s">
        <v>3</v>
      </c>
      <c r="S1" s="159" t="s">
        <v>32</v>
      </c>
      <c r="T1" s="159" t="s">
        <v>15</v>
      </c>
      <c r="U1" s="163" t="s">
        <v>344</v>
      </c>
      <c r="V1" s="164" t="s">
        <v>333</v>
      </c>
      <c r="X1" t="s">
        <v>37</v>
      </c>
      <c r="Y1" t="s">
        <v>345</v>
      </c>
      <c r="Z1" t="s">
        <v>346</v>
      </c>
    </row>
    <row r="2" spans="1:43" ht="27" customHeight="1">
      <c r="A2" s="193">
        <v>1</v>
      </c>
      <c r="B2" s="194" t="s">
        <v>347</v>
      </c>
      <c r="C2" s="195" t="s">
        <v>18</v>
      </c>
      <c r="D2" s="179" t="s">
        <v>21</v>
      </c>
      <c r="E2" s="221" t="s">
        <v>23</v>
      </c>
      <c r="F2" s="196"/>
      <c r="G2" s="196" t="s">
        <v>348</v>
      </c>
      <c r="H2" s="204"/>
      <c r="I2" s="196"/>
      <c r="J2" s="196"/>
      <c r="K2" s="196"/>
      <c r="L2" s="197">
        <v>0</v>
      </c>
      <c r="M2" s="179" t="s">
        <v>20</v>
      </c>
      <c r="N2" s="198">
        <f>VLOOKUP(M2,R1:S6, 2, FALSE)*100</f>
        <v>0</v>
      </c>
      <c r="O2" s="216">
        <f t="shared" ref="O2:O31" si="0">IF(AND(ISNUMBER(L2), ISNUMBER(N2)), L2*N2/100, 0)</f>
        <v>0</v>
      </c>
      <c r="P2" s="4"/>
      <c r="R2" s="2" t="s">
        <v>20</v>
      </c>
      <c r="S2" s="169">
        <v>0</v>
      </c>
      <c r="T2" s="165">
        <v>1</v>
      </c>
      <c r="U2" s="170" t="s">
        <v>349</v>
      </c>
      <c r="V2" s="2" t="s">
        <v>350</v>
      </c>
      <c r="X2" t="s">
        <v>34</v>
      </c>
      <c r="Y2">
        <v>0</v>
      </c>
      <c r="Z2">
        <v>0</v>
      </c>
    </row>
    <row r="3" spans="1:43" ht="27" customHeight="1">
      <c r="A3" s="193">
        <v>2</v>
      </c>
      <c r="B3" s="194" t="s">
        <v>351</v>
      </c>
      <c r="C3" s="195" t="s">
        <v>27</v>
      </c>
      <c r="D3" s="179" t="s">
        <v>21</v>
      </c>
      <c r="E3" s="225" t="s">
        <v>29</v>
      </c>
      <c r="F3" s="196"/>
      <c r="G3" s="196" t="s">
        <v>348</v>
      </c>
      <c r="H3" s="204"/>
      <c r="I3" s="196"/>
      <c r="J3" s="196"/>
      <c r="K3" s="196"/>
      <c r="L3" s="197">
        <v>0</v>
      </c>
      <c r="M3" s="179" t="s">
        <v>20</v>
      </c>
      <c r="N3" s="198">
        <f>VLOOKUP(M3,R1:S6, 2, FALSE)*100</f>
        <v>0</v>
      </c>
      <c r="O3" s="216">
        <f t="shared" si="0"/>
        <v>0</v>
      </c>
      <c r="P3" s="4"/>
      <c r="R3" s="2" t="s">
        <v>47</v>
      </c>
      <c r="S3" s="169">
        <v>0.05</v>
      </c>
      <c r="T3" s="165">
        <v>2</v>
      </c>
      <c r="U3" s="170" t="s">
        <v>352</v>
      </c>
      <c r="V3" s="2" t="s">
        <v>353</v>
      </c>
      <c r="X3" t="s">
        <v>354</v>
      </c>
      <c r="Y3">
        <v>268</v>
      </c>
      <c r="Z3">
        <v>89.249999999999957</v>
      </c>
      <c r="AA3"/>
      <c r="AB3"/>
      <c r="AC3"/>
      <c r="AD3"/>
      <c r="AE3"/>
      <c r="AF3"/>
      <c r="AG3"/>
      <c r="AH3"/>
      <c r="AI3"/>
      <c r="AJ3"/>
      <c r="AK3"/>
      <c r="AL3"/>
      <c r="AM3"/>
      <c r="AN3"/>
      <c r="AO3"/>
      <c r="AP3"/>
      <c r="AQ3"/>
    </row>
    <row r="4" spans="1:43" ht="27" customHeight="1">
      <c r="A4" s="193">
        <v>3</v>
      </c>
      <c r="B4" s="194"/>
      <c r="C4" s="195" t="s">
        <v>33</v>
      </c>
      <c r="D4" s="179" t="s">
        <v>34</v>
      </c>
      <c r="E4" s="221" t="s">
        <v>36</v>
      </c>
      <c r="F4" s="196"/>
      <c r="G4" s="196" t="s">
        <v>348</v>
      </c>
      <c r="H4" s="203"/>
      <c r="I4" s="203"/>
      <c r="J4" s="196"/>
      <c r="K4" s="196"/>
      <c r="L4" s="197">
        <v>0</v>
      </c>
      <c r="M4" s="179" t="s">
        <v>20</v>
      </c>
      <c r="N4" s="198">
        <f>VLOOKUP(M4,R1:S6, 2, FALSE)*100</f>
        <v>0</v>
      </c>
      <c r="O4" s="216">
        <f t="shared" si="0"/>
        <v>0</v>
      </c>
      <c r="P4" s="4"/>
      <c r="R4" s="2" t="s">
        <v>54</v>
      </c>
      <c r="S4" s="169">
        <v>0.15</v>
      </c>
      <c r="T4" s="165">
        <v>3</v>
      </c>
      <c r="U4" s="170" t="s">
        <v>355</v>
      </c>
      <c r="V4" s="2" t="s">
        <v>356</v>
      </c>
      <c r="X4" t="s">
        <v>21</v>
      </c>
      <c r="Y4">
        <v>0</v>
      </c>
      <c r="Z4">
        <v>0</v>
      </c>
      <c r="AA4"/>
      <c r="AB4"/>
      <c r="AC4"/>
      <c r="AD4"/>
      <c r="AE4"/>
      <c r="AF4"/>
      <c r="AG4"/>
      <c r="AH4"/>
      <c r="AI4"/>
      <c r="AJ4"/>
      <c r="AK4"/>
      <c r="AL4"/>
      <c r="AM4"/>
      <c r="AN4"/>
      <c r="AO4"/>
      <c r="AP4"/>
      <c r="AQ4"/>
    </row>
    <row r="5" spans="1:43" ht="47.25" customHeight="1">
      <c r="A5" s="165">
        <v>4</v>
      </c>
      <c r="B5" s="171"/>
      <c r="C5" s="156" t="s">
        <v>40</v>
      </c>
      <c r="D5" s="4" t="s">
        <v>357</v>
      </c>
      <c r="E5" s="15" t="s">
        <v>43</v>
      </c>
      <c r="F5" s="2"/>
      <c r="G5" s="2" t="s">
        <v>358</v>
      </c>
      <c r="H5" s="188">
        <v>45695</v>
      </c>
      <c r="I5" s="188">
        <v>45695</v>
      </c>
      <c r="J5" s="188">
        <v>45695</v>
      </c>
      <c r="K5" s="190">
        <f>J5 - I5</f>
        <v>0</v>
      </c>
      <c r="L5" s="167">
        <v>2</v>
      </c>
      <c r="M5" s="4" t="s">
        <v>64</v>
      </c>
      <c r="N5" s="167">
        <f>VLOOKUP(M5,R2:S7, 2, FALSE)*100</f>
        <v>90</v>
      </c>
      <c r="O5" s="217">
        <f t="shared" si="0"/>
        <v>1.8</v>
      </c>
      <c r="P5" s="4"/>
      <c r="R5" s="2" t="s">
        <v>41</v>
      </c>
      <c r="S5" s="169">
        <v>0.7</v>
      </c>
      <c r="T5" s="165">
        <v>5</v>
      </c>
      <c r="U5" s="154" t="s">
        <v>359</v>
      </c>
      <c r="V5" s="24" t="s">
        <v>360</v>
      </c>
      <c r="X5" t="s">
        <v>239</v>
      </c>
      <c r="Y5"/>
      <c r="Z5">
        <v>0</v>
      </c>
      <c r="AA5"/>
      <c r="AB5"/>
      <c r="AC5"/>
      <c r="AD5"/>
      <c r="AE5"/>
      <c r="AF5"/>
      <c r="AG5"/>
      <c r="AH5"/>
      <c r="AI5"/>
      <c r="AJ5"/>
      <c r="AK5"/>
      <c r="AL5"/>
      <c r="AM5"/>
      <c r="AN5"/>
      <c r="AO5"/>
      <c r="AP5"/>
      <c r="AQ5"/>
    </row>
    <row r="6" spans="1:43" ht="27" customHeight="1">
      <c r="A6" s="165">
        <v>5</v>
      </c>
      <c r="B6" s="166"/>
      <c r="C6" s="157" t="s">
        <v>48</v>
      </c>
      <c r="D6" s="4" t="s">
        <v>357</v>
      </c>
      <c r="E6" s="2" t="s">
        <v>50</v>
      </c>
      <c r="F6" s="2"/>
      <c r="G6" s="2" t="s">
        <v>358</v>
      </c>
      <c r="H6" s="188">
        <v>45698</v>
      </c>
      <c r="I6" s="188">
        <v>45698</v>
      </c>
      <c r="J6" s="188">
        <v>45698</v>
      </c>
      <c r="K6" s="190">
        <f t="shared" ref="K6:K10" si="1">J6 - I6</f>
        <v>0</v>
      </c>
      <c r="L6" s="167">
        <v>2</v>
      </c>
      <c r="M6" s="4" t="s">
        <v>64</v>
      </c>
      <c r="N6" s="167">
        <f>VLOOKUP(M6,R2:S7, 2, FALSE)*100</f>
        <v>90</v>
      </c>
      <c r="O6" s="217">
        <f t="shared" si="0"/>
        <v>1.8</v>
      </c>
      <c r="P6" s="4"/>
      <c r="R6" s="2" t="s">
        <v>64</v>
      </c>
      <c r="S6" s="169">
        <v>0.9</v>
      </c>
      <c r="T6" s="165">
        <v>8</v>
      </c>
      <c r="U6" s="154" t="s">
        <v>361</v>
      </c>
      <c r="V6" s="2" t="s">
        <v>362</v>
      </c>
      <c r="W6" s="172"/>
      <c r="X6" t="s">
        <v>216</v>
      </c>
      <c r="Y6">
        <v>28</v>
      </c>
      <c r="Z6">
        <v>10.1</v>
      </c>
      <c r="AA6"/>
      <c r="AB6"/>
      <c r="AC6"/>
      <c r="AD6"/>
      <c r="AE6"/>
      <c r="AF6"/>
      <c r="AG6"/>
      <c r="AH6"/>
      <c r="AI6"/>
      <c r="AJ6"/>
      <c r="AK6"/>
      <c r="AL6"/>
      <c r="AM6"/>
      <c r="AN6"/>
      <c r="AO6"/>
      <c r="AP6"/>
      <c r="AQ6"/>
    </row>
    <row r="7" spans="1:43" ht="27" customHeight="1">
      <c r="A7" s="165">
        <v>6</v>
      </c>
      <c r="B7" s="166"/>
      <c r="C7" s="157" t="s">
        <v>55</v>
      </c>
      <c r="D7" s="4" t="s">
        <v>357</v>
      </c>
      <c r="E7" s="2" t="s">
        <v>57</v>
      </c>
      <c r="F7" s="2"/>
      <c r="G7" s="2" t="s">
        <v>358</v>
      </c>
      <c r="H7" s="188">
        <v>45699</v>
      </c>
      <c r="I7" s="188">
        <v>45699</v>
      </c>
      <c r="J7" s="188">
        <v>45699</v>
      </c>
      <c r="K7" s="190">
        <f t="shared" si="1"/>
        <v>0</v>
      </c>
      <c r="L7" s="167">
        <v>5</v>
      </c>
      <c r="M7" s="4" t="s">
        <v>64</v>
      </c>
      <c r="N7" s="167">
        <f>VLOOKUP(M7,R2:S7, 2, FALSE)*100</f>
        <v>90</v>
      </c>
      <c r="O7" s="217">
        <f t="shared" si="0"/>
        <v>4.5</v>
      </c>
      <c r="P7" s="4"/>
      <c r="R7" s="2" t="s">
        <v>70</v>
      </c>
      <c r="S7" s="169">
        <v>1</v>
      </c>
      <c r="T7" s="165">
        <v>13</v>
      </c>
      <c r="U7" s="154" t="s">
        <v>363</v>
      </c>
      <c r="V7" s="2" t="s">
        <v>364</v>
      </c>
      <c r="X7" t="s">
        <v>209</v>
      </c>
      <c r="Y7"/>
      <c r="Z7">
        <v>0</v>
      </c>
      <c r="AA7"/>
      <c r="AB7"/>
      <c r="AC7"/>
      <c r="AD7"/>
      <c r="AE7"/>
      <c r="AF7"/>
      <c r="AG7"/>
      <c r="AH7"/>
      <c r="AI7"/>
      <c r="AJ7"/>
      <c r="AK7"/>
      <c r="AL7"/>
      <c r="AM7"/>
      <c r="AN7"/>
      <c r="AO7"/>
      <c r="AP7"/>
      <c r="AQ7"/>
    </row>
    <row r="8" spans="1:43" ht="15" customHeight="1">
      <c r="A8" s="165">
        <v>7</v>
      </c>
      <c r="B8" s="171" t="s">
        <v>351</v>
      </c>
      <c r="C8" s="157" t="s">
        <v>60</v>
      </c>
      <c r="D8" s="4" t="s">
        <v>357</v>
      </c>
      <c r="E8" s="2" t="s">
        <v>61</v>
      </c>
      <c r="F8" s="2"/>
      <c r="G8" s="2" t="s">
        <v>358</v>
      </c>
      <c r="H8" s="188">
        <v>45700</v>
      </c>
      <c r="I8" s="188">
        <v>45705</v>
      </c>
      <c r="J8" s="188">
        <v>45705</v>
      </c>
      <c r="K8" s="190">
        <f t="shared" si="1"/>
        <v>0</v>
      </c>
      <c r="L8" s="167">
        <v>13</v>
      </c>
      <c r="M8" s="4" t="s">
        <v>64</v>
      </c>
      <c r="N8" s="167">
        <f>VLOOKUP(M8,R2:S7, 2, FALSE)*100</f>
        <v>90</v>
      </c>
      <c r="O8" s="217">
        <f t="shared" si="0"/>
        <v>11.7</v>
      </c>
      <c r="P8" s="4"/>
      <c r="R8" s="2"/>
      <c r="S8" s="154"/>
      <c r="T8" s="165">
        <v>21</v>
      </c>
      <c r="U8" s="154" t="s">
        <v>365</v>
      </c>
      <c r="V8" s="154" t="s">
        <v>366</v>
      </c>
      <c r="X8" t="s">
        <v>357</v>
      </c>
      <c r="Y8">
        <v>164</v>
      </c>
      <c r="Z8">
        <v>46.2</v>
      </c>
      <c r="AA8"/>
      <c r="AB8"/>
      <c r="AC8"/>
      <c r="AD8"/>
      <c r="AE8"/>
      <c r="AF8"/>
      <c r="AG8"/>
      <c r="AH8"/>
      <c r="AI8"/>
      <c r="AJ8"/>
      <c r="AK8"/>
      <c r="AL8"/>
      <c r="AM8"/>
      <c r="AN8"/>
      <c r="AO8"/>
      <c r="AP8"/>
      <c r="AQ8"/>
    </row>
    <row r="9" spans="1:43" s="172" customFormat="1" ht="15" customHeight="1">
      <c r="A9" s="165">
        <v>9</v>
      </c>
      <c r="B9" s="166" t="s">
        <v>351</v>
      </c>
      <c r="C9" s="157" t="s">
        <v>71</v>
      </c>
      <c r="D9" s="4" t="s">
        <v>357</v>
      </c>
      <c r="E9" s="2" t="s">
        <v>72</v>
      </c>
      <c r="F9" s="2"/>
      <c r="G9" s="2" t="s">
        <v>358</v>
      </c>
      <c r="H9" s="188">
        <v>45706</v>
      </c>
      <c r="I9" s="188">
        <v>45707</v>
      </c>
      <c r="J9" s="188">
        <v>45707</v>
      </c>
      <c r="K9" s="190">
        <f t="shared" si="1"/>
        <v>0</v>
      </c>
      <c r="L9" s="167">
        <v>8</v>
      </c>
      <c r="M9" s="4" t="s">
        <v>64</v>
      </c>
      <c r="N9" s="167">
        <f>VLOOKUP(M9,R2:S7, 2, FALSE)*100</f>
        <v>90</v>
      </c>
      <c r="O9" s="217">
        <f t="shared" si="0"/>
        <v>7.2</v>
      </c>
      <c r="P9" s="183"/>
      <c r="X9" t="s">
        <v>367</v>
      </c>
      <c r="Y9">
        <v>460</v>
      </c>
      <c r="Z9">
        <v>145.54999999999995</v>
      </c>
      <c r="AA9"/>
      <c r="AB9"/>
      <c r="AC9"/>
      <c r="AD9"/>
      <c r="AE9"/>
      <c r="AF9"/>
      <c r="AG9"/>
      <c r="AH9"/>
      <c r="AI9"/>
      <c r="AJ9"/>
      <c r="AK9"/>
      <c r="AL9"/>
      <c r="AM9"/>
      <c r="AN9"/>
      <c r="AO9"/>
      <c r="AP9"/>
      <c r="AQ9"/>
    </row>
    <row r="10" spans="1:43" ht="37.5" customHeight="1">
      <c r="A10" s="165">
        <v>10</v>
      </c>
      <c r="B10" s="166" t="s">
        <v>351</v>
      </c>
      <c r="C10" s="157" t="s">
        <v>75</v>
      </c>
      <c r="D10" s="4" t="s">
        <v>357</v>
      </c>
      <c r="E10" s="2" t="s">
        <v>76</v>
      </c>
      <c r="F10" s="2"/>
      <c r="G10" s="2" t="s">
        <v>358</v>
      </c>
      <c r="H10" s="188">
        <v>45708</v>
      </c>
      <c r="I10" s="188">
        <v>45709</v>
      </c>
      <c r="J10" s="188">
        <v>45709</v>
      </c>
      <c r="K10" s="190">
        <f t="shared" si="1"/>
        <v>0</v>
      </c>
      <c r="L10" s="167">
        <v>8</v>
      </c>
      <c r="M10" s="4" t="s">
        <v>41</v>
      </c>
      <c r="N10" s="167">
        <f>VLOOKUP(M10,R2:S7, 2, FALSE)*100</f>
        <v>70</v>
      </c>
      <c r="O10" s="217">
        <f t="shared" si="0"/>
        <v>5.6</v>
      </c>
      <c r="P10" s="4"/>
      <c r="R10" s="160"/>
      <c r="S10" s="173"/>
      <c r="X10"/>
      <c r="Y10"/>
      <c r="Z10"/>
      <c r="AA10"/>
      <c r="AB10"/>
      <c r="AC10"/>
      <c r="AD10"/>
      <c r="AE10"/>
      <c r="AF10"/>
      <c r="AG10"/>
      <c r="AH10"/>
      <c r="AI10"/>
      <c r="AJ10"/>
      <c r="AK10"/>
      <c r="AL10"/>
      <c r="AM10"/>
      <c r="AN10"/>
      <c r="AO10"/>
      <c r="AP10"/>
      <c r="AQ10"/>
    </row>
    <row r="11" spans="1:43" ht="27" customHeight="1">
      <c r="A11" s="165">
        <v>11</v>
      </c>
      <c r="B11" s="166" t="s">
        <v>351</v>
      </c>
      <c r="C11" s="158" t="s">
        <v>79</v>
      </c>
      <c r="D11" s="4" t="s">
        <v>357</v>
      </c>
      <c r="E11" s="2" t="s">
        <v>80</v>
      </c>
      <c r="F11" s="2"/>
      <c r="G11" s="2" t="s">
        <v>358</v>
      </c>
      <c r="H11" s="188">
        <v>45712</v>
      </c>
      <c r="I11" s="188">
        <v>45723</v>
      </c>
      <c r="J11" s="2"/>
      <c r="K11" s="191"/>
      <c r="L11" s="167">
        <v>13</v>
      </c>
      <c r="M11" s="4" t="s">
        <v>54</v>
      </c>
      <c r="N11" s="167">
        <f>VLOOKUP(M11,R3:S8, 2, FALSE)*100</f>
        <v>15</v>
      </c>
      <c r="O11" s="217">
        <f t="shared" si="0"/>
        <v>1.95</v>
      </c>
      <c r="P11" s="218" t="s">
        <v>368</v>
      </c>
      <c r="R11" s="4" t="s">
        <v>369</v>
      </c>
      <c r="S11" s="167">
        <f>Y9</f>
        <v>460</v>
      </c>
      <c r="X11" t="s">
        <v>330</v>
      </c>
      <c r="Y11" t="s">
        <v>346</v>
      </c>
      <c r="Z11"/>
      <c r="AA11"/>
      <c r="AB11"/>
      <c r="AC11"/>
      <c r="AD11"/>
      <c r="AE11"/>
      <c r="AF11"/>
      <c r="AG11"/>
      <c r="AH11"/>
      <c r="AI11"/>
      <c r="AJ11"/>
      <c r="AK11"/>
      <c r="AL11"/>
      <c r="AM11"/>
      <c r="AN11"/>
      <c r="AO11"/>
      <c r="AP11"/>
      <c r="AQ11"/>
    </row>
    <row r="12" spans="1:43" ht="27" customHeight="1">
      <c r="A12" s="165">
        <v>12</v>
      </c>
      <c r="B12" s="166"/>
      <c r="C12" s="158" t="s">
        <v>83</v>
      </c>
      <c r="D12" s="4" t="s">
        <v>357</v>
      </c>
      <c r="E12" s="2" t="s">
        <v>84</v>
      </c>
      <c r="F12" s="2"/>
      <c r="G12" s="2" t="s">
        <v>358</v>
      </c>
      <c r="H12" s="188">
        <v>45726</v>
      </c>
      <c r="I12" s="188">
        <v>45727</v>
      </c>
      <c r="J12" s="2"/>
      <c r="K12" s="2"/>
      <c r="L12" s="167">
        <v>2</v>
      </c>
      <c r="M12" s="4" t="s">
        <v>41</v>
      </c>
      <c r="N12" s="167">
        <f>VLOOKUP(M12,R2:S7, 2, FALSE)*100</f>
        <v>70</v>
      </c>
      <c r="O12" s="217">
        <f t="shared" si="0"/>
        <v>1.4</v>
      </c>
      <c r="P12" s="4"/>
      <c r="R12" s="4" t="s">
        <v>370</v>
      </c>
      <c r="S12" s="167">
        <f>Z9</f>
        <v>145.54999999999995</v>
      </c>
      <c r="X12" t="s">
        <v>351</v>
      </c>
      <c r="Y12">
        <v>82.550000000000026</v>
      </c>
      <c r="Z12"/>
      <c r="AA12"/>
      <c r="AB12"/>
      <c r="AC12"/>
      <c r="AD12"/>
      <c r="AE12"/>
      <c r="AF12"/>
      <c r="AG12"/>
      <c r="AH12"/>
      <c r="AI12"/>
      <c r="AJ12"/>
      <c r="AK12"/>
      <c r="AL12"/>
      <c r="AM12"/>
      <c r="AN12"/>
      <c r="AO12"/>
      <c r="AP12"/>
      <c r="AQ12"/>
    </row>
    <row r="13" spans="1:43" ht="27" customHeight="1">
      <c r="A13" s="165">
        <v>13</v>
      </c>
      <c r="B13" s="166" t="s">
        <v>351</v>
      </c>
      <c r="C13" s="158" t="s">
        <v>87</v>
      </c>
      <c r="D13" s="4" t="s">
        <v>357</v>
      </c>
      <c r="E13" s="2" t="s">
        <v>89</v>
      </c>
      <c r="F13" s="2"/>
      <c r="G13" s="2" t="s">
        <v>358</v>
      </c>
      <c r="H13" s="188">
        <v>45728</v>
      </c>
      <c r="I13" s="188">
        <v>45730</v>
      </c>
      <c r="J13" s="2"/>
      <c r="K13" s="2"/>
      <c r="L13" s="167">
        <v>8</v>
      </c>
      <c r="M13" s="4" t="s">
        <v>41</v>
      </c>
      <c r="N13" s="167">
        <f>VLOOKUP(M13,R2:S7, 2, FALSE)*100</f>
        <v>70</v>
      </c>
      <c r="O13" s="217">
        <f t="shared" si="0"/>
        <v>5.6</v>
      </c>
      <c r="P13" s="4"/>
      <c r="R13" s="4" t="s">
        <v>371</v>
      </c>
      <c r="S13" s="167">
        <f>Y13/S11*100</f>
        <v>17.94565217391305</v>
      </c>
      <c r="X13" t="s">
        <v>367</v>
      </c>
      <c r="Y13">
        <v>82.550000000000026</v>
      </c>
      <c r="Z13"/>
      <c r="AA13"/>
      <c r="AB13"/>
      <c r="AC13"/>
      <c r="AD13"/>
      <c r="AE13"/>
      <c r="AF13"/>
      <c r="AG13"/>
      <c r="AH13"/>
      <c r="AI13"/>
      <c r="AJ13"/>
      <c r="AK13"/>
      <c r="AL13"/>
      <c r="AM13"/>
      <c r="AN13"/>
      <c r="AO13"/>
      <c r="AP13"/>
      <c r="AQ13"/>
    </row>
    <row r="14" spans="1:43" ht="27" customHeight="1">
      <c r="A14" s="165">
        <v>14</v>
      </c>
      <c r="B14" s="166" t="s">
        <v>351</v>
      </c>
      <c r="C14" s="158" t="s">
        <v>92</v>
      </c>
      <c r="D14" s="4" t="s">
        <v>357</v>
      </c>
      <c r="E14" s="2" t="s">
        <v>308</v>
      </c>
      <c r="F14" s="2"/>
      <c r="G14" s="2" t="s">
        <v>358</v>
      </c>
      <c r="H14" s="188">
        <v>45733</v>
      </c>
      <c r="I14" s="188">
        <v>45734</v>
      </c>
      <c r="J14" s="2"/>
      <c r="K14" s="2"/>
      <c r="L14" s="167">
        <v>13</v>
      </c>
      <c r="M14" s="4" t="s">
        <v>47</v>
      </c>
      <c r="N14" s="167">
        <f>VLOOKUP(M14,R2:S7, 2, FALSE)*100</f>
        <v>5</v>
      </c>
      <c r="O14" s="217">
        <f t="shared" si="0"/>
        <v>0.65</v>
      </c>
      <c r="P14" s="4"/>
      <c r="R14" s="5" t="s">
        <v>372</v>
      </c>
      <c r="S14" s="167">
        <f>Z9/S11*100</f>
        <v>31.641304347826075</v>
      </c>
      <c r="X14"/>
      <c r="Y14"/>
      <c r="Z14"/>
    </row>
    <row r="15" spans="1:43" ht="27" customHeight="1">
      <c r="A15" s="165">
        <v>15</v>
      </c>
      <c r="B15" s="166" t="s">
        <v>351</v>
      </c>
      <c r="C15" s="158" t="s">
        <v>96</v>
      </c>
      <c r="D15" s="4" t="s">
        <v>357</v>
      </c>
      <c r="E15" s="2" t="s">
        <v>97</v>
      </c>
      <c r="F15" s="2"/>
      <c r="G15" s="2" t="s">
        <v>358</v>
      </c>
      <c r="H15" s="188">
        <v>45735</v>
      </c>
      <c r="I15" s="188">
        <v>45737</v>
      </c>
      <c r="J15" s="2"/>
      <c r="K15" s="2"/>
      <c r="L15" s="174">
        <v>8</v>
      </c>
      <c r="M15" s="4" t="s">
        <v>47</v>
      </c>
      <c r="N15" s="167">
        <f>VLOOKUP(M15,R2:S7, 2, FALSE)*100</f>
        <v>5</v>
      </c>
      <c r="O15" s="217">
        <f t="shared" si="0"/>
        <v>0.4</v>
      </c>
      <c r="P15" s="4"/>
      <c r="R15" s="4"/>
      <c r="S15" s="175"/>
      <c r="X15"/>
      <c r="Y15"/>
      <c r="Z15"/>
    </row>
    <row r="16" spans="1:43" ht="27" customHeight="1">
      <c r="A16" s="165">
        <v>16</v>
      </c>
      <c r="B16" s="166" t="s">
        <v>351</v>
      </c>
      <c r="C16" s="158" t="s">
        <v>100</v>
      </c>
      <c r="D16" s="4" t="s">
        <v>357</v>
      </c>
      <c r="E16" s="2" t="s">
        <v>102</v>
      </c>
      <c r="F16" s="2"/>
      <c r="G16" s="2" t="s">
        <v>358</v>
      </c>
      <c r="H16" s="188">
        <v>45740</v>
      </c>
      <c r="I16" s="188">
        <v>45743</v>
      </c>
      <c r="J16" s="2"/>
      <c r="K16" s="2"/>
      <c r="L16" s="167">
        <v>8</v>
      </c>
      <c r="M16" s="4" t="s">
        <v>20</v>
      </c>
      <c r="N16" s="167">
        <f>VLOOKUP(M16,R2:S7, 2, FALSE)*100</f>
        <v>0</v>
      </c>
      <c r="O16" s="217">
        <f t="shared" si="0"/>
        <v>0</v>
      </c>
      <c r="P16" s="4"/>
      <c r="S16" s="82"/>
      <c r="X16"/>
      <c r="Y16"/>
      <c r="Z16"/>
    </row>
    <row r="17" spans="1:26" ht="27" customHeight="1">
      <c r="A17" s="165">
        <v>18</v>
      </c>
      <c r="B17" s="166" t="s">
        <v>351</v>
      </c>
      <c r="C17" s="158" t="s">
        <v>106</v>
      </c>
      <c r="D17" s="4" t="s">
        <v>357</v>
      </c>
      <c r="E17" s="2" t="s">
        <v>107</v>
      </c>
      <c r="F17" s="2"/>
      <c r="G17" s="2" t="s">
        <v>358</v>
      </c>
      <c r="H17" s="188">
        <v>45744</v>
      </c>
      <c r="I17" s="188">
        <v>45748</v>
      </c>
      <c r="J17" s="2"/>
      <c r="K17" s="2"/>
      <c r="L17" s="167">
        <v>8</v>
      </c>
      <c r="M17" s="4" t="s">
        <v>54</v>
      </c>
      <c r="N17" s="167">
        <f>VLOOKUP(M17,R2:S7, 2, FALSE)*100</f>
        <v>15</v>
      </c>
      <c r="O17" s="217">
        <f t="shared" si="0"/>
        <v>1.2</v>
      </c>
      <c r="P17" s="4"/>
      <c r="R17" s="176" t="s">
        <v>373</v>
      </c>
      <c r="S17" s="82"/>
      <c r="X17"/>
      <c r="Y17"/>
      <c r="Z17"/>
    </row>
    <row r="18" spans="1:26" ht="27" customHeight="1">
      <c r="A18" s="165">
        <v>19</v>
      </c>
      <c r="B18" s="166" t="s">
        <v>351</v>
      </c>
      <c r="C18" s="158" t="s">
        <v>110</v>
      </c>
      <c r="D18" s="4" t="s">
        <v>357</v>
      </c>
      <c r="E18" s="2" t="s">
        <v>111</v>
      </c>
      <c r="F18" s="2"/>
      <c r="G18" s="2" t="s">
        <v>358</v>
      </c>
      <c r="H18" s="188">
        <v>45750</v>
      </c>
      <c r="I18" s="188">
        <v>45751</v>
      </c>
      <c r="J18" s="2"/>
      <c r="K18" s="2"/>
      <c r="L18" s="174">
        <v>8</v>
      </c>
      <c r="M18" s="4" t="s">
        <v>20</v>
      </c>
      <c r="N18" s="167">
        <f>VLOOKUP(M18,R2:S7, 2, FALSE)*100</f>
        <v>0</v>
      </c>
      <c r="O18" s="217">
        <f t="shared" si="0"/>
        <v>0</v>
      </c>
      <c r="P18" s="4"/>
      <c r="X18"/>
      <c r="Y18"/>
      <c r="Z18"/>
    </row>
    <row r="19" spans="1:26" ht="27" customHeight="1">
      <c r="A19" s="165">
        <v>20</v>
      </c>
      <c r="B19" s="166" t="s">
        <v>351</v>
      </c>
      <c r="C19" s="158" t="s">
        <v>115</v>
      </c>
      <c r="D19" s="4" t="s">
        <v>357</v>
      </c>
      <c r="E19" s="2" t="s">
        <v>116</v>
      </c>
      <c r="F19" s="2"/>
      <c r="G19" s="2" t="s">
        <v>358</v>
      </c>
      <c r="H19" s="188">
        <v>45750</v>
      </c>
      <c r="I19" s="188">
        <v>45751</v>
      </c>
      <c r="J19" s="2"/>
      <c r="K19" s="2"/>
      <c r="L19" s="174">
        <v>8</v>
      </c>
      <c r="M19" s="4" t="s">
        <v>20</v>
      </c>
      <c r="N19" s="167">
        <f>VLOOKUP(M19,R2:S7, 2, FALSE)*100</f>
        <v>0</v>
      </c>
      <c r="O19" s="217">
        <f t="shared" si="0"/>
        <v>0</v>
      </c>
      <c r="P19" s="4"/>
      <c r="X19"/>
      <c r="Y19"/>
      <c r="Z19"/>
    </row>
    <row r="20" spans="1:26" ht="36" customHeight="1">
      <c r="A20" s="165">
        <v>23</v>
      </c>
      <c r="B20" s="166" t="s">
        <v>351</v>
      </c>
      <c r="C20" s="158" t="s">
        <v>127</v>
      </c>
      <c r="D20" s="4" t="s">
        <v>357</v>
      </c>
      <c r="E20" s="2" t="s">
        <v>128</v>
      </c>
      <c r="F20" s="2"/>
      <c r="G20" s="2" t="s">
        <v>358</v>
      </c>
      <c r="H20" s="188">
        <v>45764</v>
      </c>
      <c r="I20" s="188">
        <v>45768</v>
      </c>
      <c r="J20" s="2"/>
      <c r="K20" s="2"/>
      <c r="L20" s="174">
        <v>13</v>
      </c>
      <c r="M20" s="4" t="s">
        <v>20</v>
      </c>
      <c r="N20" s="167">
        <f>VLOOKUP(M20,R2:S7, 2, FALSE)*100</f>
        <v>0</v>
      </c>
      <c r="O20" s="217">
        <f t="shared" si="0"/>
        <v>0</v>
      </c>
      <c r="P20" s="4"/>
      <c r="X20"/>
      <c r="Y20"/>
      <c r="Z20"/>
    </row>
    <row r="21" spans="1:26" ht="27" customHeight="1">
      <c r="A21" s="165">
        <v>24</v>
      </c>
      <c r="B21" s="166" t="s">
        <v>351</v>
      </c>
      <c r="C21" s="158" t="s">
        <v>132</v>
      </c>
      <c r="D21" s="4" t="s">
        <v>357</v>
      </c>
      <c r="E21" s="2" t="s">
        <v>133</v>
      </c>
      <c r="F21" s="2"/>
      <c r="G21" s="2" t="s">
        <v>358</v>
      </c>
      <c r="H21" s="188">
        <v>45755</v>
      </c>
      <c r="I21" s="188">
        <v>45758</v>
      </c>
      <c r="J21" s="2"/>
      <c r="K21" s="2"/>
      <c r="L21" s="174">
        <v>8</v>
      </c>
      <c r="M21" s="4" t="s">
        <v>54</v>
      </c>
      <c r="N21" s="167">
        <f>VLOOKUP(M21,R2:S7, 2, FALSE)*100</f>
        <v>15</v>
      </c>
      <c r="O21" s="217">
        <f t="shared" si="0"/>
        <v>1.2</v>
      </c>
      <c r="P21" s="4"/>
      <c r="X21"/>
      <c r="Y21"/>
      <c r="Z21"/>
    </row>
    <row r="22" spans="1:26" ht="49.5" customHeight="1">
      <c r="A22" s="165">
        <v>25</v>
      </c>
      <c r="B22" s="166" t="s">
        <v>351</v>
      </c>
      <c r="C22" s="158" t="s">
        <v>136</v>
      </c>
      <c r="D22" s="4" t="s">
        <v>357</v>
      </c>
      <c r="E22" s="2" t="s">
        <v>137</v>
      </c>
      <c r="F22" s="2"/>
      <c r="G22" s="2" t="s">
        <v>358</v>
      </c>
      <c r="H22" s="188">
        <v>45761</v>
      </c>
      <c r="I22" s="188">
        <v>45763</v>
      </c>
      <c r="J22" s="2"/>
      <c r="K22" s="2"/>
      <c r="L22" s="174">
        <v>8</v>
      </c>
      <c r="M22" s="4" t="s">
        <v>20</v>
      </c>
      <c r="N22" s="167">
        <f>VLOOKUP(M22,R2:S7, 2, FALSE)*100</f>
        <v>0</v>
      </c>
      <c r="O22" s="217">
        <f t="shared" si="0"/>
        <v>0</v>
      </c>
      <c r="P22" s="4"/>
      <c r="X22"/>
      <c r="Y22"/>
      <c r="Z22"/>
    </row>
    <row r="23" spans="1:26" ht="41.25" customHeight="1">
      <c r="A23" s="165">
        <v>26</v>
      </c>
      <c r="B23" s="166" t="s">
        <v>351</v>
      </c>
      <c r="C23" s="158" t="s">
        <v>140</v>
      </c>
      <c r="D23" s="4" t="s">
        <v>357</v>
      </c>
      <c r="E23" s="2" t="s">
        <v>142</v>
      </c>
      <c r="F23" s="2"/>
      <c r="G23" s="2" t="s">
        <v>358</v>
      </c>
      <c r="H23" s="188">
        <v>45728</v>
      </c>
      <c r="I23" s="188">
        <v>45730</v>
      </c>
      <c r="J23" s="2"/>
      <c r="K23" s="2"/>
      <c r="L23" s="174">
        <v>8</v>
      </c>
      <c r="M23" s="4" t="s">
        <v>54</v>
      </c>
      <c r="N23" s="167">
        <f>VLOOKUP(M23,R2:S7, 2, FALSE)*100</f>
        <v>15</v>
      </c>
      <c r="O23" s="217">
        <f t="shared" si="0"/>
        <v>1.2</v>
      </c>
      <c r="P23" s="4"/>
      <c r="X23"/>
      <c r="Y23"/>
      <c r="Z23"/>
    </row>
    <row r="24" spans="1:26" ht="41.25" customHeight="1">
      <c r="A24" s="165"/>
      <c r="B24" s="201"/>
      <c r="C24" s="158"/>
      <c r="D24" s="4" t="s">
        <v>357</v>
      </c>
      <c r="E24" s="2" t="s">
        <v>374</v>
      </c>
      <c r="F24" s="2"/>
      <c r="G24" s="2" t="s">
        <v>358</v>
      </c>
      <c r="H24" s="188">
        <v>45768</v>
      </c>
      <c r="I24" s="188">
        <v>45771</v>
      </c>
      <c r="J24" s="2"/>
      <c r="K24" s="2"/>
      <c r="L24" s="174">
        <v>13</v>
      </c>
      <c r="M24" s="4" t="s">
        <v>20</v>
      </c>
      <c r="N24" s="167">
        <f>VLOOKUP(M24,R2:S7, 2, FALSE)*100</f>
        <v>0</v>
      </c>
      <c r="O24" s="217">
        <f t="shared" si="0"/>
        <v>0</v>
      </c>
      <c r="P24" s="4"/>
      <c r="X24"/>
      <c r="Y24"/>
      <c r="Z24"/>
    </row>
    <row r="25" spans="1:26" ht="45.6" customHeight="1">
      <c r="A25" s="192">
        <v>28</v>
      </c>
      <c r="B25" s="201" t="s">
        <v>351</v>
      </c>
      <c r="C25" s="181" t="s">
        <v>119</v>
      </c>
      <c r="D25" s="178" t="s">
        <v>216</v>
      </c>
      <c r="E25" s="177" t="s">
        <v>375</v>
      </c>
      <c r="F25" s="4" t="s">
        <v>216</v>
      </c>
      <c r="G25" s="5" t="s">
        <v>376</v>
      </c>
      <c r="H25" s="188">
        <v>45698</v>
      </c>
      <c r="I25" s="188">
        <v>45709</v>
      </c>
      <c r="J25" s="188">
        <v>45720</v>
      </c>
      <c r="K25" s="219">
        <f>J25 - I25</f>
        <v>11</v>
      </c>
      <c r="L25" s="226">
        <v>8</v>
      </c>
      <c r="M25" s="4" t="s">
        <v>41</v>
      </c>
      <c r="N25" s="167">
        <f>VLOOKUP(M25,R2:S7, 2, FALSE)*100</f>
        <v>70</v>
      </c>
      <c r="O25" s="217">
        <f t="shared" si="0"/>
        <v>5.6</v>
      </c>
      <c r="P25" s="218" t="s">
        <v>377</v>
      </c>
      <c r="X25"/>
      <c r="Y25"/>
      <c r="Z25"/>
    </row>
    <row r="26" spans="1:26" ht="27" customHeight="1">
      <c r="A26" s="165">
        <v>29</v>
      </c>
      <c r="B26" s="166"/>
      <c r="C26" s="155" t="s">
        <v>119</v>
      </c>
      <c r="D26" s="4" t="s">
        <v>216</v>
      </c>
      <c r="E26" s="5" t="s">
        <v>378</v>
      </c>
      <c r="F26" s="4" t="s">
        <v>379</v>
      </c>
      <c r="G26" s="5" t="s">
        <v>380</v>
      </c>
      <c r="H26" s="188">
        <v>45705</v>
      </c>
      <c r="I26" s="188">
        <v>45709</v>
      </c>
      <c r="J26" s="188">
        <v>45709</v>
      </c>
      <c r="K26" s="190">
        <f>J26 - I26</f>
        <v>0</v>
      </c>
      <c r="L26" s="226">
        <v>2</v>
      </c>
      <c r="M26" s="4" t="s">
        <v>64</v>
      </c>
      <c r="N26" s="167">
        <f>VLOOKUP(M26,R2:S7, 2, FALSE)*100</f>
        <v>90</v>
      </c>
      <c r="O26" s="217">
        <f t="shared" si="0"/>
        <v>1.8</v>
      </c>
      <c r="P26" s="4"/>
      <c r="X26"/>
      <c r="Y26"/>
      <c r="Z26"/>
    </row>
    <row r="27" spans="1:26" ht="27" customHeight="1">
      <c r="A27" s="165">
        <v>30</v>
      </c>
      <c r="B27" s="166" t="s">
        <v>351</v>
      </c>
      <c r="C27" s="158" t="s">
        <v>196</v>
      </c>
      <c r="D27" s="4" t="s">
        <v>216</v>
      </c>
      <c r="E27" s="5" t="s">
        <v>381</v>
      </c>
      <c r="F27" s="4" t="s">
        <v>216</v>
      </c>
      <c r="G27" s="5" t="s">
        <v>382</v>
      </c>
      <c r="H27" s="188">
        <v>45705</v>
      </c>
      <c r="I27" s="188">
        <v>45723</v>
      </c>
      <c r="J27" s="188"/>
      <c r="K27" s="191"/>
      <c r="L27" s="226">
        <v>13</v>
      </c>
      <c r="M27" s="4" t="s">
        <v>54</v>
      </c>
      <c r="N27" s="167">
        <f>VLOOKUP(M27,R2:S7, 2, FALSE)*100</f>
        <v>15</v>
      </c>
      <c r="O27" s="217">
        <f t="shared" si="0"/>
        <v>1.95</v>
      </c>
      <c r="P27" s="218" t="s">
        <v>383</v>
      </c>
      <c r="X27"/>
      <c r="Y27"/>
      <c r="Z27"/>
    </row>
    <row r="28" spans="1:26" ht="42" customHeight="1">
      <c r="A28" s="165">
        <v>31</v>
      </c>
      <c r="B28" s="166"/>
      <c r="C28" s="158" t="s">
        <v>196</v>
      </c>
      <c r="D28" s="4" t="s">
        <v>216</v>
      </c>
      <c r="E28" s="5" t="s">
        <v>384</v>
      </c>
      <c r="F28" s="4" t="s">
        <v>379</v>
      </c>
      <c r="G28" s="5" t="s">
        <v>385</v>
      </c>
      <c r="H28" s="188">
        <v>45705</v>
      </c>
      <c r="I28" s="188">
        <v>45716</v>
      </c>
      <c r="J28" s="188"/>
      <c r="K28" s="224"/>
      <c r="L28" s="226">
        <v>5</v>
      </c>
      <c r="M28" s="4" t="s">
        <v>54</v>
      </c>
      <c r="N28" s="167">
        <f>VLOOKUP(M28,R2:S7, 2, FALSE)*100</f>
        <v>15</v>
      </c>
      <c r="O28" s="217">
        <f t="shared" si="0"/>
        <v>0.75</v>
      </c>
      <c r="P28" s="5" t="s">
        <v>386</v>
      </c>
      <c r="Q28" s="82"/>
      <c r="X28"/>
      <c r="Y28"/>
      <c r="Z28"/>
    </row>
    <row r="29" spans="1:26" ht="27" customHeight="1">
      <c r="A29" s="165">
        <v>32</v>
      </c>
      <c r="B29" s="166"/>
      <c r="C29" s="158" t="s">
        <v>276</v>
      </c>
      <c r="D29" s="4" t="s">
        <v>354</v>
      </c>
      <c r="E29" s="5" t="s">
        <v>387</v>
      </c>
      <c r="F29" s="4" t="s">
        <v>379</v>
      </c>
      <c r="G29" s="5" t="s">
        <v>385</v>
      </c>
      <c r="H29" s="188">
        <v>45719</v>
      </c>
      <c r="I29" s="188">
        <v>45730</v>
      </c>
      <c r="J29" s="188"/>
      <c r="K29" s="188"/>
      <c r="L29" s="226">
        <v>5</v>
      </c>
      <c r="M29" s="4" t="s">
        <v>41</v>
      </c>
      <c r="N29" s="167">
        <f>VLOOKUP(M29,R2:S7, 2, FALSE)*100</f>
        <v>70</v>
      </c>
      <c r="O29" s="217">
        <f t="shared" si="0"/>
        <v>3.5</v>
      </c>
      <c r="P29" s="4"/>
    </row>
    <row r="30" spans="1:26" ht="27" customHeight="1">
      <c r="A30" s="165">
        <v>33</v>
      </c>
      <c r="B30" s="166"/>
      <c r="C30" s="158" t="s">
        <v>276</v>
      </c>
      <c r="D30" s="4" t="s">
        <v>354</v>
      </c>
      <c r="E30" s="177" t="s">
        <v>387</v>
      </c>
      <c r="F30" s="178" t="s">
        <v>379</v>
      </c>
      <c r="G30" s="177" t="s">
        <v>385</v>
      </c>
      <c r="H30" s="188">
        <v>45719</v>
      </c>
      <c r="I30" s="188">
        <v>45730</v>
      </c>
      <c r="J30" s="188"/>
      <c r="K30" s="188"/>
      <c r="L30" s="227">
        <v>5</v>
      </c>
      <c r="M30" s="4" t="s">
        <v>41</v>
      </c>
      <c r="N30" s="167">
        <f>VLOOKUP(M30,R2:S7, 2, FALSE)*100</f>
        <v>70</v>
      </c>
      <c r="O30" s="217">
        <f t="shared" si="0"/>
        <v>3.5</v>
      </c>
      <c r="P30" s="4"/>
    </row>
    <row r="31" spans="1:26" ht="27" customHeight="1">
      <c r="A31" s="165">
        <v>34</v>
      </c>
      <c r="B31" s="166"/>
      <c r="C31" s="155" t="s">
        <v>123</v>
      </c>
      <c r="D31" s="4" t="s">
        <v>354</v>
      </c>
      <c r="E31" s="5" t="s">
        <v>388</v>
      </c>
      <c r="F31" s="4" t="s">
        <v>216</v>
      </c>
      <c r="G31" s="5" t="s">
        <v>382</v>
      </c>
      <c r="H31" s="188">
        <v>45719</v>
      </c>
      <c r="I31" s="188">
        <v>45730</v>
      </c>
      <c r="J31" s="188"/>
      <c r="K31" s="188"/>
      <c r="L31" s="226">
        <v>3</v>
      </c>
      <c r="M31" s="4" t="s">
        <v>54</v>
      </c>
      <c r="N31" s="167">
        <f>VLOOKUP(M31,R2:S7, 2, FALSE)*100</f>
        <v>15</v>
      </c>
      <c r="O31" s="217">
        <f t="shared" si="0"/>
        <v>0.45</v>
      </c>
      <c r="P31" s="4"/>
    </row>
    <row r="32" spans="1:26" ht="27" customHeight="1">
      <c r="A32" s="165">
        <v>35</v>
      </c>
      <c r="B32" s="166"/>
      <c r="C32" s="155" t="s">
        <v>123</v>
      </c>
      <c r="D32" s="4" t="s">
        <v>354</v>
      </c>
      <c r="E32" s="5" t="s">
        <v>387</v>
      </c>
      <c r="F32" s="4" t="s">
        <v>379</v>
      </c>
      <c r="G32" s="5" t="s">
        <v>389</v>
      </c>
      <c r="H32" s="188">
        <v>45726</v>
      </c>
      <c r="I32" s="188">
        <v>45730</v>
      </c>
      <c r="J32" s="5"/>
      <c r="K32" s="5"/>
      <c r="L32" s="226">
        <v>2</v>
      </c>
      <c r="M32" s="4" t="s">
        <v>41</v>
      </c>
      <c r="N32" s="167">
        <f>VLOOKUP(M32,R2:S7, 2, FALSE)*100</f>
        <v>70</v>
      </c>
      <c r="O32" s="217">
        <f>L32*N32/100</f>
        <v>1.4</v>
      </c>
      <c r="P32" s="4"/>
    </row>
    <row r="33" spans="1:16" ht="27" customHeight="1">
      <c r="A33" s="165">
        <v>36</v>
      </c>
      <c r="B33" s="166"/>
      <c r="C33" s="155" t="s">
        <v>123</v>
      </c>
      <c r="D33" s="178" t="s">
        <v>354</v>
      </c>
      <c r="E33" s="5" t="s">
        <v>387</v>
      </c>
      <c r="F33" s="4" t="s">
        <v>379</v>
      </c>
      <c r="G33" s="5" t="s">
        <v>389</v>
      </c>
      <c r="H33" s="188">
        <v>45733</v>
      </c>
      <c r="I33" s="188">
        <v>45737</v>
      </c>
      <c r="J33" s="188">
        <v>45737</v>
      </c>
      <c r="K33" s="190">
        <f>J33 - I33</f>
        <v>0</v>
      </c>
      <c r="L33" s="226">
        <v>2</v>
      </c>
      <c r="M33" s="4" t="s">
        <v>64</v>
      </c>
      <c r="N33" s="167">
        <f>VLOOKUP(M33,R2:S7, 2, FALSE)*100</f>
        <v>90</v>
      </c>
      <c r="O33" s="217">
        <f t="shared" ref="O33:O96" si="2">IF(AND(ISNUMBER(L33), ISNUMBER(N33)), L33*N33/100, 0)</f>
        <v>1.8</v>
      </c>
      <c r="P33" s="4"/>
    </row>
    <row r="34" spans="1:16" ht="27" customHeight="1">
      <c r="A34" s="165">
        <v>37</v>
      </c>
      <c r="B34" s="166"/>
      <c r="C34" s="155" t="s">
        <v>123</v>
      </c>
      <c r="D34" s="178" t="s">
        <v>354</v>
      </c>
      <c r="E34" s="5" t="s">
        <v>387</v>
      </c>
      <c r="F34" s="4" t="s">
        <v>379</v>
      </c>
      <c r="G34" s="5" t="s">
        <v>389</v>
      </c>
      <c r="H34" s="188">
        <v>45740</v>
      </c>
      <c r="I34" s="188">
        <v>45744</v>
      </c>
      <c r="J34" s="188">
        <v>45744</v>
      </c>
      <c r="K34" s="190">
        <f>J34 - I34</f>
        <v>0</v>
      </c>
      <c r="L34" s="226">
        <v>2</v>
      </c>
      <c r="M34" s="4" t="s">
        <v>64</v>
      </c>
      <c r="N34" s="167">
        <f>VLOOKUP(M34,R2:S7, 2, FALSE)*100</f>
        <v>90</v>
      </c>
      <c r="O34" s="217">
        <f t="shared" si="2"/>
        <v>1.8</v>
      </c>
      <c r="P34" s="4"/>
    </row>
    <row r="35" spans="1:16" ht="27" customHeight="1">
      <c r="A35" s="165">
        <v>38</v>
      </c>
      <c r="B35" s="166"/>
      <c r="C35" s="155" t="s">
        <v>123</v>
      </c>
      <c r="D35" s="178" t="s">
        <v>354</v>
      </c>
      <c r="E35" s="5" t="s">
        <v>387</v>
      </c>
      <c r="F35" s="4" t="s">
        <v>379</v>
      </c>
      <c r="G35" s="5" t="s">
        <v>389</v>
      </c>
      <c r="H35" s="188">
        <v>45747</v>
      </c>
      <c r="I35" s="188">
        <v>45751</v>
      </c>
      <c r="J35" s="188">
        <v>45751</v>
      </c>
      <c r="K35" s="190">
        <f>J35 - I35</f>
        <v>0</v>
      </c>
      <c r="L35" s="226">
        <v>2</v>
      </c>
      <c r="M35" s="4" t="s">
        <v>41</v>
      </c>
      <c r="N35" s="167">
        <f>VLOOKUP(M35,R2:S7, 2, FALSE)*100</f>
        <v>70</v>
      </c>
      <c r="O35" s="217">
        <f t="shared" si="2"/>
        <v>1.4</v>
      </c>
      <c r="P35" s="4"/>
    </row>
    <row r="36" spans="1:16" ht="27" customHeight="1">
      <c r="A36" s="165">
        <v>39</v>
      </c>
      <c r="B36" s="166"/>
      <c r="C36" s="155" t="s">
        <v>123</v>
      </c>
      <c r="D36" s="178" t="s">
        <v>354</v>
      </c>
      <c r="E36" s="5" t="s">
        <v>387</v>
      </c>
      <c r="F36" s="4" t="s">
        <v>379</v>
      </c>
      <c r="G36" s="5" t="s">
        <v>389</v>
      </c>
      <c r="H36" s="188">
        <v>45754</v>
      </c>
      <c r="I36" s="188">
        <v>45758</v>
      </c>
      <c r="J36" s="188">
        <v>45758</v>
      </c>
      <c r="K36" s="190">
        <f>J36 - I36</f>
        <v>0</v>
      </c>
      <c r="L36" s="226">
        <v>2</v>
      </c>
      <c r="M36" s="4" t="s">
        <v>64</v>
      </c>
      <c r="N36" s="167">
        <f>VLOOKUP(M36,R2:S7, 2, FALSE)*100</f>
        <v>90</v>
      </c>
      <c r="O36" s="217">
        <f t="shared" si="2"/>
        <v>1.8</v>
      </c>
      <c r="P36" s="4"/>
    </row>
    <row r="37" spans="1:16" ht="27" customHeight="1">
      <c r="A37" s="165">
        <v>40</v>
      </c>
      <c r="B37" s="166" t="s">
        <v>351</v>
      </c>
      <c r="C37" s="155" t="s">
        <v>296</v>
      </c>
      <c r="D37" s="178" t="s">
        <v>354</v>
      </c>
      <c r="E37" s="5" t="s">
        <v>390</v>
      </c>
      <c r="F37" s="4" t="s">
        <v>379</v>
      </c>
      <c r="G37" s="5" t="s">
        <v>391</v>
      </c>
      <c r="H37" s="188">
        <v>45747</v>
      </c>
      <c r="I37" s="188">
        <v>45751</v>
      </c>
      <c r="J37" s="5"/>
      <c r="K37" s="5"/>
      <c r="L37" s="226">
        <v>8</v>
      </c>
      <c r="M37" s="4" t="s">
        <v>20</v>
      </c>
      <c r="N37" s="167">
        <f>VLOOKUP(M37,R2:S7, 2, FALSE)*100</f>
        <v>0</v>
      </c>
      <c r="O37" s="217">
        <f t="shared" si="2"/>
        <v>0</v>
      </c>
      <c r="P37" s="4"/>
    </row>
    <row r="38" spans="1:16" ht="27" customHeight="1">
      <c r="A38" s="165">
        <v>41</v>
      </c>
      <c r="B38" s="166" t="s">
        <v>351</v>
      </c>
      <c r="C38" s="155" t="s">
        <v>187</v>
      </c>
      <c r="D38" s="4" t="s">
        <v>354</v>
      </c>
      <c r="E38" s="5" t="s">
        <v>392</v>
      </c>
      <c r="F38" s="4" t="s">
        <v>379</v>
      </c>
      <c r="G38" s="5" t="s">
        <v>391</v>
      </c>
      <c r="H38" s="188">
        <v>45705</v>
      </c>
      <c r="I38" s="188">
        <v>45723</v>
      </c>
      <c r="J38" s="5"/>
      <c r="K38" s="191"/>
      <c r="L38" s="226">
        <v>13</v>
      </c>
      <c r="M38" s="4" t="s">
        <v>54</v>
      </c>
      <c r="N38" s="167">
        <f>VLOOKUP(M38,R2:S7, 2, FALSE)*100</f>
        <v>15</v>
      </c>
      <c r="O38" s="217">
        <f t="shared" si="2"/>
        <v>1.95</v>
      </c>
      <c r="P38" s="218" t="s">
        <v>393</v>
      </c>
    </row>
    <row r="39" spans="1:16" ht="27" customHeight="1">
      <c r="A39" s="165">
        <v>42</v>
      </c>
      <c r="B39" s="166" t="s">
        <v>351</v>
      </c>
      <c r="C39" s="155" t="s">
        <v>187</v>
      </c>
      <c r="D39" s="4" t="s">
        <v>354</v>
      </c>
      <c r="E39" s="5" t="s">
        <v>392</v>
      </c>
      <c r="F39" s="4" t="s">
        <v>379</v>
      </c>
      <c r="G39" s="5" t="s">
        <v>391</v>
      </c>
      <c r="H39" s="188">
        <v>45712</v>
      </c>
      <c r="I39" s="188">
        <v>45723</v>
      </c>
      <c r="J39" s="5"/>
      <c r="K39" s="191"/>
      <c r="L39" s="226">
        <v>5</v>
      </c>
      <c r="M39" s="4" t="s">
        <v>54</v>
      </c>
      <c r="N39" s="167">
        <f>VLOOKUP(M39,R2:S7, 2, FALSE)*100</f>
        <v>15</v>
      </c>
      <c r="O39" s="217">
        <f t="shared" si="2"/>
        <v>0.75</v>
      </c>
      <c r="P39" s="218" t="s">
        <v>393</v>
      </c>
    </row>
    <row r="40" spans="1:16" ht="27" customHeight="1">
      <c r="A40" s="165">
        <v>43</v>
      </c>
      <c r="B40" s="166"/>
      <c r="C40" s="155" t="s">
        <v>187</v>
      </c>
      <c r="D40" s="4" t="s">
        <v>354</v>
      </c>
      <c r="E40" s="5" t="s">
        <v>394</v>
      </c>
      <c r="F40" s="4" t="s">
        <v>379</v>
      </c>
      <c r="G40" s="5" t="s">
        <v>391</v>
      </c>
      <c r="H40" s="188">
        <v>45726</v>
      </c>
      <c r="I40" s="188">
        <v>45730</v>
      </c>
      <c r="J40" s="5"/>
      <c r="K40" s="5"/>
      <c r="L40" s="226">
        <v>2</v>
      </c>
      <c r="M40" s="4" t="s">
        <v>20</v>
      </c>
      <c r="N40" s="167">
        <f>VLOOKUP(M40,R2:S7, 2, FALSE)*100</f>
        <v>0</v>
      </c>
      <c r="O40" s="217">
        <f t="shared" si="2"/>
        <v>0</v>
      </c>
      <c r="P40" s="4"/>
    </row>
    <row r="41" spans="1:16" ht="27" customHeight="1">
      <c r="A41" s="165">
        <v>44</v>
      </c>
      <c r="B41" s="166"/>
      <c r="C41" s="155" t="s">
        <v>187</v>
      </c>
      <c r="D41" s="4" t="s">
        <v>354</v>
      </c>
      <c r="E41" s="5" t="s">
        <v>394</v>
      </c>
      <c r="F41" s="4" t="s">
        <v>379</v>
      </c>
      <c r="G41" s="5" t="s">
        <v>391</v>
      </c>
      <c r="H41" s="188">
        <v>45733</v>
      </c>
      <c r="I41" s="188">
        <v>45737</v>
      </c>
      <c r="J41" s="5"/>
      <c r="K41" s="5"/>
      <c r="L41" s="226">
        <v>2</v>
      </c>
      <c r="M41" s="4" t="s">
        <v>20</v>
      </c>
      <c r="N41" s="167">
        <f>VLOOKUP(M41,R2:S7, 2, FALSE)*100</f>
        <v>0</v>
      </c>
      <c r="O41" s="217">
        <f t="shared" si="2"/>
        <v>0</v>
      </c>
      <c r="P41" s="4"/>
    </row>
    <row r="42" spans="1:16" ht="27" customHeight="1">
      <c r="A42" s="165">
        <v>45</v>
      </c>
      <c r="B42" s="166" t="s">
        <v>351</v>
      </c>
      <c r="C42" s="155" t="s">
        <v>187</v>
      </c>
      <c r="D42" s="178" t="s">
        <v>354</v>
      </c>
      <c r="E42" s="5" t="s">
        <v>395</v>
      </c>
      <c r="F42" s="4" t="s">
        <v>379</v>
      </c>
      <c r="G42" s="5" t="s">
        <v>389</v>
      </c>
      <c r="H42" s="188">
        <v>45719</v>
      </c>
      <c r="I42" s="188">
        <v>45730</v>
      </c>
      <c r="J42" s="5"/>
      <c r="K42" s="5"/>
      <c r="L42" s="226">
        <v>8</v>
      </c>
      <c r="M42" s="4" t="s">
        <v>54</v>
      </c>
      <c r="N42" s="167">
        <f>VLOOKUP(M42,R2:S7, 2, FALSE)*100</f>
        <v>15</v>
      </c>
      <c r="O42" s="217">
        <f t="shared" si="2"/>
        <v>1.2</v>
      </c>
      <c r="P42" s="4"/>
    </row>
    <row r="43" spans="1:16" ht="27" customHeight="1">
      <c r="A43" s="165">
        <v>46</v>
      </c>
      <c r="B43" s="166" t="s">
        <v>351</v>
      </c>
      <c r="C43" s="155" t="s">
        <v>187</v>
      </c>
      <c r="D43" s="178" t="s">
        <v>354</v>
      </c>
      <c r="E43" s="5" t="s">
        <v>392</v>
      </c>
      <c r="F43" s="4" t="s">
        <v>379</v>
      </c>
      <c r="G43" s="5" t="s">
        <v>391</v>
      </c>
      <c r="H43" s="188">
        <v>45726</v>
      </c>
      <c r="I43" s="188">
        <v>45744</v>
      </c>
      <c r="J43" s="5"/>
      <c r="K43" s="5"/>
      <c r="L43" s="226">
        <v>8</v>
      </c>
      <c r="M43" s="4" t="s">
        <v>20</v>
      </c>
      <c r="N43" s="167">
        <f>VLOOKUP(M43,R2:S7, 2, FALSE)*100</f>
        <v>0</v>
      </c>
      <c r="O43" s="217">
        <f t="shared" si="2"/>
        <v>0</v>
      </c>
      <c r="P43" s="4"/>
    </row>
    <row r="44" spans="1:16" ht="27" customHeight="1">
      <c r="A44" s="165">
        <v>47</v>
      </c>
      <c r="B44" s="166"/>
      <c r="C44" s="155" t="s">
        <v>187</v>
      </c>
      <c r="D44" s="178" t="s">
        <v>354</v>
      </c>
      <c r="E44" s="5" t="s">
        <v>394</v>
      </c>
      <c r="F44" s="4" t="s">
        <v>379</v>
      </c>
      <c r="G44" s="5" t="s">
        <v>391</v>
      </c>
      <c r="H44" s="188">
        <v>45754</v>
      </c>
      <c r="I44" s="188">
        <v>45758</v>
      </c>
      <c r="J44" s="5"/>
      <c r="K44" s="5"/>
      <c r="L44" s="226">
        <v>2</v>
      </c>
      <c r="M44" s="4" t="s">
        <v>20</v>
      </c>
      <c r="N44" s="167">
        <f>VLOOKUP(M44,R2:S7, 2, FALSE)*100</f>
        <v>0</v>
      </c>
      <c r="O44" s="217">
        <f t="shared" si="2"/>
        <v>0</v>
      </c>
      <c r="P44" s="4"/>
    </row>
    <row r="45" spans="1:16" ht="27" customHeight="1">
      <c r="A45" s="165">
        <v>48</v>
      </c>
      <c r="B45" s="166"/>
      <c r="C45" s="155" t="s">
        <v>207</v>
      </c>
      <c r="D45" s="178" t="s">
        <v>354</v>
      </c>
      <c r="E45" s="5" t="s">
        <v>396</v>
      </c>
      <c r="F45" s="4" t="s">
        <v>379</v>
      </c>
      <c r="G45" s="5" t="s">
        <v>391</v>
      </c>
      <c r="H45" s="188">
        <v>45754</v>
      </c>
      <c r="I45" s="188">
        <v>45765</v>
      </c>
      <c r="J45" s="5"/>
      <c r="K45" s="5"/>
      <c r="L45" s="226">
        <v>5</v>
      </c>
      <c r="M45" s="4" t="s">
        <v>20</v>
      </c>
      <c r="N45" s="167">
        <f>VLOOKUP(M45,R2:S7, 2, FALSE)*100</f>
        <v>0</v>
      </c>
      <c r="O45" s="217">
        <f t="shared" si="2"/>
        <v>0</v>
      </c>
      <c r="P45" s="4"/>
    </row>
    <row r="46" spans="1:16" ht="27" customHeight="1">
      <c r="A46" s="165">
        <v>49</v>
      </c>
      <c r="B46" s="166"/>
      <c r="C46" s="180"/>
      <c r="D46" s="178" t="s">
        <v>354</v>
      </c>
      <c r="E46" s="100" t="s">
        <v>396</v>
      </c>
      <c r="F46" s="183" t="s">
        <v>379</v>
      </c>
      <c r="G46" s="100" t="s">
        <v>391</v>
      </c>
      <c r="H46" s="189"/>
      <c r="I46" s="5"/>
      <c r="J46" s="5"/>
      <c r="K46" s="5"/>
      <c r="L46" s="228" t="s">
        <v>397</v>
      </c>
      <c r="M46" s="4" t="s">
        <v>20</v>
      </c>
      <c r="N46" s="167">
        <f>VLOOKUP(M46,R2:S7, 2, FALSE)*100</f>
        <v>0</v>
      </c>
      <c r="O46" s="217">
        <f t="shared" si="2"/>
        <v>0</v>
      </c>
      <c r="P46" s="4"/>
    </row>
    <row r="47" spans="1:16" ht="27" customHeight="1">
      <c r="A47" s="165">
        <v>50</v>
      </c>
      <c r="B47" s="166" t="s">
        <v>351</v>
      </c>
      <c r="C47" s="167" t="s">
        <v>398</v>
      </c>
      <c r="D47" s="178" t="s">
        <v>354</v>
      </c>
      <c r="E47" s="5" t="s">
        <v>399</v>
      </c>
      <c r="F47" s="4" t="s">
        <v>379</v>
      </c>
      <c r="G47" s="5" t="s">
        <v>400</v>
      </c>
      <c r="H47" s="188">
        <v>45705</v>
      </c>
      <c r="I47" s="188">
        <v>45737</v>
      </c>
      <c r="J47" s="5"/>
      <c r="K47" s="2"/>
      <c r="L47" s="226">
        <v>13</v>
      </c>
      <c r="M47" s="4" t="s">
        <v>54</v>
      </c>
      <c r="N47" s="167">
        <f>VLOOKUP(M47,R2:S7, 2, FALSE)*100</f>
        <v>15</v>
      </c>
      <c r="O47" s="217">
        <f t="shared" si="2"/>
        <v>1.95</v>
      </c>
      <c r="P47" s="4"/>
    </row>
    <row r="48" spans="1:16" ht="27" customHeight="1">
      <c r="A48" s="165">
        <v>51</v>
      </c>
      <c r="B48" s="166"/>
      <c r="C48" s="155" t="s">
        <v>203</v>
      </c>
      <c r="D48" s="178" t="s">
        <v>354</v>
      </c>
      <c r="E48" s="5" t="s">
        <v>401</v>
      </c>
      <c r="F48" s="4" t="s">
        <v>379</v>
      </c>
      <c r="G48" s="5" t="s">
        <v>391</v>
      </c>
      <c r="H48" s="188">
        <v>45740</v>
      </c>
      <c r="I48" s="188">
        <v>45744</v>
      </c>
      <c r="J48" s="5"/>
      <c r="K48" s="5"/>
      <c r="L48" s="226">
        <v>2</v>
      </c>
      <c r="M48" s="4" t="s">
        <v>20</v>
      </c>
      <c r="N48" s="167">
        <f>VLOOKUP(M48,R2:S7, 2, FALSE)*100</f>
        <v>0</v>
      </c>
      <c r="O48" s="217">
        <f t="shared" si="2"/>
        <v>0</v>
      </c>
      <c r="P48" s="4"/>
    </row>
    <row r="49" spans="1:16" ht="27" customHeight="1">
      <c r="A49" s="165">
        <v>52</v>
      </c>
      <c r="B49" s="166" t="s">
        <v>351</v>
      </c>
      <c r="C49" s="181" t="s">
        <v>207</v>
      </c>
      <c r="D49" s="178" t="s">
        <v>354</v>
      </c>
      <c r="E49" s="5" t="s">
        <v>402</v>
      </c>
      <c r="F49" s="4" t="s">
        <v>379</v>
      </c>
      <c r="G49" s="5" t="s">
        <v>400</v>
      </c>
      <c r="H49" s="188">
        <v>45705</v>
      </c>
      <c r="I49" s="188">
        <v>45730</v>
      </c>
      <c r="J49" s="5"/>
      <c r="K49" s="222"/>
      <c r="L49" s="226">
        <v>8</v>
      </c>
      <c r="M49" s="4" t="s">
        <v>20</v>
      </c>
      <c r="N49" s="167">
        <f>VLOOKUP(M49,R2:S7, 2, FALSE)*100</f>
        <v>0</v>
      </c>
      <c r="O49" s="217">
        <f t="shared" si="2"/>
        <v>0</v>
      </c>
      <c r="P49" s="4" t="s">
        <v>403</v>
      </c>
    </row>
    <row r="50" spans="1:16" ht="27" customHeight="1">
      <c r="A50" s="165">
        <v>54</v>
      </c>
      <c r="B50" s="166"/>
      <c r="C50" s="155" t="s">
        <v>123</v>
      </c>
      <c r="D50" s="178" t="s">
        <v>354</v>
      </c>
      <c r="E50" s="5" t="s">
        <v>404</v>
      </c>
      <c r="F50" s="4" t="s">
        <v>379</v>
      </c>
      <c r="G50" s="5" t="s">
        <v>380</v>
      </c>
      <c r="H50" s="188">
        <v>45705</v>
      </c>
      <c r="I50" s="188">
        <v>45716</v>
      </c>
      <c r="J50" s="5"/>
      <c r="K50" s="191"/>
      <c r="L50" s="226">
        <v>5</v>
      </c>
      <c r="M50" s="4" t="s">
        <v>54</v>
      </c>
      <c r="N50" s="167">
        <f>VLOOKUP(M50,R2:S7, 2, FALSE)*100</f>
        <v>15</v>
      </c>
      <c r="O50" s="217">
        <f t="shared" si="2"/>
        <v>0.75</v>
      </c>
      <c r="P50" s="218" t="s">
        <v>405</v>
      </c>
    </row>
    <row r="51" spans="1:16" ht="27" customHeight="1">
      <c r="A51" s="165">
        <v>55</v>
      </c>
      <c r="B51" s="166"/>
      <c r="C51" s="155" t="s">
        <v>207</v>
      </c>
      <c r="D51" s="178" t="s">
        <v>354</v>
      </c>
      <c r="E51" s="5" t="s">
        <v>406</v>
      </c>
      <c r="F51" s="4" t="s">
        <v>216</v>
      </c>
      <c r="G51" s="5" t="s">
        <v>407</v>
      </c>
      <c r="H51" s="188">
        <v>45761</v>
      </c>
      <c r="I51" s="188">
        <v>45772</v>
      </c>
      <c r="J51" s="5"/>
      <c r="K51" s="5"/>
      <c r="L51" s="226">
        <v>5</v>
      </c>
      <c r="M51" s="4" t="s">
        <v>20</v>
      </c>
      <c r="N51" s="167">
        <f>VLOOKUP(M51,R2:S7, 2, FALSE)*100</f>
        <v>0</v>
      </c>
      <c r="O51" s="217">
        <f t="shared" si="2"/>
        <v>0</v>
      </c>
      <c r="P51" s="4"/>
    </row>
    <row r="52" spans="1:16" ht="27" customHeight="1">
      <c r="A52" s="165">
        <v>56</v>
      </c>
      <c r="B52" s="166"/>
      <c r="C52" s="180"/>
      <c r="D52" s="178" t="s">
        <v>354</v>
      </c>
      <c r="E52" s="100" t="s">
        <v>408</v>
      </c>
      <c r="F52" s="183" t="s">
        <v>216</v>
      </c>
      <c r="G52" s="100" t="s">
        <v>407</v>
      </c>
      <c r="H52" s="189"/>
      <c r="I52" s="5"/>
      <c r="J52" s="5"/>
      <c r="K52" s="5"/>
      <c r="L52" s="228" t="s">
        <v>397</v>
      </c>
      <c r="M52" s="4" t="s">
        <v>20</v>
      </c>
      <c r="N52" s="167">
        <f>VLOOKUP(M52,R2:S7, 2, FALSE)*100</f>
        <v>0</v>
      </c>
      <c r="O52" s="217">
        <f t="shared" si="2"/>
        <v>0</v>
      </c>
      <c r="P52" s="4"/>
    </row>
    <row r="53" spans="1:16" ht="27" customHeight="1">
      <c r="A53" s="165">
        <v>57</v>
      </c>
      <c r="B53" s="166"/>
      <c r="C53" s="168" t="s">
        <v>184</v>
      </c>
      <c r="D53" s="178" t="s">
        <v>354</v>
      </c>
      <c r="E53" s="5" t="s">
        <v>409</v>
      </c>
      <c r="F53" s="4" t="s">
        <v>410</v>
      </c>
      <c r="G53" s="5" t="s">
        <v>411</v>
      </c>
      <c r="H53" s="188">
        <v>45712</v>
      </c>
      <c r="I53" s="188">
        <v>45723</v>
      </c>
      <c r="J53" s="5"/>
      <c r="K53" s="191"/>
      <c r="L53" s="226">
        <v>5</v>
      </c>
      <c r="M53" s="4" t="s">
        <v>54</v>
      </c>
      <c r="N53" s="167">
        <f>VLOOKUP(M53,R2:S7, 2, FALSE)*100</f>
        <v>15</v>
      </c>
      <c r="O53" s="217">
        <f t="shared" si="2"/>
        <v>0.75</v>
      </c>
      <c r="P53" s="218" t="s">
        <v>368</v>
      </c>
    </row>
    <row r="54" spans="1:16" ht="27" customHeight="1">
      <c r="A54" s="165">
        <v>58</v>
      </c>
      <c r="B54" s="166"/>
      <c r="C54" s="168" t="s">
        <v>184</v>
      </c>
      <c r="D54" s="178" t="s">
        <v>354</v>
      </c>
      <c r="E54" s="5" t="s">
        <v>412</v>
      </c>
      <c r="F54" s="4" t="s">
        <v>410</v>
      </c>
      <c r="G54" s="5" t="s">
        <v>411</v>
      </c>
      <c r="H54" s="188">
        <v>45726</v>
      </c>
      <c r="I54" s="188">
        <v>45737</v>
      </c>
      <c r="J54" s="5"/>
      <c r="K54" s="5"/>
      <c r="L54" s="226">
        <v>5</v>
      </c>
      <c r="M54" s="4" t="s">
        <v>20</v>
      </c>
      <c r="N54" s="167">
        <f>VLOOKUP(M54,R2:S7, 2, FALSE)*100</f>
        <v>0</v>
      </c>
      <c r="O54" s="217">
        <f t="shared" si="2"/>
        <v>0</v>
      </c>
      <c r="P54" s="4"/>
    </row>
    <row r="55" spans="1:16" ht="51.75" customHeight="1">
      <c r="A55" s="165">
        <v>60</v>
      </c>
      <c r="B55" s="166" t="s">
        <v>351</v>
      </c>
      <c r="C55" s="167" t="s">
        <v>413</v>
      </c>
      <c r="D55" s="178" t="s">
        <v>354</v>
      </c>
      <c r="E55" s="5" t="s">
        <v>414</v>
      </c>
      <c r="F55" s="4" t="s">
        <v>410</v>
      </c>
      <c r="G55" s="5" t="s">
        <v>411</v>
      </c>
      <c r="H55" s="188">
        <v>45740</v>
      </c>
      <c r="I55" s="188">
        <v>45765</v>
      </c>
      <c r="J55" s="5"/>
      <c r="K55" s="5"/>
      <c r="L55" s="226">
        <v>21</v>
      </c>
      <c r="M55" s="4" t="s">
        <v>20</v>
      </c>
      <c r="N55" s="167">
        <f>VLOOKUP(M55,R2:S7, 2, FALSE)*100</f>
        <v>0</v>
      </c>
      <c r="O55" s="217">
        <f t="shared" si="2"/>
        <v>0</v>
      </c>
      <c r="P55" s="4"/>
    </row>
    <row r="56" spans="1:16" ht="27" customHeight="1">
      <c r="A56" s="165">
        <v>61</v>
      </c>
      <c r="B56" s="166" t="s">
        <v>351</v>
      </c>
      <c r="C56" s="155" t="s">
        <v>200</v>
      </c>
      <c r="D56" s="178" t="s">
        <v>354</v>
      </c>
      <c r="E56" s="5" t="s">
        <v>415</v>
      </c>
      <c r="F56" s="4" t="s">
        <v>410</v>
      </c>
      <c r="G56" s="5" t="s">
        <v>411</v>
      </c>
      <c r="H56" s="188">
        <v>45747</v>
      </c>
      <c r="I56" s="188">
        <v>45765</v>
      </c>
      <c r="J56" s="5"/>
      <c r="K56" s="190"/>
      <c r="L56" s="226">
        <v>13</v>
      </c>
      <c r="M56" s="4" t="s">
        <v>41</v>
      </c>
      <c r="N56" s="167">
        <f>VLOOKUP(M56,R2:S7, 2, FALSE)*100</f>
        <v>70</v>
      </c>
      <c r="O56" s="217">
        <f t="shared" si="2"/>
        <v>9.1</v>
      </c>
      <c r="P56" s="4"/>
    </row>
    <row r="57" spans="1:16" ht="27" customHeight="1">
      <c r="A57" s="165">
        <v>62</v>
      </c>
      <c r="B57" s="166"/>
      <c r="C57" s="155" t="s">
        <v>207</v>
      </c>
      <c r="D57" s="178" t="s">
        <v>354</v>
      </c>
      <c r="E57" s="5" t="s">
        <v>416</v>
      </c>
      <c r="F57" s="4" t="s">
        <v>410</v>
      </c>
      <c r="G57" s="5" t="s">
        <v>411</v>
      </c>
      <c r="H57" s="188">
        <v>45761</v>
      </c>
      <c r="I57" s="188">
        <v>45765</v>
      </c>
      <c r="J57" s="5"/>
      <c r="K57" s="5"/>
      <c r="L57" s="226">
        <v>2</v>
      </c>
      <c r="M57" s="4" t="s">
        <v>20</v>
      </c>
      <c r="N57" s="167">
        <f>VLOOKUP(M57,R2:S7, 2, FALSE)*100</f>
        <v>0</v>
      </c>
      <c r="O57" s="217">
        <f t="shared" si="2"/>
        <v>0</v>
      </c>
      <c r="P57" s="4"/>
    </row>
    <row r="58" spans="1:16" ht="27" customHeight="1">
      <c r="A58" s="165">
        <v>63</v>
      </c>
      <c r="B58" s="166"/>
      <c r="C58" s="182"/>
      <c r="D58" s="178" t="s">
        <v>354</v>
      </c>
      <c r="E58" s="100" t="s">
        <v>417</v>
      </c>
      <c r="F58" s="183" t="s">
        <v>410</v>
      </c>
      <c r="G58" s="100" t="s">
        <v>411</v>
      </c>
      <c r="H58" s="189"/>
      <c r="I58" s="5"/>
      <c r="J58" s="5"/>
      <c r="K58" s="5"/>
      <c r="L58" s="228" t="s">
        <v>397</v>
      </c>
      <c r="M58" s="183" t="s">
        <v>54</v>
      </c>
      <c r="N58" s="167">
        <f>VLOOKUP(M58,R2:S7, 2, FALSE)*100</f>
        <v>15</v>
      </c>
      <c r="O58" s="217">
        <f t="shared" si="2"/>
        <v>0</v>
      </c>
      <c r="P58" s="4"/>
    </row>
    <row r="59" spans="1:16" ht="27" customHeight="1">
      <c r="A59" s="165">
        <v>64</v>
      </c>
      <c r="B59" s="166" t="s">
        <v>351</v>
      </c>
      <c r="C59" s="155" t="s">
        <v>257</v>
      </c>
      <c r="D59" s="178" t="s">
        <v>354</v>
      </c>
      <c r="E59" s="5" t="s">
        <v>418</v>
      </c>
      <c r="F59" s="4" t="s">
        <v>379</v>
      </c>
      <c r="G59" s="5" t="s">
        <v>385</v>
      </c>
      <c r="H59" s="188">
        <v>45754</v>
      </c>
      <c r="I59" s="188">
        <v>45779</v>
      </c>
      <c r="J59" s="5"/>
      <c r="K59" s="5"/>
      <c r="L59" s="226">
        <v>21</v>
      </c>
      <c r="M59" s="4" t="s">
        <v>20</v>
      </c>
      <c r="N59" s="167">
        <f>VLOOKUP(M59,R2:S7, 2, FALSE)*100</f>
        <v>0</v>
      </c>
      <c r="O59" s="217">
        <f t="shared" si="2"/>
        <v>0</v>
      </c>
      <c r="P59" s="4"/>
    </row>
    <row r="60" spans="1:16" ht="27" customHeight="1">
      <c r="A60" s="165">
        <v>65</v>
      </c>
      <c r="B60" s="166" t="s">
        <v>351</v>
      </c>
      <c r="C60" s="155" t="s">
        <v>419</v>
      </c>
      <c r="D60" s="178" t="s">
        <v>354</v>
      </c>
      <c r="E60" s="5" t="s">
        <v>420</v>
      </c>
      <c r="F60" s="4" t="s">
        <v>410</v>
      </c>
      <c r="G60" s="5" t="s">
        <v>421</v>
      </c>
      <c r="H60" s="188">
        <v>45698</v>
      </c>
      <c r="I60" s="188">
        <v>45751</v>
      </c>
      <c r="J60" s="100"/>
      <c r="K60" s="223"/>
      <c r="L60" s="226">
        <v>21</v>
      </c>
      <c r="M60" s="4" t="s">
        <v>54</v>
      </c>
      <c r="N60" s="167">
        <f>VLOOKUP(M60,R2:S7, 2, FALSE)*100</f>
        <v>15</v>
      </c>
      <c r="O60" s="217">
        <f t="shared" si="2"/>
        <v>3.15</v>
      </c>
      <c r="P60" s="4" t="s">
        <v>422</v>
      </c>
    </row>
    <row r="61" spans="1:16" ht="27" customHeight="1">
      <c r="A61" s="165">
        <v>66</v>
      </c>
      <c r="B61" s="166" t="s">
        <v>351</v>
      </c>
      <c r="C61" s="155" t="s">
        <v>419</v>
      </c>
      <c r="D61" s="178" t="s">
        <v>354</v>
      </c>
      <c r="E61" s="5" t="s">
        <v>423</v>
      </c>
      <c r="F61" s="4" t="s">
        <v>424</v>
      </c>
      <c r="G61" s="5" t="s">
        <v>380</v>
      </c>
      <c r="H61" s="188">
        <v>45761</v>
      </c>
      <c r="I61" s="188">
        <v>45772</v>
      </c>
      <c r="J61" s="5"/>
      <c r="K61" s="5"/>
      <c r="L61" s="226">
        <v>8</v>
      </c>
      <c r="M61" s="4" t="s">
        <v>20</v>
      </c>
      <c r="N61" s="167">
        <f>VLOOKUP(M61,R2:S7, 2, FALSE)*100</f>
        <v>0</v>
      </c>
      <c r="O61" s="217">
        <f t="shared" si="2"/>
        <v>0</v>
      </c>
      <c r="P61" s="4"/>
    </row>
    <row r="62" spans="1:16" ht="27" customHeight="1">
      <c r="A62" s="165">
        <v>67</v>
      </c>
      <c r="B62" s="166"/>
      <c r="C62" s="155" t="s">
        <v>419</v>
      </c>
      <c r="D62" s="178" t="s">
        <v>354</v>
      </c>
      <c r="E62" s="5" t="s">
        <v>425</v>
      </c>
      <c r="F62" s="4" t="s">
        <v>426</v>
      </c>
      <c r="G62" s="5" t="s">
        <v>421</v>
      </c>
      <c r="H62" s="188">
        <v>45698</v>
      </c>
      <c r="I62" s="188">
        <v>45702</v>
      </c>
      <c r="J62" s="188">
        <v>45702</v>
      </c>
      <c r="K62" s="190">
        <f t="shared" ref="K62:K74" si="3">J62 - I62</f>
        <v>0</v>
      </c>
      <c r="L62" s="226">
        <v>2</v>
      </c>
      <c r="M62" s="4" t="s">
        <v>64</v>
      </c>
      <c r="N62" s="167">
        <f>VLOOKUP(M62,R2:S7, 2, FALSE)*100</f>
        <v>90</v>
      </c>
      <c r="O62" s="217">
        <f t="shared" si="2"/>
        <v>1.8</v>
      </c>
      <c r="P62" s="218" t="s">
        <v>427</v>
      </c>
    </row>
    <row r="63" spans="1:16" ht="27" customHeight="1">
      <c r="A63" s="165">
        <v>68</v>
      </c>
      <c r="B63" s="166"/>
      <c r="C63" s="155" t="s">
        <v>419</v>
      </c>
      <c r="D63" s="178" t="s">
        <v>354</v>
      </c>
      <c r="E63" s="5" t="s">
        <v>425</v>
      </c>
      <c r="F63" s="4" t="s">
        <v>426</v>
      </c>
      <c r="G63" s="5" t="s">
        <v>421</v>
      </c>
      <c r="H63" s="188">
        <v>45698</v>
      </c>
      <c r="I63" s="188">
        <v>45702</v>
      </c>
      <c r="J63" s="188">
        <v>45702</v>
      </c>
      <c r="K63" s="190">
        <f t="shared" si="3"/>
        <v>0</v>
      </c>
      <c r="L63" s="226">
        <v>2</v>
      </c>
      <c r="M63" s="4" t="s">
        <v>64</v>
      </c>
      <c r="N63" s="167">
        <f>VLOOKUP(M63,R2:S7, 2, FALSE)*100</f>
        <v>90</v>
      </c>
      <c r="O63" s="217">
        <f t="shared" si="2"/>
        <v>1.8</v>
      </c>
      <c r="P63" s="218" t="s">
        <v>427</v>
      </c>
    </row>
    <row r="64" spans="1:16" ht="27" customHeight="1">
      <c r="A64" s="165">
        <v>69</v>
      </c>
      <c r="B64" s="166"/>
      <c r="C64" s="155" t="s">
        <v>419</v>
      </c>
      <c r="D64" s="178" t="s">
        <v>354</v>
      </c>
      <c r="E64" s="5" t="s">
        <v>428</v>
      </c>
      <c r="F64" s="4" t="s">
        <v>426</v>
      </c>
      <c r="G64" s="5" t="s">
        <v>421</v>
      </c>
      <c r="H64" s="188">
        <v>45705</v>
      </c>
      <c r="I64" s="188">
        <v>45709</v>
      </c>
      <c r="J64" s="188">
        <v>45709</v>
      </c>
      <c r="K64" s="190">
        <f t="shared" si="3"/>
        <v>0</v>
      </c>
      <c r="L64" s="226">
        <v>2</v>
      </c>
      <c r="M64" s="4" t="s">
        <v>64</v>
      </c>
      <c r="N64" s="167">
        <f>VLOOKUP(M64,R2:S7, 2, FALSE)*100</f>
        <v>90</v>
      </c>
      <c r="O64" s="217">
        <f t="shared" si="2"/>
        <v>1.8</v>
      </c>
      <c r="P64" s="4"/>
    </row>
    <row r="65" spans="1:16" ht="27" customHeight="1">
      <c r="A65" s="165">
        <v>70</v>
      </c>
      <c r="B65" s="166"/>
      <c r="C65" s="155" t="s">
        <v>419</v>
      </c>
      <c r="D65" s="178" t="s">
        <v>354</v>
      </c>
      <c r="E65" s="5" t="s">
        <v>428</v>
      </c>
      <c r="F65" s="4" t="s">
        <v>426</v>
      </c>
      <c r="G65" s="5" t="s">
        <v>421</v>
      </c>
      <c r="H65" s="188">
        <v>45705</v>
      </c>
      <c r="I65" s="188">
        <v>45709</v>
      </c>
      <c r="J65" s="188">
        <v>45709</v>
      </c>
      <c r="K65" s="190">
        <f t="shared" si="3"/>
        <v>0</v>
      </c>
      <c r="L65" s="226">
        <v>2</v>
      </c>
      <c r="M65" s="4" t="s">
        <v>64</v>
      </c>
      <c r="N65" s="167">
        <f>VLOOKUP(M65,R2:S7, 2, FALSE)*100</f>
        <v>90</v>
      </c>
      <c r="O65" s="217">
        <f t="shared" si="2"/>
        <v>1.8</v>
      </c>
      <c r="P65" s="4"/>
    </row>
    <row r="66" spans="1:16" ht="27" customHeight="1">
      <c r="A66" s="165">
        <v>71</v>
      </c>
      <c r="B66" s="166"/>
      <c r="C66" s="155" t="s">
        <v>419</v>
      </c>
      <c r="D66" s="178" t="s">
        <v>354</v>
      </c>
      <c r="E66" s="5" t="s">
        <v>428</v>
      </c>
      <c r="F66" s="4" t="s">
        <v>426</v>
      </c>
      <c r="G66" s="5" t="s">
        <v>421</v>
      </c>
      <c r="H66" s="188">
        <v>45705</v>
      </c>
      <c r="I66" s="188">
        <v>45709</v>
      </c>
      <c r="J66" s="188">
        <v>45709</v>
      </c>
      <c r="K66" s="190">
        <f t="shared" si="3"/>
        <v>0</v>
      </c>
      <c r="L66" s="226">
        <v>2</v>
      </c>
      <c r="M66" s="4" t="s">
        <v>64</v>
      </c>
      <c r="N66" s="167">
        <f>VLOOKUP(M66,R2:S7, 2, FALSE)*100</f>
        <v>90</v>
      </c>
      <c r="O66" s="217">
        <f t="shared" si="2"/>
        <v>1.8</v>
      </c>
      <c r="P66" s="4"/>
    </row>
    <row r="67" spans="1:16" ht="27" customHeight="1">
      <c r="A67" s="165">
        <v>72</v>
      </c>
      <c r="B67" s="166"/>
      <c r="C67" s="155" t="s">
        <v>419</v>
      </c>
      <c r="D67" s="178" t="s">
        <v>354</v>
      </c>
      <c r="E67" s="5" t="s">
        <v>428</v>
      </c>
      <c r="F67" s="4" t="s">
        <v>426</v>
      </c>
      <c r="G67" s="5" t="s">
        <v>421</v>
      </c>
      <c r="H67" s="188">
        <v>45705</v>
      </c>
      <c r="I67" s="188">
        <v>45709</v>
      </c>
      <c r="J67" s="188">
        <v>45709</v>
      </c>
      <c r="K67" s="190">
        <f t="shared" si="3"/>
        <v>0</v>
      </c>
      <c r="L67" s="226">
        <v>2</v>
      </c>
      <c r="M67" s="4" t="s">
        <v>64</v>
      </c>
      <c r="N67" s="167">
        <f>VLOOKUP(M67,R2:S7, 2, FALSE)*100</f>
        <v>90</v>
      </c>
      <c r="O67" s="217">
        <f t="shared" si="2"/>
        <v>1.8</v>
      </c>
      <c r="P67" s="4"/>
    </row>
    <row r="68" spans="1:16" ht="27" customHeight="1">
      <c r="A68" s="165">
        <v>73</v>
      </c>
      <c r="B68" s="166"/>
      <c r="C68" s="155" t="s">
        <v>419</v>
      </c>
      <c r="D68" s="178" t="s">
        <v>354</v>
      </c>
      <c r="E68" s="5" t="s">
        <v>428</v>
      </c>
      <c r="F68" s="4" t="s">
        <v>426</v>
      </c>
      <c r="G68" s="5" t="s">
        <v>421</v>
      </c>
      <c r="H68" s="188">
        <v>45705</v>
      </c>
      <c r="I68" s="188">
        <v>45709</v>
      </c>
      <c r="J68" s="188">
        <v>45709</v>
      </c>
      <c r="K68" s="190">
        <f t="shared" si="3"/>
        <v>0</v>
      </c>
      <c r="L68" s="226">
        <v>2</v>
      </c>
      <c r="M68" s="4" t="s">
        <v>64</v>
      </c>
      <c r="N68" s="167">
        <f>VLOOKUP(M68,R2:S7, 2, FALSE)*100</f>
        <v>90</v>
      </c>
      <c r="O68" s="217">
        <f t="shared" si="2"/>
        <v>1.8</v>
      </c>
      <c r="P68" s="4"/>
    </row>
    <row r="69" spans="1:16" ht="27" customHeight="1">
      <c r="A69" s="165">
        <v>74</v>
      </c>
      <c r="B69" s="166"/>
      <c r="C69" s="155" t="s">
        <v>419</v>
      </c>
      <c r="D69" s="178" t="s">
        <v>354</v>
      </c>
      <c r="E69" s="5" t="s">
        <v>428</v>
      </c>
      <c r="F69" s="4" t="s">
        <v>426</v>
      </c>
      <c r="G69" s="5" t="s">
        <v>421</v>
      </c>
      <c r="H69" s="188">
        <v>45705</v>
      </c>
      <c r="I69" s="188">
        <v>45709</v>
      </c>
      <c r="J69" s="188">
        <v>45709</v>
      </c>
      <c r="K69" s="190">
        <f t="shared" si="3"/>
        <v>0</v>
      </c>
      <c r="L69" s="226">
        <v>2</v>
      </c>
      <c r="M69" s="4" t="s">
        <v>64</v>
      </c>
      <c r="N69" s="167">
        <f>VLOOKUP(M69,R2:S7, 2, FALSE)*100</f>
        <v>90</v>
      </c>
      <c r="O69" s="217">
        <f t="shared" si="2"/>
        <v>1.8</v>
      </c>
      <c r="P69" s="4"/>
    </row>
    <row r="70" spans="1:16" ht="27" customHeight="1">
      <c r="A70" s="165">
        <v>75</v>
      </c>
      <c r="B70" s="166"/>
      <c r="C70" s="155" t="s">
        <v>419</v>
      </c>
      <c r="D70" s="178" t="s">
        <v>354</v>
      </c>
      <c r="E70" s="5" t="s">
        <v>428</v>
      </c>
      <c r="F70" s="4" t="s">
        <v>426</v>
      </c>
      <c r="G70" s="5" t="s">
        <v>421</v>
      </c>
      <c r="H70" s="188">
        <v>45705</v>
      </c>
      <c r="I70" s="188">
        <v>45709</v>
      </c>
      <c r="J70" s="188">
        <v>45709</v>
      </c>
      <c r="K70" s="190">
        <f t="shared" si="3"/>
        <v>0</v>
      </c>
      <c r="L70" s="226">
        <v>2</v>
      </c>
      <c r="M70" s="4" t="s">
        <v>64</v>
      </c>
      <c r="N70" s="167">
        <f>VLOOKUP(M70,R2:S7, 2, FALSE)*100</f>
        <v>90</v>
      </c>
      <c r="O70" s="217">
        <f t="shared" si="2"/>
        <v>1.8</v>
      </c>
      <c r="P70" s="4"/>
    </row>
    <row r="71" spans="1:16" ht="27" customHeight="1">
      <c r="A71" s="165">
        <v>76</v>
      </c>
      <c r="B71" s="166"/>
      <c r="C71" s="155" t="s">
        <v>419</v>
      </c>
      <c r="D71" s="178" t="s">
        <v>354</v>
      </c>
      <c r="E71" s="5" t="s">
        <v>428</v>
      </c>
      <c r="F71" s="4" t="s">
        <v>426</v>
      </c>
      <c r="G71" s="5" t="s">
        <v>421</v>
      </c>
      <c r="H71" s="188">
        <v>45705</v>
      </c>
      <c r="I71" s="188">
        <v>45709</v>
      </c>
      <c r="J71" s="188">
        <v>45709</v>
      </c>
      <c r="K71" s="190">
        <f t="shared" si="3"/>
        <v>0</v>
      </c>
      <c r="L71" s="226">
        <v>2</v>
      </c>
      <c r="M71" s="4" t="s">
        <v>64</v>
      </c>
      <c r="N71" s="167">
        <f>VLOOKUP(M71,R2:S7, 2, FALSE)*100</f>
        <v>90</v>
      </c>
      <c r="O71" s="217">
        <f t="shared" si="2"/>
        <v>1.8</v>
      </c>
      <c r="P71" s="4"/>
    </row>
    <row r="72" spans="1:16" ht="27" customHeight="1">
      <c r="A72" s="165">
        <v>77</v>
      </c>
      <c r="B72" s="166"/>
      <c r="C72" s="155" t="s">
        <v>419</v>
      </c>
      <c r="D72" s="178" t="s">
        <v>354</v>
      </c>
      <c r="E72" s="5" t="s">
        <v>429</v>
      </c>
      <c r="F72" s="4" t="s">
        <v>426</v>
      </c>
      <c r="G72" s="5" t="s">
        <v>421</v>
      </c>
      <c r="H72" s="188">
        <v>45698</v>
      </c>
      <c r="I72" s="188">
        <v>45702</v>
      </c>
      <c r="J72" s="188">
        <v>45702</v>
      </c>
      <c r="K72" s="190">
        <f t="shared" si="3"/>
        <v>0</v>
      </c>
      <c r="L72" s="226">
        <v>2</v>
      </c>
      <c r="M72" s="4" t="s">
        <v>64</v>
      </c>
      <c r="N72" s="167">
        <f>VLOOKUP(M72,R2:S7, 2, FALSE)*100</f>
        <v>90</v>
      </c>
      <c r="O72" s="217">
        <f t="shared" si="2"/>
        <v>1.8</v>
      </c>
      <c r="P72" s="4"/>
    </row>
    <row r="73" spans="1:16" ht="27" customHeight="1">
      <c r="A73" s="165">
        <v>78</v>
      </c>
      <c r="B73" s="166"/>
      <c r="C73" s="155" t="s">
        <v>419</v>
      </c>
      <c r="D73" s="178" t="s">
        <v>354</v>
      </c>
      <c r="E73" s="5" t="s">
        <v>430</v>
      </c>
      <c r="F73" s="4" t="s">
        <v>426</v>
      </c>
      <c r="G73" s="5" t="s">
        <v>421</v>
      </c>
      <c r="H73" s="188">
        <v>45698</v>
      </c>
      <c r="I73" s="188">
        <v>45702</v>
      </c>
      <c r="J73" s="188">
        <v>45702</v>
      </c>
      <c r="K73" s="190">
        <f t="shared" si="3"/>
        <v>0</v>
      </c>
      <c r="L73" s="226">
        <v>2</v>
      </c>
      <c r="M73" s="4" t="s">
        <v>64</v>
      </c>
      <c r="N73" s="167">
        <f>VLOOKUP(M73,R2:S7, 2, FALSE)*100</f>
        <v>90</v>
      </c>
      <c r="O73" s="217">
        <f t="shared" si="2"/>
        <v>1.8</v>
      </c>
      <c r="P73" s="4"/>
    </row>
    <row r="74" spans="1:16" ht="27" customHeight="1">
      <c r="A74" s="165">
        <v>79</v>
      </c>
      <c r="B74" s="166" t="s">
        <v>351</v>
      </c>
      <c r="C74" s="155" t="s">
        <v>419</v>
      </c>
      <c r="D74" s="178" t="s">
        <v>354</v>
      </c>
      <c r="E74" s="5" t="s">
        <v>431</v>
      </c>
      <c r="F74" s="4" t="s">
        <v>426</v>
      </c>
      <c r="G74" s="5" t="s">
        <v>421</v>
      </c>
      <c r="H74" s="188">
        <v>45698</v>
      </c>
      <c r="I74" s="188">
        <v>45702</v>
      </c>
      <c r="J74" s="188">
        <v>45702</v>
      </c>
      <c r="K74" s="190">
        <f t="shared" si="3"/>
        <v>0</v>
      </c>
      <c r="L74" s="226">
        <v>8</v>
      </c>
      <c r="M74" s="4" t="s">
        <v>64</v>
      </c>
      <c r="N74" s="167">
        <f>VLOOKUP(M74,R2:S7, 2, FALSE)*100</f>
        <v>90</v>
      </c>
      <c r="O74" s="217">
        <f t="shared" si="2"/>
        <v>7.2</v>
      </c>
      <c r="P74" s="4"/>
    </row>
    <row r="75" spans="1:16" ht="27" customHeight="1">
      <c r="A75" s="165">
        <v>80</v>
      </c>
      <c r="B75" s="166"/>
      <c r="C75" s="155" t="s">
        <v>419</v>
      </c>
      <c r="D75" s="178" t="s">
        <v>354</v>
      </c>
      <c r="E75" s="100" t="s">
        <v>432</v>
      </c>
      <c r="F75" s="183" t="s">
        <v>426</v>
      </c>
      <c r="G75" s="100" t="s">
        <v>421</v>
      </c>
      <c r="H75" s="189"/>
      <c r="I75" s="5"/>
      <c r="J75" s="5"/>
      <c r="K75" s="5"/>
      <c r="L75" s="228" t="s">
        <v>397</v>
      </c>
      <c r="M75" s="183" t="s">
        <v>64</v>
      </c>
      <c r="N75" s="167">
        <f>VLOOKUP(M75,R2:S7, 2, FALSE)*100</f>
        <v>90</v>
      </c>
      <c r="O75" s="217">
        <f t="shared" si="2"/>
        <v>0</v>
      </c>
      <c r="P75" s="4"/>
    </row>
    <row r="76" spans="1:16" ht="27" customHeight="1">
      <c r="A76" s="165">
        <v>81</v>
      </c>
      <c r="B76" s="166"/>
      <c r="C76" s="155" t="s">
        <v>419</v>
      </c>
      <c r="D76" s="178" t="s">
        <v>354</v>
      </c>
      <c r="E76" s="5" t="s">
        <v>433</v>
      </c>
      <c r="F76" s="4" t="s">
        <v>426</v>
      </c>
      <c r="G76" s="5" t="s">
        <v>421</v>
      </c>
      <c r="H76" s="212">
        <v>45705</v>
      </c>
      <c r="I76" s="212">
        <v>45709</v>
      </c>
      <c r="J76" s="212">
        <v>45709</v>
      </c>
      <c r="K76" s="212"/>
      <c r="L76" s="226">
        <v>2</v>
      </c>
      <c r="M76" s="4" t="s">
        <v>64</v>
      </c>
      <c r="N76" s="167">
        <f>VLOOKUP(M76,R2:S7, 2, FALSE)*100</f>
        <v>90</v>
      </c>
      <c r="O76" s="217">
        <f t="shared" si="2"/>
        <v>1.8</v>
      </c>
      <c r="P76" s="218" t="s">
        <v>427</v>
      </c>
    </row>
    <row r="77" spans="1:16" ht="27" customHeight="1">
      <c r="A77" s="165">
        <v>82</v>
      </c>
      <c r="B77" s="166"/>
      <c r="C77" s="155" t="s">
        <v>419</v>
      </c>
      <c r="D77" s="178" t="s">
        <v>354</v>
      </c>
      <c r="E77" s="5" t="s">
        <v>434</v>
      </c>
      <c r="F77" s="4" t="s">
        <v>426</v>
      </c>
      <c r="G77" s="5" t="s">
        <v>421</v>
      </c>
      <c r="H77" s="212">
        <v>45705</v>
      </c>
      <c r="I77" s="212">
        <v>45709</v>
      </c>
      <c r="J77" s="212">
        <v>45709</v>
      </c>
      <c r="K77" s="212"/>
      <c r="L77" s="226">
        <v>2</v>
      </c>
      <c r="M77" s="4" t="s">
        <v>64</v>
      </c>
      <c r="N77" s="167">
        <f>VLOOKUP(M77,R2:S7, 2, FALSE)*100</f>
        <v>90</v>
      </c>
      <c r="O77" s="217">
        <f t="shared" si="2"/>
        <v>1.8</v>
      </c>
      <c r="P77" s="218" t="s">
        <v>427</v>
      </c>
    </row>
    <row r="78" spans="1:16" ht="27" customHeight="1">
      <c r="A78" s="165">
        <v>83</v>
      </c>
      <c r="B78" s="166"/>
      <c r="C78" s="155" t="s">
        <v>419</v>
      </c>
      <c r="D78" s="178" t="s">
        <v>354</v>
      </c>
      <c r="E78" s="5" t="s">
        <v>435</v>
      </c>
      <c r="F78" s="4" t="s">
        <v>426</v>
      </c>
      <c r="G78" s="5" t="s">
        <v>421</v>
      </c>
      <c r="H78" s="188">
        <v>45698</v>
      </c>
      <c r="I78" s="188">
        <v>45702</v>
      </c>
      <c r="J78" s="188">
        <v>45702</v>
      </c>
      <c r="K78" s="224"/>
      <c r="L78" s="226">
        <v>2</v>
      </c>
      <c r="M78" s="4" t="s">
        <v>41</v>
      </c>
      <c r="N78" s="167">
        <f>VLOOKUP(M78,R2:S7, 2, FALSE)*100</f>
        <v>70</v>
      </c>
      <c r="O78" s="217">
        <f t="shared" si="2"/>
        <v>1.4</v>
      </c>
      <c r="P78" s="4"/>
    </row>
    <row r="79" spans="1:16" ht="27" customHeight="1">
      <c r="A79" s="165">
        <v>84</v>
      </c>
      <c r="B79" s="166"/>
      <c r="C79" s="155" t="s">
        <v>419</v>
      </c>
      <c r="D79" s="178" t="s">
        <v>354</v>
      </c>
      <c r="E79" s="5" t="s">
        <v>436</v>
      </c>
      <c r="F79" s="4" t="s">
        <v>437</v>
      </c>
      <c r="G79" s="5" t="s">
        <v>438</v>
      </c>
      <c r="H79" s="188">
        <v>45698</v>
      </c>
      <c r="I79" s="188">
        <v>45702</v>
      </c>
      <c r="J79" s="212">
        <v>45709</v>
      </c>
      <c r="K79" s="219">
        <f>J79 - I79</f>
        <v>7</v>
      </c>
      <c r="L79" s="226">
        <v>2</v>
      </c>
      <c r="M79" s="4" t="s">
        <v>64</v>
      </c>
      <c r="N79" s="167">
        <f>VLOOKUP(M79,R2:S7, 2, FALSE)*100</f>
        <v>90</v>
      </c>
      <c r="O79" s="217">
        <f t="shared" si="2"/>
        <v>1.8</v>
      </c>
      <c r="P79" s="218" t="s">
        <v>439</v>
      </c>
    </row>
    <row r="80" spans="1:16" ht="27" customHeight="1">
      <c r="A80" s="165">
        <v>85</v>
      </c>
      <c r="B80" s="166"/>
      <c r="C80" s="155" t="s">
        <v>419</v>
      </c>
      <c r="D80" s="178" t="s">
        <v>354</v>
      </c>
      <c r="E80" s="5" t="s">
        <v>440</v>
      </c>
      <c r="F80" s="4" t="s">
        <v>437</v>
      </c>
      <c r="G80" s="5" t="s">
        <v>438</v>
      </c>
      <c r="H80" s="188">
        <v>45698</v>
      </c>
      <c r="I80" s="188">
        <v>45702</v>
      </c>
      <c r="J80" s="5"/>
      <c r="K80" s="213"/>
      <c r="L80" s="226">
        <v>2</v>
      </c>
      <c r="M80" s="4" t="s">
        <v>64</v>
      </c>
      <c r="N80" s="167">
        <f>VLOOKUP(M80,R2:S7, 2, FALSE)*100</f>
        <v>90</v>
      </c>
      <c r="O80" s="217">
        <f t="shared" si="2"/>
        <v>1.8</v>
      </c>
      <c r="P80" s="4"/>
    </row>
    <row r="81" spans="1:16" ht="27" customHeight="1">
      <c r="A81" s="165">
        <v>86</v>
      </c>
      <c r="B81" s="166"/>
      <c r="C81" s="155" t="s">
        <v>419</v>
      </c>
      <c r="D81" s="178" t="s">
        <v>354</v>
      </c>
      <c r="E81" s="5" t="s">
        <v>440</v>
      </c>
      <c r="F81" s="4" t="s">
        <v>437</v>
      </c>
      <c r="G81" s="5" t="s">
        <v>438</v>
      </c>
      <c r="H81" s="188">
        <v>45698</v>
      </c>
      <c r="I81" s="188">
        <v>45702</v>
      </c>
      <c r="J81" s="5"/>
      <c r="K81" s="213"/>
      <c r="L81" s="226">
        <v>2</v>
      </c>
      <c r="M81" s="4" t="s">
        <v>64</v>
      </c>
      <c r="N81" s="167">
        <f>VLOOKUP(M81,R2:S7, 2, FALSE)*100</f>
        <v>90</v>
      </c>
      <c r="O81" s="217">
        <f t="shared" si="2"/>
        <v>1.8</v>
      </c>
      <c r="P81" s="4"/>
    </row>
    <row r="82" spans="1:16" ht="27" customHeight="1">
      <c r="A82" s="165">
        <v>87</v>
      </c>
      <c r="B82" s="166"/>
      <c r="C82" s="155" t="s">
        <v>419</v>
      </c>
      <c r="D82" s="178" t="s">
        <v>354</v>
      </c>
      <c r="E82" s="5" t="s">
        <v>440</v>
      </c>
      <c r="F82" s="4" t="s">
        <v>437</v>
      </c>
      <c r="G82" s="5" t="s">
        <v>438</v>
      </c>
      <c r="H82" s="188">
        <v>45698</v>
      </c>
      <c r="I82" s="188">
        <v>45730</v>
      </c>
      <c r="J82" s="188">
        <v>45702</v>
      </c>
      <c r="K82" s="223">
        <f>J82 - I82</f>
        <v>-28</v>
      </c>
      <c r="L82" s="226">
        <v>2</v>
      </c>
      <c r="M82" s="4" t="s">
        <v>20</v>
      </c>
      <c r="N82" s="167">
        <f>VLOOKUP(M82,R2:S7, 2, FALSE)*100</f>
        <v>0</v>
      </c>
      <c r="O82" s="217">
        <f t="shared" si="2"/>
        <v>0</v>
      </c>
      <c r="P82" s="4" t="s">
        <v>441</v>
      </c>
    </row>
    <row r="83" spans="1:16" ht="27" customHeight="1">
      <c r="A83" s="165">
        <v>88</v>
      </c>
      <c r="B83" s="166"/>
      <c r="C83" s="155" t="s">
        <v>419</v>
      </c>
      <c r="D83" s="178" t="s">
        <v>354</v>
      </c>
      <c r="E83" s="5" t="s">
        <v>442</v>
      </c>
      <c r="F83" s="4" t="s">
        <v>437</v>
      </c>
      <c r="G83" s="5" t="s">
        <v>438</v>
      </c>
      <c r="H83" s="188">
        <v>45698</v>
      </c>
      <c r="I83" s="188">
        <v>45702</v>
      </c>
      <c r="J83" s="188">
        <v>45702</v>
      </c>
      <c r="K83" s="223">
        <f>J83 - I83</f>
        <v>0</v>
      </c>
      <c r="L83" s="226">
        <v>2</v>
      </c>
      <c r="M83" s="4" t="s">
        <v>20</v>
      </c>
      <c r="N83" s="167">
        <f>VLOOKUP(M83,R2:S7, 2, FALSE)*100</f>
        <v>0</v>
      </c>
      <c r="O83" s="217">
        <f t="shared" si="2"/>
        <v>0</v>
      </c>
      <c r="P83" s="4" t="s">
        <v>441</v>
      </c>
    </row>
    <row r="84" spans="1:16" ht="27" customHeight="1">
      <c r="A84" s="165">
        <v>89</v>
      </c>
      <c r="B84" s="166"/>
      <c r="C84" s="155" t="s">
        <v>419</v>
      </c>
      <c r="D84" s="178" t="s">
        <v>354</v>
      </c>
      <c r="E84" s="5" t="s">
        <v>443</v>
      </c>
      <c r="F84" s="4" t="s">
        <v>437</v>
      </c>
      <c r="G84" s="5" t="s">
        <v>438</v>
      </c>
      <c r="H84" s="188">
        <v>45698</v>
      </c>
      <c r="I84" s="188">
        <v>45702</v>
      </c>
      <c r="J84" s="5"/>
      <c r="K84" s="213"/>
      <c r="L84" s="226">
        <v>2</v>
      </c>
      <c r="M84" s="4" t="s">
        <v>64</v>
      </c>
      <c r="N84" s="167">
        <f>VLOOKUP(M84,R2:S7, 2, FALSE)*100</f>
        <v>90</v>
      </c>
      <c r="O84" s="217">
        <f t="shared" si="2"/>
        <v>1.8</v>
      </c>
      <c r="P84" s="4"/>
    </row>
    <row r="85" spans="1:16" ht="27" customHeight="1">
      <c r="A85" s="165">
        <v>90</v>
      </c>
      <c r="B85" s="166"/>
      <c r="C85" s="158" t="s">
        <v>276</v>
      </c>
      <c r="D85" s="178" t="s">
        <v>354</v>
      </c>
      <c r="E85" s="200" t="s">
        <v>444</v>
      </c>
      <c r="F85" s="179" t="s">
        <v>445</v>
      </c>
      <c r="G85" s="200" t="s">
        <v>446</v>
      </c>
      <c r="H85" s="203">
        <v>45722</v>
      </c>
      <c r="I85" s="203">
        <v>45723</v>
      </c>
      <c r="J85" s="196"/>
      <c r="K85" s="196"/>
      <c r="L85" s="197">
        <v>0</v>
      </c>
      <c r="M85" s="4" t="s">
        <v>64</v>
      </c>
      <c r="N85" s="167">
        <f>VLOOKUP(M85,R2:S7, 2, FALSE)*100</f>
        <v>90</v>
      </c>
      <c r="O85" s="217">
        <f t="shared" si="2"/>
        <v>0</v>
      </c>
      <c r="P85" s="4"/>
    </row>
    <row r="86" spans="1:16" ht="27" customHeight="1">
      <c r="A86" s="165">
        <v>91</v>
      </c>
      <c r="B86" s="166"/>
      <c r="C86" s="158" t="s">
        <v>276</v>
      </c>
      <c r="D86" s="178" t="s">
        <v>354</v>
      </c>
      <c r="E86" s="200" t="s">
        <v>447</v>
      </c>
      <c r="F86" s="179" t="s">
        <v>445</v>
      </c>
      <c r="G86" s="200" t="s">
        <v>446</v>
      </c>
      <c r="H86" s="203">
        <v>45722</v>
      </c>
      <c r="I86" s="203">
        <v>45723</v>
      </c>
      <c r="J86" s="196"/>
      <c r="K86" s="196"/>
      <c r="L86" s="197">
        <v>0</v>
      </c>
      <c r="M86" s="4" t="s">
        <v>64</v>
      </c>
      <c r="N86" s="167">
        <f>VLOOKUP(M86,R3:S8, 2, FALSE)*100</f>
        <v>90</v>
      </c>
      <c r="O86" s="217">
        <f t="shared" si="2"/>
        <v>0</v>
      </c>
      <c r="P86" s="4"/>
    </row>
    <row r="87" spans="1:16" ht="27" customHeight="1">
      <c r="A87" s="165">
        <v>92</v>
      </c>
      <c r="B87" s="166"/>
      <c r="C87" s="155" t="s">
        <v>119</v>
      </c>
      <c r="D87" s="178" t="s">
        <v>354</v>
      </c>
      <c r="E87" s="220" t="s">
        <v>448</v>
      </c>
      <c r="F87" s="179" t="s">
        <v>445</v>
      </c>
      <c r="G87" s="200" t="s">
        <v>446</v>
      </c>
      <c r="H87" s="203">
        <v>45721</v>
      </c>
      <c r="I87" s="203">
        <v>45722</v>
      </c>
      <c r="J87" s="196"/>
      <c r="K87" s="196"/>
      <c r="L87" s="197">
        <v>0</v>
      </c>
      <c r="M87" s="4" t="s">
        <v>64</v>
      </c>
      <c r="N87" s="167">
        <f>VLOOKUP(M87,R2:S7, 2, FALSE)*100</f>
        <v>90</v>
      </c>
      <c r="O87" s="217">
        <f t="shared" si="2"/>
        <v>0</v>
      </c>
      <c r="P87" s="4"/>
    </row>
    <row r="88" spans="1:16" ht="27" customHeight="1">
      <c r="A88" s="165">
        <v>93</v>
      </c>
      <c r="B88" s="166"/>
      <c r="C88" s="167" t="s">
        <v>449</v>
      </c>
      <c r="D88" s="178" t="s">
        <v>354</v>
      </c>
      <c r="E88" s="200" t="s">
        <v>450</v>
      </c>
      <c r="F88" s="179" t="s">
        <v>451</v>
      </c>
      <c r="G88" s="200" t="s">
        <v>452</v>
      </c>
      <c r="H88" s="203">
        <v>45721</v>
      </c>
      <c r="I88" s="203">
        <v>45723</v>
      </c>
      <c r="J88" s="5"/>
      <c r="K88" s="5"/>
      <c r="L88" s="168"/>
      <c r="M88" s="4" t="s">
        <v>20</v>
      </c>
      <c r="N88" s="167">
        <f>VLOOKUP(M88,R2:S7, 2, FALSE)*100</f>
        <v>0</v>
      </c>
      <c r="O88" s="217">
        <f t="shared" si="2"/>
        <v>0</v>
      </c>
      <c r="P88" s="4"/>
    </row>
    <row r="89" spans="1:16" ht="27" customHeight="1">
      <c r="A89" s="165"/>
      <c r="B89" s="166"/>
      <c r="C89" s="167"/>
      <c r="D89" s="178"/>
      <c r="E89" s="200" t="s">
        <v>453</v>
      </c>
      <c r="F89" s="179" t="s">
        <v>454</v>
      </c>
      <c r="G89" s="200" t="s">
        <v>455</v>
      </c>
      <c r="H89" s="203">
        <v>45721</v>
      </c>
      <c r="I89" s="203">
        <v>45727</v>
      </c>
      <c r="J89" s="5"/>
      <c r="K89" s="5"/>
      <c r="L89" s="168"/>
      <c r="M89" s="4"/>
      <c r="N89" s="167"/>
      <c r="O89" s="217"/>
      <c r="P89" s="4"/>
    </row>
    <row r="90" spans="1:16" ht="27" customHeight="1">
      <c r="A90" s="165"/>
      <c r="B90" s="166"/>
      <c r="C90" s="167"/>
      <c r="D90" s="178"/>
      <c r="E90" s="200" t="s">
        <v>456</v>
      </c>
      <c r="F90" s="179" t="s">
        <v>451</v>
      </c>
      <c r="G90" s="200" t="s">
        <v>452</v>
      </c>
      <c r="H90" s="203">
        <v>45727</v>
      </c>
      <c r="I90" s="203">
        <v>45730</v>
      </c>
      <c r="J90" s="5"/>
      <c r="K90" s="5"/>
      <c r="L90" s="168"/>
      <c r="M90" s="4"/>
      <c r="N90" s="167"/>
      <c r="O90" s="217"/>
      <c r="P90" s="4"/>
    </row>
    <row r="91" spans="1:16" ht="27" customHeight="1">
      <c r="A91" s="165"/>
      <c r="B91" s="166"/>
      <c r="C91" s="167"/>
      <c r="D91" s="178"/>
      <c r="E91" s="178" t="s">
        <v>457</v>
      </c>
      <c r="F91" s="178" t="s">
        <v>216</v>
      </c>
      <c r="G91" s="178" t="s">
        <v>458</v>
      </c>
      <c r="H91" s="178"/>
      <c r="I91" s="178"/>
      <c r="J91" s="5"/>
      <c r="K91" s="5"/>
      <c r="L91" s="168"/>
      <c r="M91" s="4"/>
      <c r="N91" s="167"/>
      <c r="O91" s="217"/>
      <c r="P91" s="4"/>
    </row>
    <row r="92" spans="1:16" ht="27" customHeight="1">
      <c r="A92" s="165"/>
      <c r="B92" s="166"/>
      <c r="C92" s="167"/>
      <c r="D92" s="178"/>
      <c r="E92" s="200" t="s">
        <v>459</v>
      </c>
      <c r="F92" s="179" t="s">
        <v>451</v>
      </c>
      <c r="G92" s="200" t="s">
        <v>452</v>
      </c>
      <c r="H92" s="203">
        <v>45733</v>
      </c>
      <c r="I92" s="203">
        <v>45735</v>
      </c>
      <c r="J92" s="5"/>
      <c r="K92" s="5"/>
      <c r="L92" s="168"/>
      <c r="M92" s="4"/>
      <c r="N92" s="167"/>
      <c r="O92" s="217"/>
      <c r="P92" s="4"/>
    </row>
    <row r="93" spans="1:16" ht="27" customHeight="1">
      <c r="A93" s="165">
        <v>94</v>
      </c>
      <c r="B93" s="166"/>
      <c r="C93" s="155" t="s">
        <v>27</v>
      </c>
      <c r="D93" s="178" t="s">
        <v>354</v>
      </c>
      <c r="E93" s="5" t="s">
        <v>460</v>
      </c>
      <c r="F93" s="4" t="s">
        <v>216</v>
      </c>
      <c r="G93" s="5" t="s">
        <v>461</v>
      </c>
      <c r="H93" s="189"/>
      <c r="I93" s="5"/>
      <c r="J93" s="5"/>
      <c r="K93" s="5"/>
      <c r="L93" s="168"/>
      <c r="M93" s="4" t="s">
        <v>20</v>
      </c>
      <c r="N93" s="167">
        <f>VLOOKUP(M93,R2:S7, 2, FALSE)*100</f>
        <v>0</v>
      </c>
      <c r="O93" s="217">
        <f t="shared" si="2"/>
        <v>0</v>
      </c>
      <c r="P93" s="4"/>
    </row>
    <row r="94" spans="1:16" ht="27" customHeight="1">
      <c r="A94" s="165">
        <v>95</v>
      </c>
      <c r="B94" s="166"/>
      <c r="C94" s="155" t="s">
        <v>237</v>
      </c>
      <c r="D94" s="178" t="s">
        <v>354</v>
      </c>
      <c r="E94" s="5" t="s">
        <v>462</v>
      </c>
      <c r="F94" s="4" t="s">
        <v>463</v>
      </c>
      <c r="G94" s="5" t="s">
        <v>464</v>
      </c>
      <c r="H94" s="189"/>
      <c r="I94" s="5"/>
      <c r="J94" s="5"/>
      <c r="K94" s="5"/>
      <c r="L94" s="168"/>
      <c r="M94" s="4" t="s">
        <v>20</v>
      </c>
      <c r="N94" s="167">
        <f>VLOOKUP(M94,R2:S7, 2, FALSE)*100</f>
        <v>0</v>
      </c>
      <c r="O94" s="217">
        <f t="shared" si="2"/>
        <v>0</v>
      </c>
      <c r="P94" s="4"/>
    </row>
    <row r="95" spans="1:16" ht="54" customHeight="1">
      <c r="A95" s="165">
        <v>96</v>
      </c>
      <c r="B95" s="166"/>
      <c r="C95" s="167" t="s">
        <v>465</v>
      </c>
      <c r="D95" s="178" t="s">
        <v>354</v>
      </c>
      <c r="E95" s="200" t="s">
        <v>466</v>
      </c>
      <c r="F95" s="179" t="s">
        <v>379</v>
      </c>
      <c r="G95" s="200" t="s">
        <v>467</v>
      </c>
      <c r="H95" s="205"/>
      <c r="I95" s="200"/>
      <c r="J95" s="5"/>
      <c r="K95" s="5"/>
      <c r="L95" s="168"/>
      <c r="M95" s="4" t="s">
        <v>20</v>
      </c>
      <c r="N95" s="167">
        <f>VLOOKUP(M95,R2:S7, 2, FALSE)*100</f>
        <v>0</v>
      </c>
      <c r="O95" s="217">
        <f t="shared" si="2"/>
        <v>0</v>
      </c>
      <c r="P95" s="4"/>
    </row>
    <row r="96" spans="1:16" ht="27" customHeight="1">
      <c r="A96" s="165">
        <v>97</v>
      </c>
      <c r="B96" s="194"/>
      <c r="C96" s="199"/>
      <c r="D96" s="179" t="s">
        <v>209</v>
      </c>
      <c r="E96" s="200" t="s">
        <v>468</v>
      </c>
      <c r="F96" s="186" t="s">
        <v>460</v>
      </c>
      <c r="G96" s="200" t="s">
        <v>446</v>
      </c>
      <c r="H96" s="203"/>
      <c r="I96" s="186"/>
      <c r="J96" s="186"/>
      <c r="K96" s="186"/>
      <c r="L96" s="199"/>
      <c r="M96" s="179" t="s">
        <v>20</v>
      </c>
      <c r="N96" s="198">
        <f>VLOOKUP(M96,R2:S7, 2, FALSE)*100</f>
        <v>0</v>
      </c>
      <c r="O96" s="216">
        <f t="shared" si="2"/>
        <v>0</v>
      </c>
      <c r="P96" s="4"/>
    </row>
    <row r="97" spans="1:16" ht="27" customHeight="1">
      <c r="A97" s="165">
        <v>98</v>
      </c>
      <c r="B97" s="194"/>
      <c r="C97" s="193"/>
      <c r="D97" s="179" t="s">
        <v>209</v>
      </c>
      <c r="E97" s="200" t="s">
        <v>468</v>
      </c>
      <c r="F97" s="186" t="s">
        <v>460</v>
      </c>
      <c r="G97" s="200" t="s">
        <v>446</v>
      </c>
      <c r="H97" s="203"/>
      <c r="I97" s="186"/>
      <c r="J97" s="186"/>
      <c r="K97" s="186"/>
      <c r="L97" s="199"/>
      <c r="M97" s="179" t="s">
        <v>20</v>
      </c>
      <c r="N97" s="198">
        <f>VLOOKUP(M97,R2:S7, 2, FALSE)*100</f>
        <v>0</v>
      </c>
      <c r="O97" s="216">
        <f t="shared" ref="O97:O132" si="4">IF(AND(ISNUMBER(L97), ISNUMBER(N97)), L97*N97/100, 0)</f>
        <v>0</v>
      </c>
      <c r="P97" s="4"/>
    </row>
    <row r="98" spans="1:16" ht="27" customHeight="1">
      <c r="A98" s="165">
        <v>99</v>
      </c>
      <c r="B98" s="194"/>
      <c r="C98" s="193"/>
      <c r="D98" s="179" t="s">
        <v>239</v>
      </c>
      <c r="E98" s="200" t="s">
        <v>469</v>
      </c>
      <c r="F98" s="186" t="s">
        <v>462</v>
      </c>
      <c r="G98" s="186" t="s">
        <v>463</v>
      </c>
      <c r="H98" s="203"/>
      <c r="I98" s="186"/>
      <c r="J98" s="186"/>
      <c r="K98" s="186"/>
      <c r="L98" s="199"/>
      <c r="M98" s="179" t="s">
        <v>20</v>
      </c>
      <c r="N98" s="198">
        <f>VLOOKUP(M98,R2:S7, 2, FALSE)*100</f>
        <v>0</v>
      </c>
      <c r="O98" s="216">
        <f t="shared" si="4"/>
        <v>0</v>
      </c>
      <c r="P98" s="4"/>
    </row>
    <row r="99" spans="1:16" ht="27" customHeight="1">
      <c r="A99" s="165">
        <v>100</v>
      </c>
      <c r="B99" s="179"/>
      <c r="C99" s="200"/>
      <c r="D99" s="186" t="s">
        <v>216</v>
      </c>
      <c r="E99" s="186" t="s">
        <v>210</v>
      </c>
      <c r="F99" s="200" t="s">
        <v>470</v>
      </c>
      <c r="G99" s="200" t="s">
        <v>446</v>
      </c>
      <c r="H99" s="186"/>
      <c r="I99" s="186"/>
      <c r="J99" s="186"/>
      <c r="K99" s="186"/>
      <c r="L99" s="199"/>
      <c r="M99" s="179" t="s">
        <v>20</v>
      </c>
      <c r="N99" s="198">
        <f>VLOOKUP(M99,R2:S7, 2, FALSE)*100</f>
        <v>0</v>
      </c>
      <c r="O99" s="216">
        <f t="shared" si="4"/>
        <v>0</v>
      </c>
      <c r="P99" s="4"/>
    </row>
    <row r="100" spans="1:16" ht="27" customHeight="1">
      <c r="A100" s="165">
        <v>101</v>
      </c>
      <c r="B100" s="194"/>
      <c r="C100" s="193"/>
      <c r="D100" s="186" t="s">
        <v>209</v>
      </c>
      <c r="E100" s="186" t="s">
        <v>217</v>
      </c>
      <c r="F100" s="186" t="s">
        <v>471</v>
      </c>
      <c r="G100" s="200" t="s">
        <v>446</v>
      </c>
      <c r="H100" s="203"/>
      <c r="I100" s="186"/>
      <c r="J100" s="186"/>
      <c r="K100" s="186"/>
      <c r="L100" s="199"/>
      <c r="M100" s="179" t="s">
        <v>20</v>
      </c>
      <c r="N100" s="198">
        <f>VLOOKUP(M100,R2:S7, 2, FALSE)*100</f>
        <v>0</v>
      </c>
      <c r="O100" s="216">
        <f t="shared" si="4"/>
        <v>0</v>
      </c>
      <c r="P100" s="4"/>
    </row>
    <row r="101" spans="1:16" ht="27" customHeight="1">
      <c r="A101" s="165">
        <v>102</v>
      </c>
      <c r="B101" s="194"/>
      <c r="C101" s="193"/>
      <c r="D101" s="187" t="s">
        <v>209</v>
      </c>
      <c r="E101" s="187" t="s">
        <v>221</v>
      </c>
      <c r="F101" s="186"/>
      <c r="G101" s="200" t="s">
        <v>446</v>
      </c>
      <c r="H101" s="203"/>
      <c r="I101" s="186"/>
      <c r="J101" s="186"/>
      <c r="K101" s="186"/>
      <c r="L101" s="199"/>
      <c r="M101" s="179" t="s">
        <v>20</v>
      </c>
      <c r="N101" s="198">
        <f>VLOOKUP(M101,R2:S7, 2, FALSE)*100</f>
        <v>0</v>
      </c>
      <c r="O101" s="216">
        <f t="shared" si="4"/>
        <v>0</v>
      </c>
      <c r="P101" s="4"/>
    </row>
    <row r="102" spans="1:16" ht="27" customHeight="1">
      <c r="A102" s="165">
        <v>103</v>
      </c>
      <c r="B102" s="194"/>
      <c r="C102" s="193"/>
      <c r="D102" s="186" t="s">
        <v>209</v>
      </c>
      <c r="E102" s="186" t="s">
        <v>472</v>
      </c>
      <c r="F102" s="186" t="s">
        <v>473</v>
      </c>
      <c r="G102" s="200" t="s">
        <v>446</v>
      </c>
      <c r="H102" s="203"/>
      <c r="I102" s="186"/>
      <c r="J102" s="186"/>
      <c r="K102" s="186"/>
      <c r="L102" s="199"/>
      <c r="M102" s="179" t="s">
        <v>20</v>
      </c>
      <c r="N102" s="198">
        <f>VLOOKUP(M102,R2:S7, 2, FALSE)*100</f>
        <v>0</v>
      </c>
      <c r="O102" s="216">
        <f t="shared" si="4"/>
        <v>0</v>
      </c>
      <c r="P102" s="4"/>
    </row>
    <row r="103" spans="1:16" ht="27" customHeight="1">
      <c r="A103" s="165">
        <v>104</v>
      </c>
      <c r="B103" s="194"/>
      <c r="C103" s="193"/>
      <c r="D103" s="187" t="s">
        <v>209</v>
      </c>
      <c r="E103" s="187" t="s">
        <v>230</v>
      </c>
      <c r="F103" s="186"/>
      <c r="G103" s="200" t="s">
        <v>446</v>
      </c>
      <c r="H103" s="203"/>
      <c r="I103" s="186"/>
      <c r="J103" s="186"/>
      <c r="K103" s="186"/>
      <c r="L103" s="199"/>
      <c r="M103" s="179" t="s">
        <v>20</v>
      </c>
      <c r="N103" s="198">
        <f>VLOOKUP(M103,R2:S7, 2, FALSE)*100</f>
        <v>0</v>
      </c>
      <c r="O103" s="216">
        <f t="shared" si="4"/>
        <v>0</v>
      </c>
      <c r="P103" s="4"/>
    </row>
    <row r="104" spans="1:16" ht="27" customHeight="1">
      <c r="A104" s="165">
        <v>105</v>
      </c>
      <c r="B104" s="194"/>
      <c r="C104" s="193"/>
      <c r="D104" s="187" t="s">
        <v>209</v>
      </c>
      <c r="E104" s="187" t="s">
        <v>234</v>
      </c>
      <c r="F104" s="186"/>
      <c r="G104" s="200" t="s">
        <v>446</v>
      </c>
      <c r="H104" s="203"/>
      <c r="I104" s="186"/>
      <c r="J104" s="186"/>
      <c r="K104" s="186"/>
      <c r="L104" s="199"/>
      <c r="M104" s="179" t="s">
        <v>20</v>
      </c>
      <c r="N104" s="198">
        <f>VLOOKUP(M104,R2:S7, 2, FALSE)*100</f>
        <v>0</v>
      </c>
      <c r="O104" s="216">
        <f t="shared" si="4"/>
        <v>0</v>
      </c>
      <c r="P104" s="4"/>
    </row>
    <row r="105" spans="1:16" ht="27" customHeight="1">
      <c r="A105" s="165">
        <v>106</v>
      </c>
      <c r="B105" s="194"/>
      <c r="C105" s="193"/>
      <c r="D105" s="186" t="s">
        <v>239</v>
      </c>
      <c r="E105" s="186" t="s">
        <v>240</v>
      </c>
      <c r="F105" s="186"/>
      <c r="G105" s="186" t="s">
        <v>463</v>
      </c>
      <c r="H105" s="203"/>
      <c r="I105" s="186"/>
      <c r="J105" s="186"/>
      <c r="K105" s="186"/>
      <c r="L105" s="199"/>
      <c r="M105" s="179" t="s">
        <v>20</v>
      </c>
      <c r="N105" s="198">
        <f>VLOOKUP(M105,R2:S7, 2, FALSE)*100</f>
        <v>0</v>
      </c>
      <c r="O105" s="216">
        <f t="shared" si="4"/>
        <v>0</v>
      </c>
      <c r="P105" s="4"/>
    </row>
    <row r="106" spans="1:16" ht="27" customHeight="1">
      <c r="A106" s="165">
        <v>107</v>
      </c>
      <c r="B106" s="194"/>
      <c r="C106" s="193"/>
      <c r="D106" s="186" t="s">
        <v>239</v>
      </c>
      <c r="E106" s="186" t="s">
        <v>245</v>
      </c>
      <c r="F106" s="186"/>
      <c r="G106" s="186" t="s">
        <v>463</v>
      </c>
      <c r="H106" s="203"/>
      <c r="I106" s="186"/>
      <c r="J106" s="186"/>
      <c r="K106" s="186"/>
      <c r="L106" s="199"/>
      <c r="M106" s="179" t="s">
        <v>20</v>
      </c>
      <c r="N106" s="198">
        <f>VLOOKUP(M106,R2:S7, 2, FALSE)*100</f>
        <v>0</v>
      </c>
      <c r="O106" s="216">
        <f t="shared" si="4"/>
        <v>0</v>
      </c>
      <c r="P106" s="4"/>
    </row>
    <row r="107" spans="1:16" ht="27" customHeight="1">
      <c r="A107" s="165">
        <v>108</v>
      </c>
      <c r="B107" s="194"/>
      <c r="C107" s="193"/>
      <c r="D107" s="186" t="s">
        <v>239</v>
      </c>
      <c r="E107" s="186" t="s">
        <v>249</v>
      </c>
      <c r="F107" s="186"/>
      <c r="G107" s="186" t="s">
        <v>463</v>
      </c>
      <c r="H107" s="203"/>
      <c r="I107" s="186"/>
      <c r="J107" s="186"/>
      <c r="K107" s="186"/>
      <c r="L107" s="199"/>
      <c r="M107" s="179" t="s">
        <v>20</v>
      </c>
      <c r="N107" s="198">
        <f>VLOOKUP(M107,R2:S7, 2, FALSE)*100</f>
        <v>0</v>
      </c>
      <c r="O107" s="216">
        <f t="shared" si="4"/>
        <v>0</v>
      </c>
      <c r="P107" s="4"/>
    </row>
    <row r="108" spans="1:16" ht="27" customHeight="1">
      <c r="A108" s="165">
        <v>109</v>
      </c>
      <c r="B108" s="194"/>
      <c r="C108" s="193"/>
      <c r="D108" s="186" t="s">
        <v>239</v>
      </c>
      <c r="E108" s="200" t="s">
        <v>253</v>
      </c>
      <c r="F108" s="186"/>
      <c r="G108" s="186" t="s">
        <v>463</v>
      </c>
      <c r="H108" s="203"/>
      <c r="I108" s="186"/>
      <c r="J108" s="186"/>
      <c r="K108" s="186"/>
      <c r="L108" s="199"/>
      <c r="M108" s="179" t="s">
        <v>20</v>
      </c>
      <c r="N108" s="198">
        <f>VLOOKUP(M108,R2:S7, 2, FALSE)*100</f>
        <v>0</v>
      </c>
      <c r="O108" s="216">
        <f t="shared" si="4"/>
        <v>0</v>
      </c>
      <c r="P108" s="4"/>
    </row>
    <row r="109" spans="1:16" ht="27" customHeight="1">
      <c r="A109" s="165">
        <v>110</v>
      </c>
      <c r="B109" s="194"/>
      <c r="C109" s="193"/>
      <c r="D109" s="186" t="s">
        <v>239</v>
      </c>
      <c r="E109" s="186" t="s">
        <v>258</v>
      </c>
      <c r="F109" s="186"/>
      <c r="G109" s="186" t="s">
        <v>463</v>
      </c>
      <c r="H109" s="203"/>
      <c r="I109" s="186"/>
      <c r="J109" s="186"/>
      <c r="K109" s="186"/>
      <c r="L109" s="199"/>
      <c r="M109" s="179" t="s">
        <v>20</v>
      </c>
      <c r="N109" s="198">
        <f>VLOOKUP(M109,R2:S7, 2, FALSE)*100</f>
        <v>0</v>
      </c>
      <c r="O109" s="216">
        <f t="shared" si="4"/>
        <v>0</v>
      </c>
      <c r="P109" s="4"/>
    </row>
    <row r="110" spans="1:16" ht="27" customHeight="1">
      <c r="A110" s="165">
        <v>111</v>
      </c>
      <c r="B110" s="194"/>
      <c r="C110" s="193"/>
      <c r="D110" s="186" t="s">
        <v>239</v>
      </c>
      <c r="E110" s="186" t="s">
        <v>262</v>
      </c>
      <c r="F110" s="186"/>
      <c r="G110" s="186" t="s">
        <v>463</v>
      </c>
      <c r="H110" s="203"/>
      <c r="I110" s="186"/>
      <c r="J110" s="186"/>
      <c r="K110" s="186"/>
      <c r="L110" s="199"/>
      <c r="M110" s="179" t="s">
        <v>20</v>
      </c>
      <c r="N110" s="198">
        <f>VLOOKUP(M110,R2:S7, 2, FALSE)*100</f>
        <v>0</v>
      </c>
      <c r="O110" s="216">
        <f t="shared" si="4"/>
        <v>0</v>
      </c>
      <c r="P110" s="4"/>
    </row>
    <row r="111" spans="1:16" ht="27" customHeight="1">
      <c r="A111" s="165">
        <v>112</v>
      </c>
      <c r="B111" s="194"/>
      <c r="C111" s="193"/>
      <c r="D111" s="186" t="s">
        <v>239</v>
      </c>
      <c r="E111" s="186" t="s">
        <v>266</v>
      </c>
      <c r="F111" s="186"/>
      <c r="G111" s="186" t="s">
        <v>463</v>
      </c>
      <c r="H111" s="203"/>
      <c r="I111" s="186"/>
      <c r="J111" s="186"/>
      <c r="K111" s="186"/>
      <c r="L111" s="199"/>
      <c r="M111" s="179" t="s">
        <v>20</v>
      </c>
      <c r="N111" s="198">
        <f>VLOOKUP(M111,R2:S7, 2, FALSE)*100</f>
        <v>0</v>
      </c>
      <c r="O111" s="216">
        <f t="shared" si="4"/>
        <v>0</v>
      </c>
      <c r="P111" s="4"/>
    </row>
    <row r="112" spans="1:16" ht="27" customHeight="1">
      <c r="A112" s="165">
        <v>113</v>
      </c>
      <c r="B112" s="194"/>
      <c r="C112" s="193"/>
      <c r="D112" s="186" t="s">
        <v>239</v>
      </c>
      <c r="E112" s="186" t="s">
        <v>269</v>
      </c>
      <c r="F112" s="186"/>
      <c r="G112" s="186" t="s">
        <v>463</v>
      </c>
      <c r="H112" s="203"/>
      <c r="I112" s="186"/>
      <c r="J112" s="186"/>
      <c r="K112" s="186"/>
      <c r="L112" s="199"/>
      <c r="M112" s="179" t="s">
        <v>20</v>
      </c>
      <c r="N112" s="198">
        <f>VLOOKUP(M112,R2:S7, 2, FALSE)*100</f>
        <v>0</v>
      </c>
      <c r="O112" s="216">
        <f t="shared" si="4"/>
        <v>0</v>
      </c>
      <c r="P112" s="4"/>
    </row>
    <row r="113" spans="1:16" ht="27" customHeight="1">
      <c r="A113" s="165">
        <v>114</v>
      </c>
      <c r="B113" s="194"/>
      <c r="C113" s="193"/>
      <c r="D113" s="186" t="s">
        <v>239</v>
      </c>
      <c r="E113" s="186" t="s">
        <v>273</v>
      </c>
      <c r="F113" s="186"/>
      <c r="G113" s="186" t="s">
        <v>463</v>
      </c>
      <c r="H113" s="203"/>
      <c r="I113" s="186"/>
      <c r="J113" s="186"/>
      <c r="K113" s="186"/>
      <c r="L113" s="199"/>
      <c r="M113" s="179" t="s">
        <v>20</v>
      </c>
      <c r="N113" s="198">
        <f>VLOOKUP(M113,R2:S7, 2, FALSE)*100</f>
        <v>0</v>
      </c>
      <c r="O113" s="216">
        <f t="shared" si="4"/>
        <v>0</v>
      </c>
      <c r="P113" s="4"/>
    </row>
    <row r="114" spans="1:16" ht="27" customHeight="1">
      <c r="A114" s="165">
        <v>115</v>
      </c>
      <c r="B114" s="194"/>
      <c r="C114" s="193"/>
      <c r="D114" s="186" t="s">
        <v>239</v>
      </c>
      <c r="E114" s="186" t="s">
        <v>277</v>
      </c>
      <c r="F114" s="186"/>
      <c r="G114" s="186" t="s">
        <v>463</v>
      </c>
      <c r="H114" s="203"/>
      <c r="I114" s="186"/>
      <c r="J114" s="186"/>
      <c r="K114" s="186"/>
      <c r="L114" s="199"/>
      <c r="M114" s="179" t="s">
        <v>20</v>
      </c>
      <c r="N114" s="198">
        <f>VLOOKUP(M114,R2:S7, 2, FALSE)*100</f>
        <v>0</v>
      </c>
      <c r="O114" s="216">
        <f t="shared" si="4"/>
        <v>0</v>
      </c>
      <c r="P114" s="4"/>
    </row>
    <row r="115" spans="1:16" ht="27" customHeight="1">
      <c r="A115" s="165">
        <v>116</v>
      </c>
      <c r="B115" s="166" t="s">
        <v>351</v>
      </c>
      <c r="C115" s="155" t="s">
        <v>474</v>
      </c>
      <c r="D115" s="202" t="s">
        <v>354</v>
      </c>
      <c r="E115" s="229" t="s">
        <v>475</v>
      </c>
      <c r="F115" s="229" t="s">
        <v>476</v>
      </c>
      <c r="G115" s="229"/>
      <c r="H115" s="230"/>
      <c r="I115" s="229"/>
      <c r="J115" s="229"/>
      <c r="K115" s="229"/>
      <c r="L115" s="168">
        <v>13</v>
      </c>
      <c r="M115" s="4" t="s">
        <v>70</v>
      </c>
      <c r="N115" s="167">
        <f>VLOOKUP(M115,R2:S7, 2, FALSE)*100</f>
        <v>100</v>
      </c>
      <c r="O115" s="217">
        <f t="shared" si="4"/>
        <v>13</v>
      </c>
      <c r="P115" s="4"/>
    </row>
    <row r="116" spans="1:16" ht="27" customHeight="1">
      <c r="E116" s="81"/>
      <c r="H116" s="206"/>
    </row>
    <row r="117" spans="1:16" ht="27" customHeight="1">
      <c r="H117" s="206"/>
    </row>
    <row r="118" spans="1:16" ht="27" customHeight="1">
      <c r="H118" s="206"/>
    </row>
    <row r="119" spans="1:16" ht="27" customHeight="1">
      <c r="E119" s="81"/>
      <c r="H119" s="206"/>
    </row>
    <row r="120" spans="1:16" ht="27" customHeight="1">
      <c r="H120" s="206"/>
    </row>
    <row r="121" spans="1:16" ht="27" customHeight="1">
      <c r="H121" s="206"/>
    </row>
    <row r="122" spans="1:16" ht="27" customHeight="1">
      <c r="H122" s="206"/>
    </row>
    <row r="123" spans="1:16" ht="27" customHeight="1">
      <c r="H123" s="206"/>
    </row>
    <row r="124" spans="1:16" ht="27" customHeight="1">
      <c r="H124" s="206"/>
    </row>
    <row r="125" spans="1:16" ht="27" customHeight="1">
      <c r="H125" s="206"/>
    </row>
    <row r="126" spans="1:16" ht="27" customHeight="1">
      <c r="H126" s="206"/>
    </row>
    <row r="127" spans="1:16" ht="27" customHeight="1">
      <c r="H127" s="206"/>
    </row>
    <row r="128" spans="1:16" ht="27" customHeight="1">
      <c r="H128" s="206"/>
    </row>
    <row r="129" spans="8:8" ht="27" customHeight="1">
      <c r="H129" s="206"/>
    </row>
    <row r="130" spans="8:8" ht="27" customHeight="1">
      <c r="H130" s="206"/>
    </row>
    <row r="131" spans="8:8" ht="27" customHeight="1">
      <c r="H131" s="206"/>
    </row>
    <row r="132" spans="8:8" ht="27" customHeight="1">
      <c r="H132" s="206"/>
    </row>
    <row r="133" spans="8:8" ht="27" customHeight="1">
      <c r="H133" s="206"/>
    </row>
    <row r="134" spans="8:8" ht="27" customHeight="1">
      <c r="H134" s="206"/>
    </row>
    <row r="135" spans="8:8" ht="27" customHeight="1">
      <c r="H135" s="206"/>
    </row>
    <row r="136" spans="8:8" ht="27" customHeight="1">
      <c r="H136" s="206"/>
    </row>
    <row r="137" spans="8:8" ht="27" customHeight="1">
      <c r="H137" s="206"/>
    </row>
    <row r="138" spans="8:8" ht="27" customHeight="1">
      <c r="H138" s="206"/>
    </row>
    <row r="139" spans="8:8" ht="27" customHeight="1">
      <c r="H139" s="206"/>
    </row>
    <row r="140" spans="8:8" ht="27" customHeight="1">
      <c r="H140" s="206"/>
    </row>
    <row r="141" spans="8:8" ht="27" customHeight="1">
      <c r="H141" s="206"/>
    </row>
    <row r="142" spans="8:8" ht="27" customHeight="1">
      <c r="H142" s="206"/>
    </row>
    <row r="143" spans="8:8" ht="27" customHeight="1">
      <c r="H143" s="206"/>
    </row>
    <row r="144" spans="8:8" ht="27" customHeight="1">
      <c r="H144" s="206"/>
    </row>
    <row r="145" spans="8:8" ht="27" customHeight="1">
      <c r="H145" s="206"/>
    </row>
    <row r="146" spans="8:8" ht="27" customHeight="1">
      <c r="H146" s="206"/>
    </row>
    <row r="147" spans="8:8" ht="27" customHeight="1">
      <c r="H147" s="206"/>
    </row>
  </sheetData>
  <dataValidations count="3">
    <dataValidation allowBlank="1" showInputMessage="1" showErrorMessage="1" promptTitle="To Do " sqref="N2:N115" xr:uid="{6A855C33-A320-4643-ADE9-56F2D6F25DD7}"/>
    <dataValidation type="list" allowBlank="1" showInputMessage="1" showErrorMessage="1" promptTitle="To Do " sqref="M2:M115" xr:uid="{B185F01B-BFBF-468B-B535-493356DD15B1}">
      <formula1>$R$2:$R$7</formula1>
    </dataValidation>
    <dataValidation type="list" allowBlank="1" showInputMessage="1" showErrorMessage="1" sqref="R2:R7" xr:uid="{4116FF32-6AA5-4B55-B71A-3FDCE13873A2}">
      <formula1>$R$2:$R$7</formula1>
    </dataValidation>
  </dataValidations>
  <hyperlinks>
    <hyperlink ref="C2" r:id="rId3" display="https://enphase.atlassian.net/browse/AVR-14" xr:uid="{FB6DFD1C-4586-4DFD-9B74-73F1D6A71304}"/>
    <hyperlink ref="C3" r:id="rId4" display="https://enphase.atlassian.net/browse/AVR-15" xr:uid="{E966C2A1-B13E-477F-95ED-6702C3AFD45C}"/>
    <hyperlink ref="C4" r:id="rId5" display="https://enphase.atlassian.net/browse/AVR-16" xr:uid="{81C8F813-5C9A-4370-8072-9A0088C341B7}"/>
    <hyperlink ref="C5" r:id="rId6" display="https://enphase.atlassian.net/browse/AVR-17" xr:uid="{63D996F4-6B38-453D-9201-2CF4283F30C9}"/>
    <hyperlink ref="C6" r:id="rId7" display="https://enphase.atlassian.net/browse/AVR-18" xr:uid="{5C0EECD7-A0FE-4A18-B72D-BB026ABB260C}"/>
    <hyperlink ref="C7" r:id="rId8" display="https://enphase.atlassian.net/browse/AVR-19" xr:uid="{1A7083FD-15B9-4C91-9410-59FA4FBC5169}"/>
    <hyperlink ref="C8" r:id="rId9" display="https://enphase.atlassian.net/browse/AVR-20" xr:uid="{3389BBF9-8A4F-4C69-99E1-CFE5BE9F5033}"/>
    <hyperlink ref="C9" r:id="rId10" display="https://enphase.atlassian.net/browse/AVR-20" xr:uid="{5C0EFD26-94BD-4908-9561-0F1A2E78D6E3}"/>
    <hyperlink ref="C10" r:id="rId11" display="https://enphase.atlassian.net/browse/AVR-23" xr:uid="{60E8EE6C-11CF-4D5C-8093-FA4AB7D24CC3}"/>
    <hyperlink ref="C11" r:id="rId12" display="https://enphase.atlassian.net/browse/AVR-24" xr:uid="{95C38361-1428-432C-B25F-DDA543746BDD}"/>
    <hyperlink ref="C12" r:id="rId13" display="https://enphase.atlassian.net/browse/AVR-25" xr:uid="{2CA19499-825C-4C44-82B9-FF94CA6121C4}"/>
    <hyperlink ref="C13" r:id="rId14" display="https://enphase.atlassian.net/browse/AVR-26" xr:uid="{3DF020B6-A9C3-4FAD-9821-B425E9BB524B}"/>
    <hyperlink ref="C14" r:id="rId15" display="https://enphase.atlassian.net/browse/AVR-27" xr:uid="{41D6486D-4BF4-4AD6-8D0F-BE59C96C08E1}"/>
    <hyperlink ref="C15" r:id="rId16" display="https://enphase.atlassian.net/browse/AVR-28" xr:uid="{8703550F-7EFC-4BC9-B866-3A44140041A7}"/>
    <hyperlink ref="C16" r:id="rId17" display="https://enphase.atlassian.net/browse/AVR-29" xr:uid="{CDFD0B1C-C0A6-45EB-B822-5DF0ACE96064}"/>
    <hyperlink ref="C17" r:id="rId18" display="https://enphase.atlassian.net/browse/AVR-30" xr:uid="{636282C4-C37B-4756-8214-07E3ABEC286E}"/>
    <hyperlink ref="C18" r:id="rId19" display="https://enphase.atlassian.net/browse/AVR-30" xr:uid="{0076A7F3-B5C8-44A8-9564-0E3879D3B576}"/>
    <hyperlink ref="C19" r:id="rId20" display="https://enphase.atlassian.net/browse/AVR-32" xr:uid="{D2EB78C1-ABEA-4E93-8B3B-3D459EB0EBF6}"/>
    <hyperlink ref="C21" r:id="rId21" display="https://enphase.atlassian.net/browse/AVR-36" xr:uid="{1AE47B5F-027C-4F0F-8F9B-01AC772630D4}"/>
    <hyperlink ref="C20" r:id="rId22" display="https://enphase.atlassian.net/browse/AVR-35" xr:uid="{ACF417C6-FFF5-4A13-A74B-BA72F8862ABA}"/>
    <hyperlink ref="C22" r:id="rId23" display="https://enphase.atlassian.net/browse/AVR-37" xr:uid="{5A8F583B-196E-473A-9CB5-663C5461109C}"/>
    <hyperlink ref="C23" r:id="rId24" display="https://enphase.atlassian.net/browse/AVR-38" xr:uid="{58D78030-ED43-422F-95A8-C3E36F9CF0DE}"/>
    <hyperlink ref="C25" r:id="rId25" xr:uid="{8C171C66-873C-4654-A687-5C87DA9919BD}"/>
    <hyperlink ref="C26" r:id="rId26" xr:uid="{ED6A8A75-61A2-4DCA-B236-2413EB720746}"/>
    <hyperlink ref="C27" r:id="rId27" xr:uid="{EB987797-8C8C-41D1-BFC0-161677CDACE3}"/>
    <hyperlink ref="C28" r:id="rId28" xr:uid="{7281BB3E-987C-4322-9F18-4BFB8019149A}"/>
    <hyperlink ref="C29" r:id="rId29" xr:uid="{BABA6DF1-1E95-41DA-8F5F-1171684D12DB}"/>
    <hyperlink ref="C30" r:id="rId30" xr:uid="{45EE2C72-9B88-4FE3-907D-522896C724EE}"/>
    <hyperlink ref="C31" r:id="rId31" xr:uid="{836D5AA8-3237-4B5D-B73A-84C9CA98B3B6}"/>
    <hyperlink ref="C32" r:id="rId32" xr:uid="{A30E45FD-E49D-471C-83FD-57002C12B40B}"/>
    <hyperlink ref="C33" r:id="rId33" xr:uid="{30D3158D-1553-45C0-A716-B195E2AB7BB5}"/>
    <hyperlink ref="C34" r:id="rId34" xr:uid="{524D331C-DBE6-4ACE-98C2-4CDB1A7DE437}"/>
    <hyperlink ref="C35" r:id="rId35" xr:uid="{00F6B1C4-18AF-4A48-87DC-40A87A17E5C1}"/>
    <hyperlink ref="C36" r:id="rId36" xr:uid="{ED76EF62-DE31-433A-8013-17D39CEC52E7}"/>
    <hyperlink ref="C37" r:id="rId37" xr:uid="{4BD4FC35-B440-4108-B55B-E6B010BE7173}"/>
    <hyperlink ref="C38" r:id="rId38" xr:uid="{B51EEA6B-FE89-46EF-9F53-E0AF60924A74}"/>
    <hyperlink ref="C39" r:id="rId39" xr:uid="{0B2E937B-CCD5-4121-8763-CD08853FA15D}"/>
    <hyperlink ref="C40" r:id="rId40" xr:uid="{6524E7AE-B8F1-4DD2-B6D8-7FD1F3962282}"/>
    <hyperlink ref="C41" r:id="rId41" xr:uid="{BCDD820B-8EC5-4FB1-AD36-8F7E0017120C}"/>
    <hyperlink ref="C42" r:id="rId42" xr:uid="{84B5435F-55AC-4A7F-BC1C-36381B0C5E94}"/>
    <hyperlink ref="C43" r:id="rId43" xr:uid="{06325BED-E212-4997-B3A3-4FEFD01854B1}"/>
    <hyperlink ref="C44" r:id="rId44" xr:uid="{561EAC5F-8227-409B-8FAA-F0E897E5D6F6}"/>
    <hyperlink ref="C45" r:id="rId45" xr:uid="{A8681D0F-DD87-454F-BAAE-9E2068DB460E}"/>
    <hyperlink ref="C48" r:id="rId46" xr:uid="{D69CDB09-7926-46B1-A4CA-742B368DBD29}"/>
    <hyperlink ref="C49" r:id="rId47" xr:uid="{39396740-E6DA-4FCB-8302-23D253C706AC}"/>
    <hyperlink ref="C51" r:id="rId48" xr:uid="{B3D7DADC-ECC3-4ACE-9161-65CDBACDE251}"/>
    <hyperlink ref="C50" r:id="rId49" xr:uid="{CECFD9E7-8B1F-4A9F-A739-DC598DCBCE1B}"/>
    <hyperlink ref="C56" r:id="rId50" xr:uid="{BF7AF285-0D3E-4784-984F-315AE5D89F0C}"/>
    <hyperlink ref="C57" r:id="rId51" xr:uid="{57A3C838-C034-42E1-ABF5-3CF1FEF29635}"/>
    <hyperlink ref="C59" r:id="rId52" xr:uid="{3C805701-3B0B-44AC-939D-6FFE5DA72F45}"/>
    <hyperlink ref="C60" r:id="rId53" xr:uid="{CEFC2C41-5666-44D0-BF24-DDA39D975768}"/>
    <hyperlink ref="C61" r:id="rId54" xr:uid="{B8AC6D52-E4CD-4C5B-ACF4-C9E014B37A1B}"/>
    <hyperlink ref="C62" r:id="rId55" xr:uid="{C4660589-E4D2-4EAB-8FA1-9A633F70F8FA}"/>
    <hyperlink ref="C63" r:id="rId56" xr:uid="{DD27D7F2-839A-4602-B7D0-73B7C02F14FF}"/>
    <hyperlink ref="C64" r:id="rId57" xr:uid="{5C1309DA-FC53-4CCC-9862-18CDC9BFD11E}"/>
    <hyperlink ref="C65" r:id="rId58" xr:uid="{89915730-80E0-4724-9C04-87BB755E6670}"/>
    <hyperlink ref="C66" r:id="rId59" xr:uid="{79A1251D-4347-4335-A0BC-FA2B90C48171}"/>
    <hyperlink ref="C67" r:id="rId60" xr:uid="{AD2DC72B-35A1-461A-84D7-E2B89A304903}"/>
    <hyperlink ref="C68" r:id="rId61" xr:uid="{FE44BF56-21B2-4DF7-A50D-E4FFDC9F2894}"/>
    <hyperlink ref="C69" r:id="rId62" xr:uid="{7477317E-54FF-4E36-8107-8F83132777A2}"/>
    <hyperlink ref="C70" r:id="rId63" xr:uid="{080AE3FC-83C4-4CC5-B662-CD24FE27F64B}"/>
    <hyperlink ref="C71" r:id="rId64" xr:uid="{351DB97B-80CF-4D14-A179-374AE27B1CAC}"/>
    <hyperlink ref="C72" r:id="rId65" xr:uid="{EACFBB65-98D0-43E0-B8FB-390009CD5EA4}"/>
    <hyperlink ref="C73" r:id="rId66" xr:uid="{1FD54F53-BD0B-49CB-88D4-F74FE3F1F1A7}"/>
    <hyperlink ref="C74" r:id="rId67" xr:uid="{CAA57D26-5B5D-4EAB-A7A9-6B30CA120427}"/>
    <hyperlink ref="C75" r:id="rId68" xr:uid="{568CB372-25C5-48A4-B9F7-7357725F7313}"/>
    <hyperlink ref="C76" r:id="rId69" xr:uid="{89D456B4-916D-4A6E-96D6-F2C9129DC0C0}"/>
    <hyperlink ref="C77" r:id="rId70" xr:uid="{D5F551FD-186A-45C2-BE5E-AFF35A71E005}"/>
    <hyperlink ref="C78" r:id="rId71" xr:uid="{099F18B1-73CF-4FB6-8879-5B2BBD5BEADE}"/>
    <hyperlink ref="C79" r:id="rId72" xr:uid="{34E1C819-45C2-4E2B-91C4-29D4D6830E43}"/>
    <hyperlink ref="C80" r:id="rId73" xr:uid="{74EB8715-93E0-4DD3-9B0B-4B926FF3ED94}"/>
    <hyperlink ref="C81" r:id="rId74" xr:uid="{C9818BD3-84C1-42B1-B8CE-D2F093AAD50C}"/>
    <hyperlink ref="C82" r:id="rId75" xr:uid="{FA82ABB8-C0B1-4F1C-B95A-E3EE37710CB2}"/>
    <hyperlink ref="C83" r:id="rId76" xr:uid="{26ADC70C-B482-44F6-9F15-1540B72CEBCD}"/>
    <hyperlink ref="C84" r:id="rId77" xr:uid="{612A0B1B-7AA2-41DB-B95D-E81E2B1A69F0}"/>
    <hyperlink ref="C85" r:id="rId78" xr:uid="{E343DEA5-1A20-44D4-BD84-2517D4FCC3C4}"/>
    <hyperlink ref="C87" r:id="rId79" xr:uid="{8AFBEC98-9ACC-459E-A497-F5D93F977570}"/>
    <hyperlink ref="C93" r:id="rId80" xr:uid="{960224E8-0F3F-47D5-BF04-9B69D219B716}"/>
    <hyperlink ref="C94" r:id="rId81" xr:uid="{6E722C0D-D02D-4DD7-A9AE-0EAC09C4594C}"/>
    <hyperlink ref="C86" r:id="rId82" display="https://enphase.atlassian.net/browse/AVR-69" xr:uid="{1766BD5F-4835-4874-933E-F2B4C9BEDD82}"/>
    <hyperlink ref="C115" r:id="rId83" xr:uid="{DB707E8C-9249-4869-B243-3FF026AE32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E17BE-85D9-4D6B-B35C-CDD83AB55FA9}">
  <dimension ref="A1:AR147"/>
  <sheetViews>
    <sheetView topLeftCell="G1" zoomScale="85" zoomScaleNormal="85" workbookViewId="0">
      <selection sqref="A1:Q1"/>
    </sheetView>
  </sheetViews>
  <sheetFormatPr defaultColWidth="8.85546875" defaultRowHeight="27" customHeight="1"/>
  <cols>
    <col min="1" max="1" width="8.85546875" style="184"/>
    <col min="2" max="2" width="14.140625" style="1" bestFit="1" customWidth="1"/>
    <col min="3" max="3" width="13.5703125" style="184" customWidth="1"/>
    <col min="4" max="4" width="16.140625" style="1" customWidth="1"/>
    <col min="5" max="5" width="16.140625" style="82" customWidth="1"/>
    <col min="6" max="6" width="47.140625" style="82" customWidth="1"/>
    <col min="7" max="7" width="36.5703125" style="81" customWidth="1"/>
    <col min="8" max="8" width="21.5703125" style="81" customWidth="1"/>
    <col min="9" max="9" width="13.7109375" style="81" customWidth="1"/>
    <col min="10" max="10" width="15.85546875" style="81" customWidth="1"/>
    <col min="11" max="11" width="19.85546875" style="81" customWidth="1"/>
    <col min="12" max="12" width="14.5703125" style="81" customWidth="1"/>
    <col min="13" max="13" width="20.42578125" style="185" customWidth="1"/>
    <col min="14" max="14" width="22.140625" style="1" customWidth="1"/>
    <col min="15" max="15" width="21.42578125" style="1" customWidth="1"/>
    <col min="16" max="16" width="26.42578125" style="1" customWidth="1"/>
    <col min="17" max="17" width="36.5703125" style="1" bestFit="1" customWidth="1"/>
    <col min="18" max="18" width="36.5703125" style="1" customWidth="1"/>
    <col min="19" max="19" width="30.5703125" style="1" customWidth="1"/>
    <col min="20" max="20" width="9.140625" style="1" bestFit="1" customWidth="1"/>
    <col min="21" max="21" width="21.42578125" style="1" bestFit="1" customWidth="1"/>
    <col min="22" max="22" width="13" style="1" customWidth="1"/>
    <col min="23" max="23" width="39.85546875" style="1" customWidth="1"/>
    <col min="24" max="24" width="26.7109375" style="1" customWidth="1"/>
    <col min="25" max="25" width="15" style="1" bestFit="1" customWidth="1"/>
    <col min="26" max="27" width="24.5703125" style="1" bestFit="1" customWidth="1"/>
    <col min="28" max="30" width="2" style="1" bestFit="1" customWidth="1"/>
    <col min="31" max="32" width="3" style="1" bestFit="1" customWidth="1"/>
    <col min="33" max="33" width="1.28515625" style="1" bestFit="1" customWidth="1"/>
    <col min="34" max="34" width="7.140625" style="1" bestFit="1" customWidth="1"/>
    <col min="35" max="35" width="11.140625" style="1" bestFit="1" customWidth="1"/>
    <col min="36" max="36" width="4.140625" style="1" bestFit="1" customWidth="1"/>
    <col min="37" max="40" width="3.85546875" style="1" bestFit="1" customWidth="1"/>
    <col min="41" max="41" width="4.85546875" style="1" bestFit="1" customWidth="1"/>
    <col min="42" max="42" width="3" style="1" bestFit="1" customWidth="1"/>
    <col min="43" max="43" width="7.140625" style="1" bestFit="1" customWidth="1"/>
    <col min="44" max="44" width="11.140625" style="1" bestFit="1" customWidth="1"/>
    <col min="45" max="16384" width="8.85546875" style="1"/>
  </cols>
  <sheetData>
    <row r="1" spans="1:44" ht="27" customHeight="1">
      <c r="A1" s="159" t="s">
        <v>300</v>
      </c>
      <c r="B1" s="160" t="s">
        <v>330</v>
      </c>
      <c r="C1" s="159" t="s">
        <v>331</v>
      </c>
      <c r="D1" s="241" t="s">
        <v>37</v>
      </c>
      <c r="E1" s="161" t="s">
        <v>477</v>
      </c>
      <c r="F1" s="242" t="s">
        <v>332</v>
      </c>
      <c r="G1" s="162" t="s">
        <v>333</v>
      </c>
      <c r="H1" s="162" t="s">
        <v>334</v>
      </c>
      <c r="I1" s="162" t="s">
        <v>335</v>
      </c>
      <c r="J1" s="162" t="s">
        <v>336</v>
      </c>
      <c r="K1" s="162" t="s">
        <v>337</v>
      </c>
      <c r="L1" s="162" t="s">
        <v>338</v>
      </c>
      <c r="M1" s="159" t="s">
        <v>339</v>
      </c>
      <c r="N1" s="160" t="s">
        <v>340</v>
      </c>
      <c r="O1" s="159" t="s">
        <v>341</v>
      </c>
      <c r="P1" s="214" t="s">
        <v>342</v>
      </c>
      <c r="Q1" s="215" t="s">
        <v>343</v>
      </c>
      <c r="S1" s="162" t="s">
        <v>3</v>
      </c>
      <c r="T1" s="159" t="s">
        <v>32</v>
      </c>
      <c r="U1" s="159" t="s">
        <v>15</v>
      </c>
      <c r="V1" s="163" t="s">
        <v>344</v>
      </c>
      <c r="W1" s="164" t="s">
        <v>333</v>
      </c>
      <c r="Y1" s="51" t="s">
        <v>37</v>
      </c>
      <c r="Z1" t="s">
        <v>345</v>
      </c>
      <c r="AA1" t="s">
        <v>346</v>
      </c>
    </row>
    <row r="2" spans="1:44" ht="27" customHeight="1">
      <c r="A2" s="193">
        <v>1</v>
      </c>
      <c r="B2" s="194" t="s">
        <v>347</v>
      </c>
      <c r="C2" s="195" t="s">
        <v>18</v>
      </c>
      <c r="D2" s="179" t="s">
        <v>21</v>
      </c>
      <c r="E2" s="245"/>
      <c r="F2" s="221" t="s">
        <v>23</v>
      </c>
      <c r="G2" s="196"/>
      <c r="H2" s="196" t="s">
        <v>348</v>
      </c>
      <c r="I2" s="204"/>
      <c r="J2" s="196"/>
      <c r="K2" s="196"/>
      <c r="L2" s="196"/>
      <c r="M2" s="197">
        <v>0</v>
      </c>
      <c r="N2" s="179" t="s">
        <v>20</v>
      </c>
      <c r="O2" s="198">
        <f>VLOOKUP(N2,S1:T6, 2, FALSE)*100</f>
        <v>0</v>
      </c>
      <c r="P2" s="216">
        <f t="shared" ref="P2:P31" si="0">IF(AND(ISNUMBER(M2), ISNUMBER(O2)), M2*O2/100, 0)</f>
        <v>0</v>
      </c>
      <c r="Q2" s="4"/>
      <c r="S2" s="2" t="s">
        <v>20</v>
      </c>
      <c r="T2" s="169">
        <v>0</v>
      </c>
      <c r="U2" s="165">
        <v>1</v>
      </c>
      <c r="V2" s="170" t="s">
        <v>349</v>
      </c>
      <c r="W2" s="2" t="s">
        <v>350</v>
      </c>
      <c r="Y2" t="s">
        <v>34</v>
      </c>
      <c r="Z2">
        <v>0</v>
      </c>
      <c r="AA2">
        <v>0</v>
      </c>
    </row>
    <row r="3" spans="1:44" ht="27" customHeight="1">
      <c r="A3" s="193">
        <v>2</v>
      </c>
      <c r="B3" s="194" t="s">
        <v>351</v>
      </c>
      <c r="C3" s="195" t="s">
        <v>27</v>
      </c>
      <c r="D3" s="179" t="s">
        <v>21</v>
      </c>
      <c r="E3" s="179"/>
      <c r="F3" s="225" t="s">
        <v>29</v>
      </c>
      <c r="G3" s="196"/>
      <c r="H3" s="196" t="s">
        <v>348</v>
      </c>
      <c r="I3" s="204"/>
      <c r="J3" s="196"/>
      <c r="K3" s="196"/>
      <c r="L3" s="196"/>
      <c r="M3" s="197">
        <v>0</v>
      </c>
      <c r="N3" s="179" t="s">
        <v>20</v>
      </c>
      <c r="O3" s="198">
        <f>VLOOKUP(N3,S1:T6, 2, FALSE)*100</f>
        <v>0</v>
      </c>
      <c r="P3" s="216">
        <f t="shared" si="0"/>
        <v>0</v>
      </c>
      <c r="Q3" s="4"/>
      <c r="S3" s="2" t="s">
        <v>47</v>
      </c>
      <c r="T3" s="169">
        <v>0.05</v>
      </c>
      <c r="U3" s="165">
        <v>2</v>
      </c>
      <c r="V3" s="170" t="s">
        <v>352</v>
      </c>
      <c r="W3" s="2" t="s">
        <v>353</v>
      </c>
      <c r="Y3" t="s">
        <v>354</v>
      </c>
      <c r="Z3">
        <v>268</v>
      </c>
      <c r="AA3">
        <v>89.249999999999957</v>
      </c>
      <c r="AB3"/>
      <c r="AC3"/>
      <c r="AD3"/>
      <c r="AE3"/>
      <c r="AF3"/>
      <c r="AG3"/>
      <c r="AH3"/>
      <c r="AI3"/>
      <c r="AJ3"/>
      <c r="AK3"/>
      <c r="AL3"/>
      <c r="AM3"/>
      <c r="AN3"/>
      <c r="AO3"/>
      <c r="AP3"/>
      <c r="AQ3"/>
      <c r="AR3"/>
    </row>
    <row r="4" spans="1:44" ht="27" customHeight="1">
      <c r="A4" s="193">
        <v>3</v>
      </c>
      <c r="B4" s="194"/>
      <c r="C4" s="195" t="s">
        <v>33</v>
      </c>
      <c r="D4" s="179" t="s">
        <v>34</v>
      </c>
      <c r="E4" s="179"/>
      <c r="F4" s="221" t="s">
        <v>36</v>
      </c>
      <c r="G4" s="196"/>
      <c r="H4" s="196" t="s">
        <v>348</v>
      </c>
      <c r="I4" s="203"/>
      <c r="J4" s="203"/>
      <c r="K4" s="196"/>
      <c r="L4" s="196"/>
      <c r="M4" s="197">
        <v>0</v>
      </c>
      <c r="N4" s="179" t="s">
        <v>20</v>
      </c>
      <c r="O4" s="198">
        <f>VLOOKUP(N4,S1:T6, 2, FALSE)*100</f>
        <v>0</v>
      </c>
      <c r="P4" s="216">
        <f t="shared" si="0"/>
        <v>0</v>
      </c>
      <c r="Q4" s="4"/>
      <c r="S4" s="2" t="s">
        <v>54</v>
      </c>
      <c r="T4" s="169">
        <v>0.15</v>
      </c>
      <c r="U4" s="165">
        <v>3</v>
      </c>
      <c r="V4" s="170" t="s">
        <v>355</v>
      </c>
      <c r="W4" s="2" t="s">
        <v>356</v>
      </c>
      <c r="Y4" t="s">
        <v>21</v>
      </c>
      <c r="Z4">
        <v>0</v>
      </c>
      <c r="AA4">
        <v>0</v>
      </c>
      <c r="AB4"/>
      <c r="AC4"/>
      <c r="AD4"/>
      <c r="AE4"/>
      <c r="AF4"/>
      <c r="AG4"/>
      <c r="AH4"/>
      <c r="AI4"/>
      <c r="AJ4"/>
      <c r="AK4"/>
      <c r="AL4"/>
      <c r="AM4"/>
      <c r="AN4"/>
      <c r="AO4"/>
      <c r="AP4"/>
      <c r="AQ4"/>
      <c r="AR4"/>
    </row>
    <row r="5" spans="1:44" ht="47.25" customHeight="1">
      <c r="A5" s="165">
        <v>4</v>
      </c>
      <c r="B5" s="171"/>
      <c r="C5" s="156" t="s">
        <v>40</v>
      </c>
      <c r="D5" s="4" t="s">
        <v>357</v>
      </c>
      <c r="E5" s="4"/>
      <c r="F5" s="15" t="s">
        <v>43</v>
      </c>
      <c r="G5" s="2"/>
      <c r="H5" s="2" t="s">
        <v>358</v>
      </c>
      <c r="I5" s="188">
        <v>45695</v>
      </c>
      <c r="J5" s="188">
        <v>45695</v>
      </c>
      <c r="K5" s="188">
        <v>45695</v>
      </c>
      <c r="L5" s="190">
        <f>K5 - J5</f>
        <v>0</v>
      </c>
      <c r="M5" s="167">
        <v>2</v>
      </c>
      <c r="N5" s="4" t="s">
        <v>64</v>
      </c>
      <c r="O5" s="167">
        <f>VLOOKUP(N5,S2:T7, 2, FALSE)*100</f>
        <v>90</v>
      </c>
      <c r="P5" s="217">
        <f t="shared" si="0"/>
        <v>1.8</v>
      </c>
      <c r="Q5" s="4"/>
      <c r="S5" s="2" t="s">
        <v>41</v>
      </c>
      <c r="T5" s="169">
        <v>0.7</v>
      </c>
      <c r="U5" s="165">
        <v>5</v>
      </c>
      <c r="V5" s="154" t="s">
        <v>359</v>
      </c>
      <c r="W5" s="24" t="s">
        <v>360</v>
      </c>
      <c r="Y5" t="s">
        <v>239</v>
      </c>
      <c r="Z5"/>
      <c r="AA5">
        <v>0</v>
      </c>
      <c r="AB5"/>
      <c r="AC5"/>
      <c r="AD5"/>
      <c r="AE5"/>
      <c r="AF5"/>
      <c r="AG5"/>
      <c r="AH5"/>
      <c r="AI5"/>
      <c r="AJ5"/>
      <c r="AK5"/>
      <c r="AL5"/>
      <c r="AM5"/>
      <c r="AN5"/>
      <c r="AO5"/>
      <c r="AP5"/>
      <c r="AQ5"/>
      <c r="AR5"/>
    </row>
    <row r="6" spans="1:44" ht="27" customHeight="1">
      <c r="A6" s="165">
        <v>5</v>
      </c>
      <c r="B6" s="166"/>
      <c r="C6" s="157" t="s">
        <v>48</v>
      </c>
      <c r="D6" s="4" t="s">
        <v>357</v>
      </c>
      <c r="E6" s="4"/>
      <c r="F6" s="2" t="s">
        <v>50</v>
      </c>
      <c r="G6" s="2"/>
      <c r="H6" s="2" t="s">
        <v>358</v>
      </c>
      <c r="I6" s="188">
        <v>45698</v>
      </c>
      <c r="J6" s="188">
        <v>45698</v>
      </c>
      <c r="K6" s="188">
        <v>45698</v>
      </c>
      <c r="L6" s="190">
        <f t="shared" ref="L6:L10" si="1">K6 - J6</f>
        <v>0</v>
      </c>
      <c r="M6" s="167">
        <v>2</v>
      </c>
      <c r="N6" s="4" t="s">
        <v>64</v>
      </c>
      <c r="O6" s="167">
        <f>VLOOKUP(N6,S2:T7, 2, FALSE)*100</f>
        <v>90</v>
      </c>
      <c r="P6" s="217">
        <f t="shared" si="0"/>
        <v>1.8</v>
      </c>
      <c r="Q6" s="4"/>
      <c r="S6" s="2" t="s">
        <v>64</v>
      </c>
      <c r="T6" s="169">
        <v>0.9</v>
      </c>
      <c r="U6" s="165">
        <v>8</v>
      </c>
      <c r="V6" s="154" t="s">
        <v>361</v>
      </c>
      <c r="W6" s="2" t="s">
        <v>362</v>
      </c>
      <c r="X6" s="172"/>
      <c r="Y6" t="s">
        <v>216</v>
      </c>
      <c r="Z6">
        <v>28</v>
      </c>
      <c r="AA6">
        <v>10.1</v>
      </c>
      <c r="AB6"/>
      <c r="AC6"/>
      <c r="AD6"/>
      <c r="AE6"/>
      <c r="AF6"/>
      <c r="AG6"/>
      <c r="AH6"/>
      <c r="AI6"/>
      <c r="AJ6"/>
      <c r="AK6"/>
      <c r="AL6"/>
      <c r="AM6"/>
      <c r="AN6"/>
      <c r="AO6"/>
      <c r="AP6"/>
      <c r="AQ6"/>
      <c r="AR6"/>
    </row>
    <row r="7" spans="1:44" ht="27" customHeight="1">
      <c r="A7" s="165">
        <v>6</v>
      </c>
      <c r="B7" s="166"/>
      <c r="C7" s="157" t="s">
        <v>55</v>
      </c>
      <c r="D7" s="4" t="s">
        <v>357</v>
      </c>
      <c r="E7" s="4"/>
      <c r="F7" s="2" t="s">
        <v>57</v>
      </c>
      <c r="G7" s="2"/>
      <c r="H7" s="2" t="s">
        <v>358</v>
      </c>
      <c r="I7" s="188">
        <v>45699</v>
      </c>
      <c r="J7" s="188">
        <v>45699</v>
      </c>
      <c r="K7" s="188">
        <v>45699</v>
      </c>
      <c r="L7" s="190">
        <f t="shared" si="1"/>
        <v>0</v>
      </c>
      <c r="M7" s="167">
        <v>5</v>
      </c>
      <c r="N7" s="4" t="s">
        <v>64</v>
      </c>
      <c r="O7" s="167">
        <f>VLOOKUP(N7,S2:T7, 2, FALSE)*100</f>
        <v>90</v>
      </c>
      <c r="P7" s="217">
        <f t="shared" si="0"/>
        <v>4.5</v>
      </c>
      <c r="Q7" s="4"/>
      <c r="S7" s="2" t="s">
        <v>70</v>
      </c>
      <c r="T7" s="169">
        <v>1</v>
      </c>
      <c r="U7" s="165">
        <v>13</v>
      </c>
      <c r="V7" s="154" t="s">
        <v>363</v>
      </c>
      <c r="W7" s="2" t="s">
        <v>364</v>
      </c>
      <c r="Y7" t="s">
        <v>209</v>
      </c>
      <c r="Z7"/>
      <c r="AA7">
        <v>0</v>
      </c>
      <c r="AB7"/>
      <c r="AC7"/>
      <c r="AD7"/>
      <c r="AE7"/>
      <c r="AF7"/>
      <c r="AG7"/>
      <c r="AH7"/>
      <c r="AI7"/>
      <c r="AJ7"/>
      <c r="AK7"/>
      <c r="AL7"/>
      <c r="AM7"/>
      <c r="AN7"/>
      <c r="AO7"/>
      <c r="AP7"/>
      <c r="AQ7"/>
      <c r="AR7"/>
    </row>
    <row r="8" spans="1:44" ht="15" customHeight="1">
      <c r="A8" s="165">
        <v>7</v>
      </c>
      <c r="B8" s="171" t="s">
        <v>351</v>
      </c>
      <c r="C8" s="157" t="s">
        <v>60</v>
      </c>
      <c r="D8" s="4" t="s">
        <v>357</v>
      </c>
      <c r="E8" s="4"/>
      <c r="F8" s="2" t="s">
        <v>61</v>
      </c>
      <c r="G8" s="2"/>
      <c r="H8" s="2" t="s">
        <v>358</v>
      </c>
      <c r="I8" s="188">
        <v>45700</v>
      </c>
      <c r="J8" s="188">
        <v>45705</v>
      </c>
      <c r="K8" s="188">
        <v>45705</v>
      </c>
      <c r="L8" s="190">
        <f t="shared" si="1"/>
        <v>0</v>
      </c>
      <c r="M8" s="167">
        <v>13</v>
      </c>
      <c r="N8" s="4" t="s">
        <v>64</v>
      </c>
      <c r="O8" s="167">
        <f>VLOOKUP(N8,S2:T7, 2, FALSE)*100</f>
        <v>90</v>
      </c>
      <c r="P8" s="217">
        <f t="shared" si="0"/>
        <v>11.7</v>
      </c>
      <c r="Q8" s="4"/>
      <c r="S8" s="2"/>
      <c r="T8" s="154"/>
      <c r="U8" s="165">
        <v>21</v>
      </c>
      <c r="V8" s="154" t="s">
        <v>365</v>
      </c>
      <c r="W8" s="154" t="s">
        <v>366</v>
      </c>
      <c r="Y8" t="s">
        <v>357</v>
      </c>
      <c r="Z8">
        <v>164</v>
      </c>
      <c r="AA8">
        <v>46.2</v>
      </c>
      <c r="AB8"/>
      <c r="AC8"/>
      <c r="AD8"/>
      <c r="AE8"/>
      <c r="AF8"/>
      <c r="AG8"/>
      <c r="AH8"/>
      <c r="AI8"/>
      <c r="AJ8"/>
      <c r="AK8"/>
      <c r="AL8"/>
      <c r="AM8"/>
      <c r="AN8"/>
      <c r="AO8"/>
      <c r="AP8"/>
      <c r="AQ8"/>
      <c r="AR8"/>
    </row>
    <row r="9" spans="1:44" s="172" customFormat="1" ht="15" customHeight="1">
      <c r="A9" s="165">
        <v>9</v>
      </c>
      <c r="B9" s="166" t="s">
        <v>351</v>
      </c>
      <c r="C9" s="157" t="s">
        <v>71</v>
      </c>
      <c r="D9" s="4" t="s">
        <v>357</v>
      </c>
      <c r="E9" s="4"/>
      <c r="F9" s="2" t="s">
        <v>72</v>
      </c>
      <c r="G9" s="2"/>
      <c r="H9" s="2" t="s">
        <v>358</v>
      </c>
      <c r="I9" s="188">
        <v>45706</v>
      </c>
      <c r="J9" s="188">
        <v>45707</v>
      </c>
      <c r="K9" s="188">
        <v>45707</v>
      </c>
      <c r="L9" s="190">
        <f t="shared" si="1"/>
        <v>0</v>
      </c>
      <c r="M9" s="167">
        <v>8</v>
      </c>
      <c r="N9" s="4" t="s">
        <v>64</v>
      </c>
      <c r="O9" s="167">
        <f>VLOOKUP(N9,S2:T7, 2, FALSE)*100</f>
        <v>90</v>
      </c>
      <c r="P9" s="217">
        <f t="shared" si="0"/>
        <v>7.2</v>
      </c>
      <c r="Q9" s="183"/>
      <c r="Y9" t="s">
        <v>367</v>
      </c>
      <c r="Z9">
        <v>460</v>
      </c>
      <c r="AA9">
        <v>145.54999999999995</v>
      </c>
      <c r="AB9"/>
      <c r="AC9"/>
      <c r="AD9"/>
      <c r="AE9"/>
      <c r="AF9"/>
      <c r="AG9"/>
      <c r="AH9"/>
      <c r="AI9"/>
      <c r="AJ9"/>
      <c r="AK9"/>
      <c r="AL9"/>
      <c r="AM9"/>
      <c r="AN9"/>
      <c r="AO9"/>
      <c r="AP9"/>
      <c r="AQ9"/>
      <c r="AR9"/>
    </row>
    <row r="10" spans="1:44" ht="37.5" customHeight="1">
      <c r="A10" s="165">
        <v>10</v>
      </c>
      <c r="B10" s="166" t="s">
        <v>351</v>
      </c>
      <c r="C10" s="157" t="s">
        <v>75</v>
      </c>
      <c r="D10" s="4" t="s">
        <v>357</v>
      </c>
      <c r="E10" s="4"/>
      <c r="F10" s="2" t="s">
        <v>76</v>
      </c>
      <c r="G10" s="2"/>
      <c r="H10" s="2" t="s">
        <v>358</v>
      </c>
      <c r="I10" s="188">
        <v>45708</v>
      </c>
      <c r="J10" s="188">
        <v>45709</v>
      </c>
      <c r="K10" s="188">
        <v>45709</v>
      </c>
      <c r="L10" s="190">
        <f t="shared" si="1"/>
        <v>0</v>
      </c>
      <c r="M10" s="167">
        <v>8</v>
      </c>
      <c r="N10" s="4" t="s">
        <v>41</v>
      </c>
      <c r="O10" s="167">
        <f>VLOOKUP(N10,S2:T7, 2, FALSE)*100</f>
        <v>70</v>
      </c>
      <c r="P10" s="217">
        <f t="shared" si="0"/>
        <v>5.6</v>
      </c>
      <c r="Q10" s="4"/>
      <c r="S10" s="160"/>
      <c r="T10" s="173"/>
      <c r="Y10"/>
      <c r="Z10"/>
      <c r="AA10"/>
      <c r="AB10"/>
      <c r="AC10"/>
      <c r="AD10"/>
      <c r="AE10"/>
      <c r="AF10"/>
      <c r="AG10"/>
      <c r="AH10"/>
      <c r="AI10"/>
      <c r="AJ10"/>
      <c r="AK10"/>
      <c r="AL10"/>
      <c r="AM10"/>
      <c r="AN10"/>
      <c r="AO10"/>
      <c r="AP10"/>
      <c r="AQ10"/>
      <c r="AR10"/>
    </row>
    <row r="11" spans="1:44" ht="27" customHeight="1">
      <c r="A11" s="165">
        <v>11</v>
      </c>
      <c r="B11" s="166" t="s">
        <v>351</v>
      </c>
      <c r="C11" s="158" t="s">
        <v>79</v>
      </c>
      <c r="D11" s="4" t="s">
        <v>357</v>
      </c>
      <c r="E11" s="4"/>
      <c r="F11" s="2" t="s">
        <v>80</v>
      </c>
      <c r="G11" s="2"/>
      <c r="H11" s="2" t="s">
        <v>358</v>
      </c>
      <c r="I11" s="188">
        <v>45712</v>
      </c>
      <c r="J11" s="188">
        <v>45723</v>
      </c>
      <c r="K11" s="2"/>
      <c r="L11" s="191"/>
      <c r="M11" s="167">
        <v>13</v>
      </c>
      <c r="N11" s="4" t="s">
        <v>54</v>
      </c>
      <c r="O11" s="167">
        <f>VLOOKUP(N11,S3:T8, 2, FALSE)*100</f>
        <v>15</v>
      </c>
      <c r="P11" s="217">
        <f t="shared" si="0"/>
        <v>1.95</v>
      </c>
      <c r="Q11" s="218" t="s">
        <v>368</v>
      </c>
      <c r="S11" s="4" t="s">
        <v>369</v>
      </c>
      <c r="T11" s="167">
        <f>Z9</f>
        <v>460</v>
      </c>
      <c r="Y11" s="51" t="s">
        <v>330</v>
      </c>
      <c r="Z11" t="s">
        <v>346</v>
      </c>
      <c r="AA11"/>
      <c r="AB11"/>
      <c r="AC11"/>
      <c r="AD11"/>
      <c r="AE11"/>
      <c r="AF11"/>
      <c r="AG11"/>
      <c r="AH11"/>
      <c r="AI11"/>
      <c r="AJ11"/>
      <c r="AK11"/>
      <c r="AL11"/>
      <c r="AM11"/>
      <c r="AN11"/>
      <c r="AO11"/>
      <c r="AP11"/>
      <c r="AQ11"/>
      <c r="AR11"/>
    </row>
    <row r="12" spans="1:44" ht="27" customHeight="1">
      <c r="A12" s="165">
        <v>12</v>
      </c>
      <c r="B12" s="166"/>
      <c r="C12" s="158" t="s">
        <v>83</v>
      </c>
      <c r="D12" s="4" t="s">
        <v>357</v>
      </c>
      <c r="E12" s="4"/>
      <c r="F12" s="2" t="s">
        <v>84</v>
      </c>
      <c r="G12" s="2"/>
      <c r="H12" s="2" t="s">
        <v>358</v>
      </c>
      <c r="I12" s="188">
        <v>45726</v>
      </c>
      <c r="J12" s="188">
        <v>45727</v>
      </c>
      <c r="K12" s="2"/>
      <c r="L12" s="2"/>
      <c r="M12" s="167">
        <v>2</v>
      </c>
      <c r="N12" s="4" t="s">
        <v>41</v>
      </c>
      <c r="O12" s="167">
        <f>VLOOKUP(N12,S2:T7, 2, FALSE)*100</f>
        <v>70</v>
      </c>
      <c r="P12" s="217">
        <f t="shared" si="0"/>
        <v>1.4</v>
      </c>
      <c r="Q12" s="4"/>
      <c r="S12" s="4" t="s">
        <v>370</v>
      </c>
      <c r="T12" s="167">
        <f>AA9</f>
        <v>145.54999999999995</v>
      </c>
      <c r="Y12" t="s">
        <v>351</v>
      </c>
      <c r="Z12">
        <v>82.550000000000026</v>
      </c>
      <c r="AA12"/>
      <c r="AB12"/>
      <c r="AC12"/>
      <c r="AD12"/>
      <c r="AE12"/>
      <c r="AF12"/>
      <c r="AG12"/>
      <c r="AH12"/>
      <c r="AI12"/>
      <c r="AJ12"/>
      <c r="AK12"/>
      <c r="AL12"/>
      <c r="AM12"/>
      <c r="AN12"/>
      <c r="AO12"/>
      <c r="AP12"/>
      <c r="AQ12"/>
      <c r="AR12"/>
    </row>
    <row r="13" spans="1:44" ht="27" customHeight="1">
      <c r="A13" s="165">
        <v>13</v>
      </c>
      <c r="B13" s="166" t="s">
        <v>351</v>
      </c>
      <c r="C13" s="158" t="s">
        <v>87</v>
      </c>
      <c r="D13" s="4" t="s">
        <v>357</v>
      </c>
      <c r="E13" s="4"/>
      <c r="F13" s="2" t="s">
        <v>89</v>
      </c>
      <c r="G13" s="2"/>
      <c r="H13" s="2" t="s">
        <v>358</v>
      </c>
      <c r="I13" s="188">
        <v>45728</v>
      </c>
      <c r="J13" s="188">
        <v>45730</v>
      </c>
      <c r="K13" s="2"/>
      <c r="L13" s="2"/>
      <c r="M13" s="167">
        <v>8</v>
      </c>
      <c r="N13" s="4" t="s">
        <v>41</v>
      </c>
      <c r="O13" s="167">
        <f>VLOOKUP(N13,S2:T7, 2, FALSE)*100</f>
        <v>70</v>
      </c>
      <c r="P13" s="217">
        <f t="shared" si="0"/>
        <v>5.6</v>
      </c>
      <c r="Q13" s="4"/>
      <c r="S13" s="4" t="s">
        <v>478</v>
      </c>
      <c r="T13" s="167">
        <f>Z13/T11*100</f>
        <v>17.94565217391305</v>
      </c>
      <c r="Y13" t="s">
        <v>367</v>
      </c>
      <c r="Z13">
        <v>82.550000000000026</v>
      </c>
      <c r="AA13"/>
      <c r="AB13"/>
      <c r="AC13"/>
      <c r="AD13"/>
      <c r="AE13"/>
      <c r="AF13"/>
      <c r="AG13"/>
      <c r="AH13"/>
      <c r="AI13"/>
      <c r="AJ13"/>
      <c r="AK13"/>
      <c r="AL13"/>
      <c r="AM13"/>
      <c r="AN13"/>
      <c r="AO13"/>
      <c r="AP13"/>
      <c r="AQ13"/>
      <c r="AR13"/>
    </row>
    <row r="14" spans="1:44" ht="27" customHeight="1">
      <c r="A14" s="165">
        <v>14</v>
      </c>
      <c r="B14" s="166" t="s">
        <v>351</v>
      </c>
      <c r="C14" s="158" t="s">
        <v>92</v>
      </c>
      <c r="D14" s="4" t="s">
        <v>357</v>
      </c>
      <c r="E14" s="4"/>
      <c r="F14" s="2" t="s">
        <v>308</v>
      </c>
      <c r="G14" s="2"/>
      <c r="H14" s="2" t="s">
        <v>358</v>
      </c>
      <c r="I14" s="188">
        <v>45733</v>
      </c>
      <c r="J14" s="188">
        <v>45734</v>
      </c>
      <c r="K14" s="2"/>
      <c r="L14" s="2"/>
      <c r="M14" s="167">
        <v>13</v>
      </c>
      <c r="N14" s="4" t="s">
        <v>47</v>
      </c>
      <c r="O14" s="167">
        <f>VLOOKUP(N14,S2:T7, 2, FALSE)*100</f>
        <v>5</v>
      </c>
      <c r="P14" s="217">
        <f t="shared" si="0"/>
        <v>0.65</v>
      </c>
      <c r="Q14" s="4"/>
      <c r="S14" s="5" t="s">
        <v>372</v>
      </c>
      <c r="T14" s="167">
        <f>AA9/T11*100</f>
        <v>31.641304347826075</v>
      </c>
      <c r="Y14"/>
      <c r="Z14"/>
      <c r="AA14"/>
    </row>
    <row r="15" spans="1:44" ht="27" customHeight="1">
      <c r="A15" s="165">
        <v>15</v>
      </c>
      <c r="B15" s="166" t="s">
        <v>351</v>
      </c>
      <c r="C15" s="158" t="s">
        <v>96</v>
      </c>
      <c r="D15" s="4" t="s">
        <v>357</v>
      </c>
      <c r="E15" s="4"/>
      <c r="F15" s="2" t="s">
        <v>97</v>
      </c>
      <c r="G15" s="2"/>
      <c r="H15" s="2" t="s">
        <v>358</v>
      </c>
      <c r="I15" s="188">
        <v>45735</v>
      </c>
      <c r="J15" s="188">
        <v>45737</v>
      </c>
      <c r="K15" s="2"/>
      <c r="L15" s="2"/>
      <c r="M15" s="174">
        <v>8</v>
      </c>
      <c r="N15" s="4" t="s">
        <v>47</v>
      </c>
      <c r="O15" s="167">
        <f>VLOOKUP(N15,S2:T7, 2, FALSE)*100</f>
        <v>5</v>
      </c>
      <c r="P15" s="217">
        <f t="shared" si="0"/>
        <v>0.4</v>
      </c>
      <c r="Q15" s="4"/>
      <c r="S15" s="4"/>
      <c r="T15" s="175"/>
      <c r="Y15"/>
      <c r="Z15"/>
      <c r="AA15"/>
    </row>
    <row r="16" spans="1:44" ht="27" customHeight="1">
      <c r="A16" s="165">
        <v>16</v>
      </c>
      <c r="B16" s="166" t="s">
        <v>351</v>
      </c>
      <c r="C16" s="158" t="s">
        <v>100</v>
      </c>
      <c r="D16" s="4" t="s">
        <v>357</v>
      </c>
      <c r="E16" s="4"/>
      <c r="F16" s="2" t="s">
        <v>102</v>
      </c>
      <c r="G16" s="2"/>
      <c r="H16" s="2" t="s">
        <v>358</v>
      </c>
      <c r="I16" s="188">
        <v>45740</v>
      </c>
      <c r="J16" s="188">
        <v>45743</v>
      </c>
      <c r="K16" s="2"/>
      <c r="L16" s="2"/>
      <c r="M16" s="167">
        <v>8</v>
      </c>
      <c r="N16" s="4" t="s">
        <v>54</v>
      </c>
      <c r="O16" s="167">
        <f>VLOOKUP(N16,S2:T7, 2, FALSE)*100</f>
        <v>15</v>
      </c>
      <c r="P16" s="217">
        <f t="shared" si="0"/>
        <v>1.2</v>
      </c>
      <c r="Q16" s="4"/>
      <c r="T16" s="82"/>
      <c r="Y16"/>
      <c r="Z16"/>
      <c r="AA16"/>
    </row>
    <row r="17" spans="1:27" ht="27" customHeight="1">
      <c r="A17" s="165">
        <v>18</v>
      </c>
      <c r="B17" s="166" t="s">
        <v>351</v>
      </c>
      <c r="C17" s="158" t="s">
        <v>106</v>
      </c>
      <c r="D17" s="4" t="s">
        <v>357</v>
      </c>
      <c r="E17" s="4"/>
      <c r="F17" s="2" t="s">
        <v>107</v>
      </c>
      <c r="G17" s="2"/>
      <c r="H17" s="2" t="s">
        <v>358</v>
      </c>
      <c r="I17" s="188">
        <v>45744</v>
      </c>
      <c r="J17" s="188">
        <v>45748</v>
      </c>
      <c r="K17" s="2"/>
      <c r="L17" s="2"/>
      <c r="M17" s="167">
        <v>8</v>
      </c>
      <c r="N17" s="4" t="s">
        <v>54</v>
      </c>
      <c r="O17" s="167">
        <f>VLOOKUP(N17,S2:T7, 2, FALSE)*100</f>
        <v>15</v>
      </c>
      <c r="P17" s="217">
        <f t="shared" si="0"/>
        <v>1.2</v>
      </c>
      <c r="Q17" s="4"/>
      <c r="S17" s="176" t="s">
        <v>373</v>
      </c>
      <c r="T17" s="82"/>
      <c r="Y17"/>
      <c r="Z17"/>
      <c r="AA17"/>
    </row>
    <row r="18" spans="1:27" ht="27" customHeight="1">
      <c r="A18" s="165">
        <v>19</v>
      </c>
      <c r="B18" s="166" t="s">
        <v>351</v>
      </c>
      <c r="C18" s="158" t="s">
        <v>110</v>
      </c>
      <c r="D18" s="4" t="s">
        <v>357</v>
      </c>
      <c r="E18" s="4"/>
      <c r="F18" s="2" t="s">
        <v>111</v>
      </c>
      <c r="G18" s="2"/>
      <c r="H18" s="2" t="s">
        <v>358</v>
      </c>
      <c r="I18" s="188">
        <v>45750</v>
      </c>
      <c r="J18" s="188">
        <v>45751</v>
      </c>
      <c r="K18" s="2"/>
      <c r="L18" s="2"/>
      <c r="M18" s="174">
        <v>8</v>
      </c>
      <c r="N18" s="4" t="s">
        <v>20</v>
      </c>
      <c r="O18" s="167">
        <f>VLOOKUP(N18,S2:T7, 2, FALSE)*100</f>
        <v>0</v>
      </c>
      <c r="P18" s="217">
        <f t="shared" si="0"/>
        <v>0</v>
      </c>
      <c r="Q18" s="4"/>
      <c r="Y18"/>
      <c r="Z18"/>
      <c r="AA18"/>
    </row>
    <row r="19" spans="1:27" ht="27" customHeight="1">
      <c r="A19" s="165">
        <v>20</v>
      </c>
      <c r="B19" s="166" t="s">
        <v>351</v>
      </c>
      <c r="C19" s="158" t="s">
        <v>115</v>
      </c>
      <c r="D19" s="4" t="s">
        <v>357</v>
      </c>
      <c r="E19" s="4"/>
      <c r="F19" s="2" t="s">
        <v>116</v>
      </c>
      <c r="G19" s="2"/>
      <c r="H19" s="2" t="s">
        <v>358</v>
      </c>
      <c r="I19" s="188">
        <v>45750</v>
      </c>
      <c r="J19" s="188">
        <v>45751</v>
      </c>
      <c r="K19" s="2"/>
      <c r="L19" s="2"/>
      <c r="M19" s="174">
        <v>8</v>
      </c>
      <c r="N19" s="4" t="s">
        <v>20</v>
      </c>
      <c r="O19" s="167">
        <f>VLOOKUP(N19,S2:T7, 2, FALSE)*100</f>
        <v>0</v>
      </c>
      <c r="P19" s="217">
        <f t="shared" si="0"/>
        <v>0</v>
      </c>
      <c r="Q19" s="4"/>
      <c r="Y19"/>
      <c r="Z19"/>
      <c r="AA19"/>
    </row>
    <row r="20" spans="1:27" ht="36" customHeight="1">
      <c r="A20" s="165">
        <v>23</v>
      </c>
      <c r="B20" s="166" t="s">
        <v>351</v>
      </c>
      <c r="C20" s="158" t="s">
        <v>127</v>
      </c>
      <c r="D20" s="4" t="s">
        <v>357</v>
      </c>
      <c r="E20" s="4"/>
      <c r="F20" s="2" t="s">
        <v>128</v>
      </c>
      <c r="G20" s="2"/>
      <c r="H20" s="2" t="s">
        <v>358</v>
      </c>
      <c r="I20" s="188">
        <v>45764</v>
      </c>
      <c r="J20" s="188">
        <v>45768</v>
      </c>
      <c r="K20" s="2"/>
      <c r="L20" s="2"/>
      <c r="M20" s="174">
        <v>13</v>
      </c>
      <c r="N20" s="4" t="s">
        <v>20</v>
      </c>
      <c r="O20" s="167">
        <f>VLOOKUP(N20,S2:T7, 2, FALSE)*100</f>
        <v>0</v>
      </c>
      <c r="P20" s="217">
        <f t="shared" si="0"/>
        <v>0</v>
      </c>
      <c r="Q20" s="4"/>
      <c r="Y20"/>
      <c r="Z20"/>
      <c r="AA20"/>
    </row>
    <row r="21" spans="1:27" ht="27" customHeight="1">
      <c r="A21" s="165">
        <v>24</v>
      </c>
      <c r="B21" s="166" t="s">
        <v>351</v>
      </c>
      <c r="C21" s="158" t="s">
        <v>132</v>
      </c>
      <c r="D21" s="4" t="s">
        <v>357</v>
      </c>
      <c r="E21" s="4"/>
      <c r="F21" s="2" t="s">
        <v>133</v>
      </c>
      <c r="G21" s="2"/>
      <c r="H21" s="2" t="s">
        <v>358</v>
      </c>
      <c r="I21" s="188">
        <v>45755</v>
      </c>
      <c r="J21" s="188">
        <v>45758</v>
      </c>
      <c r="K21" s="2"/>
      <c r="L21" s="2"/>
      <c r="M21" s="174">
        <v>8</v>
      </c>
      <c r="N21" s="4" t="s">
        <v>54</v>
      </c>
      <c r="O21" s="167">
        <f>VLOOKUP(N21,S2:T7, 2, FALSE)*100</f>
        <v>15</v>
      </c>
      <c r="P21" s="217">
        <f t="shared" si="0"/>
        <v>1.2</v>
      </c>
      <c r="Q21" s="4"/>
      <c r="Y21"/>
      <c r="Z21"/>
      <c r="AA21"/>
    </row>
    <row r="22" spans="1:27" ht="49.5" customHeight="1">
      <c r="A22" s="165">
        <v>25</v>
      </c>
      <c r="B22" s="166" t="s">
        <v>351</v>
      </c>
      <c r="C22" s="158" t="s">
        <v>136</v>
      </c>
      <c r="D22" s="4" t="s">
        <v>357</v>
      </c>
      <c r="E22" s="4"/>
      <c r="F22" s="2" t="s">
        <v>137</v>
      </c>
      <c r="G22" s="2"/>
      <c r="H22" s="2" t="s">
        <v>358</v>
      </c>
      <c r="I22" s="188">
        <v>45761</v>
      </c>
      <c r="J22" s="188">
        <v>45763</v>
      </c>
      <c r="K22" s="2"/>
      <c r="L22" s="2"/>
      <c r="M22" s="174">
        <v>8</v>
      </c>
      <c r="N22" s="4" t="s">
        <v>20</v>
      </c>
      <c r="O22" s="167">
        <f>VLOOKUP(N22,S2:T7, 2, FALSE)*100</f>
        <v>0</v>
      </c>
      <c r="P22" s="217">
        <f t="shared" si="0"/>
        <v>0</v>
      </c>
      <c r="Q22" s="4"/>
      <c r="Y22"/>
      <c r="Z22"/>
      <c r="AA22"/>
    </row>
    <row r="23" spans="1:27" ht="41.25" customHeight="1">
      <c r="A23" s="165">
        <v>26</v>
      </c>
      <c r="B23" s="166" t="s">
        <v>351</v>
      </c>
      <c r="C23" s="158" t="s">
        <v>140</v>
      </c>
      <c r="D23" s="4" t="s">
        <v>357</v>
      </c>
      <c r="E23" s="4"/>
      <c r="F23" s="2" t="s">
        <v>142</v>
      </c>
      <c r="G23" s="2"/>
      <c r="H23" s="2" t="s">
        <v>358</v>
      </c>
      <c r="I23" s="188">
        <v>45728</v>
      </c>
      <c r="J23" s="188">
        <v>45730</v>
      </c>
      <c r="K23" s="2"/>
      <c r="L23" s="2"/>
      <c r="M23" s="174">
        <v>8</v>
      </c>
      <c r="N23" s="4" t="s">
        <v>54</v>
      </c>
      <c r="O23" s="167">
        <f>VLOOKUP(N23,S2:T7, 2, FALSE)*100</f>
        <v>15</v>
      </c>
      <c r="P23" s="217">
        <f t="shared" si="0"/>
        <v>1.2</v>
      </c>
      <c r="Q23" s="4"/>
      <c r="Y23"/>
      <c r="Z23"/>
      <c r="AA23"/>
    </row>
    <row r="24" spans="1:27" ht="41.25" customHeight="1">
      <c r="A24" s="165"/>
      <c r="B24" s="201"/>
      <c r="C24" s="158"/>
      <c r="D24" s="4" t="s">
        <v>357</v>
      </c>
      <c r="E24" s="236"/>
      <c r="F24" s="2" t="s">
        <v>374</v>
      </c>
      <c r="G24" s="2"/>
      <c r="H24" s="2" t="s">
        <v>358</v>
      </c>
      <c r="I24" s="188">
        <v>45768</v>
      </c>
      <c r="J24" s="188">
        <v>45771</v>
      </c>
      <c r="K24" s="2"/>
      <c r="L24" s="2"/>
      <c r="M24" s="174">
        <v>13</v>
      </c>
      <c r="N24" s="4" t="s">
        <v>20</v>
      </c>
      <c r="O24" s="167">
        <f>VLOOKUP(N24,S2:T7, 2, FALSE)*100</f>
        <v>0</v>
      </c>
      <c r="P24" s="217">
        <f t="shared" si="0"/>
        <v>0</v>
      </c>
      <c r="Q24" s="4"/>
      <c r="Y24"/>
      <c r="Z24"/>
      <c r="AA24"/>
    </row>
    <row r="25" spans="1:27" ht="45.6" customHeight="1">
      <c r="A25" s="192">
        <v>28</v>
      </c>
      <c r="B25" s="201" t="s">
        <v>351</v>
      </c>
      <c r="C25" s="181" t="s">
        <v>119</v>
      </c>
      <c r="D25" s="231" t="s">
        <v>216</v>
      </c>
      <c r="E25" s="30" t="s">
        <v>479</v>
      </c>
      <c r="F25" s="233" t="s">
        <v>375</v>
      </c>
      <c r="G25" s="4" t="s">
        <v>216</v>
      </c>
      <c r="H25" s="5" t="s">
        <v>376</v>
      </c>
      <c r="I25" s="188">
        <v>45698</v>
      </c>
      <c r="J25" s="188">
        <v>45709</v>
      </c>
      <c r="K25" s="188">
        <v>45720</v>
      </c>
      <c r="L25" s="219">
        <f>K25 - J25</f>
        <v>11</v>
      </c>
      <c r="M25" s="226">
        <v>8</v>
      </c>
      <c r="N25" s="4" t="s">
        <v>41</v>
      </c>
      <c r="O25" s="167">
        <f>VLOOKUP(N25,S2:T7, 2, FALSE)*100</f>
        <v>70</v>
      </c>
      <c r="P25" s="217">
        <f t="shared" si="0"/>
        <v>5.6</v>
      </c>
      <c r="Q25" s="218" t="s">
        <v>377</v>
      </c>
      <c r="Y25"/>
      <c r="Z25"/>
      <c r="AA25"/>
    </row>
    <row r="26" spans="1:27" ht="27" customHeight="1">
      <c r="A26" s="165">
        <v>29</v>
      </c>
      <c r="B26" s="166"/>
      <c r="C26" s="155" t="s">
        <v>119</v>
      </c>
      <c r="D26" s="232" t="s">
        <v>216</v>
      </c>
      <c r="E26" s="30" t="s">
        <v>480</v>
      </c>
      <c r="F26" s="234" t="s">
        <v>378</v>
      </c>
      <c r="G26" s="4" t="s">
        <v>379</v>
      </c>
      <c r="H26" s="5" t="s">
        <v>380</v>
      </c>
      <c r="I26" s="188">
        <v>45705</v>
      </c>
      <c r="J26" s="188">
        <v>45709</v>
      </c>
      <c r="K26" s="188">
        <v>45709</v>
      </c>
      <c r="L26" s="190">
        <f>K26 - J26</f>
        <v>0</v>
      </c>
      <c r="M26" s="226">
        <v>2</v>
      </c>
      <c r="N26" s="4" t="s">
        <v>64</v>
      </c>
      <c r="O26" s="167">
        <f>VLOOKUP(N26,S2:T7, 2, FALSE)*100</f>
        <v>90</v>
      </c>
      <c r="P26" s="217">
        <f t="shared" si="0"/>
        <v>1.8</v>
      </c>
      <c r="Q26" s="4"/>
      <c r="Y26"/>
      <c r="Z26"/>
      <c r="AA26"/>
    </row>
    <row r="27" spans="1:27" ht="27" customHeight="1">
      <c r="A27" s="165">
        <v>30</v>
      </c>
      <c r="B27" s="166" t="s">
        <v>351</v>
      </c>
      <c r="C27" s="158" t="s">
        <v>196</v>
      </c>
      <c r="D27" s="4" t="s">
        <v>216</v>
      </c>
      <c r="E27" t="s">
        <v>481</v>
      </c>
      <c r="F27" s="5" t="s">
        <v>381</v>
      </c>
      <c r="G27" s="4" t="s">
        <v>216</v>
      </c>
      <c r="H27" s="5" t="s">
        <v>382</v>
      </c>
      <c r="I27" s="188">
        <v>45705</v>
      </c>
      <c r="J27" s="188">
        <v>45723</v>
      </c>
      <c r="K27" s="188"/>
      <c r="L27" s="191"/>
      <c r="M27" s="226">
        <v>13</v>
      </c>
      <c r="N27" s="4" t="s">
        <v>54</v>
      </c>
      <c r="O27" s="167">
        <f>VLOOKUP(N27,S2:T7, 2, FALSE)*100</f>
        <v>15</v>
      </c>
      <c r="P27" s="217">
        <f t="shared" si="0"/>
        <v>1.95</v>
      </c>
      <c r="Q27" s="218" t="s">
        <v>482</v>
      </c>
      <c r="Y27"/>
      <c r="Z27"/>
      <c r="AA27"/>
    </row>
    <row r="28" spans="1:27" ht="42" customHeight="1">
      <c r="A28" s="165">
        <v>31</v>
      </c>
      <c r="B28" s="166"/>
      <c r="C28" s="158" t="s">
        <v>196</v>
      </c>
      <c r="D28" s="4" t="s">
        <v>216</v>
      </c>
      <c r="E28" t="s">
        <v>483</v>
      </c>
      <c r="F28" s="5" t="s">
        <v>384</v>
      </c>
      <c r="G28" s="4" t="s">
        <v>379</v>
      </c>
      <c r="H28" s="5" t="s">
        <v>385</v>
      </c>
      <c r="I28" s="188">
        <v>45705</v>
      </c>
      <c r="J28" s="188">
        <v>45716</v>
      </c>
      <c r="K28" s="188"/>
      <c r="L28" s="224"/>
      <c r="M28" s="226">
        <v>5</v>
      </c>
      <c r="N28" s="4" t="s">
        <v>54</v>
      </c>
      <c r="O28" s="167">
        <f>VLOOKUP(N28,S2:T7, 2, FALSE)*100</f>
        <v>15</v>
      </c>
      <c r="P28" s="217">
        <f t="shared" si="0"/>
        <v>0.75</v>
      </c>
      <c r="Q28" s="218" t="s">
        <v>484</v>
      </c>
      <c r="R28" s="82"/>
      <c r="Y28"/>
      <c r="Z28"/>
      <c r="AA28"/>
    </row>
    <row r="29" spans="1:27" ht="27" customHeight="1">
      <c r="A29" s="165">
        <v>32</v>
      </c>
      <c r="B29" s="166"/>
      <c r="C29" s="158" t="s">
        <v>276</v>
      </c>
      <c r="D29" s="4" t="s">
        <v>354</v>
      </c>
      <c r="E29" s="30" t="s">
        <v>485</v>
      </c>
      <c r="F29" s="5" t="s">
        <v>387</v>
      </c>
      <c r="G29" s="4" t="s">
        <v>379</v>
      </c>
      <c r="H29" s="5" t="s">
        <v>385</v>
      </c>
      <c r="I29" s="188">
        <v>45719</v>
      </c>
      <c r="J29" s="188">
        <v>45730</v>
      </c>
      <c r="K29" s="188">
        <v>45707</v>
      </c>
      <c r="L29" s="190"/>
      <c r="M29" s="226">
        <v>5</v>
      </c>
      <c r="N29" s="4" t="s">
        <v>41</v>
      </c>
      <c r="O29" s="167">
        <f>VLOOKUP(N29,S2:T7, 2, FALSE)*100</f>
        <v>70</v>
      </c>
      <c r="P29" s="217">
        <f t="shared" si="0"/>
        <v>3.5</v>
      </c>
      <c r="Q29" s="239" t="s">
        <v>486</v>
      </c>
    </row>
    <row r="30" spans="1:27" ht="27" customHeight="1">
      <c r="A30" s="165">
        <v>33</v>
      </c>
      <c r="B30" s="166"/>
      <c r="C30" s="158" t="s">
        <v>276</v>
      </c>
      <c r="D30" s="4" t="s">
        <v>354</v>
      </c>
      <c r="E30" s="243" t="s">
        <v>487</v>
      </c>
      <c r="F30" s="177" t="s">
        <v>387</v>
      </c>
      <c r="G30" s="178" t="s">
        <v>379</v>
      </c>
      <c r="H30" s="177" t="s">
        <v>385</v>
      </c>
      <c r="I30" s="188">
        <v>45719</v>
      </c>
      <c r="J30" s="188">
        <v>45730</v>
      </c>
      <c r="K30" s="188">
        <v>45712</v>
      </c>
      <c r="L30" s="190"/>
      <c r="M30" s="227">
        <v>5</v>
      </c>
      <c r="N30" s="4" t="s">
        <v>41</v>
      </c>
      <c r="O30" s="167">
        <f>VLOOKUP(N30,S2:T7, 2, FALSE)*100</f>
        <v>70</v>
      </c>
      <c r="P30" s="217">
        <f t="shared" si="0"/>
        <v>3.5</v>
      </c>
      <c r="Q30" s="239" t="s">
        <v>486</v>
      </c>
    </row>
    <row r="31" spans="1:27" ht="27" customHeight="1">
      <c r="A31" s="165">
        <v>34</v>
      </c>
      <c r="B31" s="166"/>
      <c r="C31" s="155" t="s">
        <v>123</v>
      </c>
      <c r="D31" s="232" t="s">
        <v>354</v>
      </c>
      <c r="E31" s="30" t="s">
        <v>488</v>
      </c>
      <c r="F31" s="234" t="s">
        <v>388</v>
      </c>
      <c r="G31" s="4" t="s">
        <v>216</v>
      </c>
      <c r="H31" s="5" t="s">
        <v>382</v>
      </c>
      <c r="I31" s="188">
        <v>45719</v>
      </c>
      <c r="J31" s="188">
        <v>45730</v>
      </c>
      <c r="K31" s="188"/>
      <c r="L31" s="188"/>
      <c r="M31" s="226">
        <v>3</v>
      </c>
      <c r="N31" s="4" t="s">
        <v>54</v>
      </c>
      <c r="O31" s="167">
        <f>VLOOKUP(N31,S2:T7, 2, FALSE)*100</f>
        <v>15</v>
      </c>
      <c r="P31" s="217">
        <f t="shared" si="0"/>
        <v>0.45</v>
      </c>
      <c r="Q31" s="4"/>
    </row>
    <row r="32" spans="1:27" ht="27" customHeight="1">
      <c r="A32" s="165">
        <v>35</v>
      </c>
      <c r="B32" s="166"/>
      <c r="C32" s="155" t="s">
        <v>123</v>
      </c>
      <c r="D32" s="232" t="s">
        <v>354</v>
      </c>
      <c r="E32" s="30" t="s">
        <v>489</v>
      </c>
      <c r="F32" s="234" t="s">
        <v>387</v>
      </c>
      <c r="G32" s="4" t="s">
        <v>379</v>
      </c>
      <c r="H32" s="5" t="s">
        <v>389</v>
      </c>
      <c r="I32" s="188">
        <v>45726</v>
      </c>
      <c r="J32" s="188">
        <v>45730</v>
      </c>
      <c r="K32" s="5"/>
      <c r="L32" s="5"/>
      <c r="M32" s="226">
        <v>2</v>
      </c>
      <c r="N32" s="4" t="s">
        <v>41</v>
      </c>
      <c r="O32" s="167">
        <f>VLOOKUP(N32,S2:T7, 2, FALSE)*100</f>
        <v>70</v>
      </c>
      <c r="P32" s="217">
        <f>M32*O32/100</f>
        <v>1.4</v>
      </c>
      <c r="Q32" s="4"/>
    </row>
    <row r="33" spans="1:17" ht="27" customHeight="1">
      <c r="A33" s="165">
        <v>36</v>
      </c>
      <c r="B33" s="166"/>
      <c r="C33" s="155" t="s">
        <v>123</v>
      </c>
      <c r="D33" s="231" t="s">
        <v>354</v>
      </c>
      <c r="E33" s="30" t="s">
        <v>490</v>
      </c>
      <c r="F33" s="234" t="s">
        <v>387</v>
      </c>
      <c r="G33" s="4" t="s">
        <v>379</v>
      </c>
      <c r="H33" s="5" t="s">
        <v>389</v>
      </c>
      <c r="I33" s="188">
        <v>45733</v>
      </c>
      <c r="J33" s="188">
        <v>45737</v>
      </c>
      <c r="K33" s="188">
        <v>45737</v>
      </c>
      <c r="L33" s="190">
        <f>K33 - J33</f>
        <v>0</v>
      </c>
      <c r="M33" s="226">
        <v>2</v>
      </c>
      <c r="N33" s="4" t="s">
        <v>64</v>
      </c>
      <c r="O33" s="167">
        <f>VLOOKUP(N33,S2:T7, 2, FALSE)*100</f>
        <v>90</v>
      </c>
      <c r="P33" s="217">
        <f t="shared" ref="P33:P64" si="2">IF(AND(ISNUMBER(M33), ISNUMBER(O33)), M33*O33/100, 0)</f>
        <v>1.8</v>
      </c>
      <c r="Q33" s="4"/>
    </row>
    <row r="34" spans="1:17" ht="27" customHeight="1">
      <c r="A34" s="165">
        <v>37</v>
      </c>
      <c r="B34" s="166"/>
      <c r="C34" s="155" t="s">
        <v>123</v>
      </c>
      <c r="D34" s="231" t="s">
        <v>354</v>
      </c>
      <c r="E34" s="30" t="s">
        <v>491</v>
      </c>
      <c r="F34" s="234" t="s">
        <v>387</v>
      </c>
      <c r="G34" s="4" t="s">
        <v>379</v>
      </c>
      <c r="H34" s="5" t="s">
        <v>389</v>
      </c>
      <c r="I34" s="188">
        <v>45740</v>
      </c>
      <c r="J34" s="188">
        <v>45744</v>
      </c>
      <c r="K34" s="188">
        <v>45744</v>
      </c>
      <c r="L34" s="190">
        <f>K34 - J34</f>
        <v>0</v>
      </c>
      <c r="M34" s="226">
        <v>2</v>
      </c>
      <c r="N34" s="4" t="s">
        <v>64</v>
      </c>
      <c r="O34" s="167">
        <f>VLOOKUP(N34,S2:T7, 2, FALSE)*100</f>
        <v>90</v>
      </c>
      <c r="P34" s="217">
        <f t="shared" si="2"/>
        <v>1.8</v>
      </c>
      <c r="Q34" s="4"/>
    </row>
    <row r="35" spans="1:17" ht="27" customHeight="1">
      <c r="A35" s="165">
        <v>38</v>
      </c>
      <c r="B35" s="166"/>
      <c r="C35" s="155" t="s">
        <v>123</v>
      </c>
      <c r="D35" s="231" t="s">
        <v>354</v>
      </c>
      <c r="E35" s="30" t="s">
        <v>492</v>
      </c>
      <c r="F35" s="234" t="s">
        <v>387</v>
      </c>
      <c r="G35" s="4" t="s">
        <v>379</v>
      </c>
      <c r="H35" s="5" t="s">
        <v>389</v>
      </c>
      <c r="I35" s="188">
        <v>45747</v>
      </c>
      <c r="J35" s="188">
        <v>45751</v>
      </c>
      <c r="K35" s="188">
        <v>45751</v>
      </c>
      <c r="L35" s="190">
        <f>K35 - J35</f>
        <v>0</v>
      </c>
      <c r="M35" s="226">
        <v>2</v>
      </c>
      <c r="N35" s="4" t="s">
        <v>41</v>
      </c>
      <c r="O35" s="167">
        <f>VLOOKUP(N35,S2:T7, 2, FALSE)*100</f>
        <v>70</v>
      </c>
      <c r="P35" s="217">
        <f t="shared" si="2"/>
        <v>1.4</v>
      </c>
      <c r="Q35" s="4"/>
    </row>
    <row r="36" spans="1:17" ht="27" customHeight="1">
      <c r="A36" s="165">
        <v>39</v>
      </c>
      <c r="B36" s="166"/>
      <c r="C36" s="155" t="s">
        <v>123</v>
      </c>
      <c r="D36" s="231" t="s">
        <v>354</v>
      </c>
      <c r="E36" s="30" t="s">
        <v>493</v>
      </c>
      <c r="F36" s="234" t="s">
        <v>387</v>
      </c>
      <c r="G36" s="4" t="s">
        <v>379</v>
      </c>
      <c r="H36" s="5" t="s">
        <v>389</v>
      </c>
      <c r="I36" s="188">
        <v>45754</v>
      </c>
      <c r="J36" s="188">
        <v>45758</v>
      </c>
      <c r="K36" s="188">
        <v>45758</v>
      </c>
      <c r="L36" s="190">
        <f>K36 - J36</f>
        <v>0</v>
      </c>
      <c r="M36" s="226">
        <v>2</v>
      </c>
      <c r="N36" s="4" t="s">
        <v>64</v>
      </c>
      <c r="O36" s="167">
        <f>VLOOKUP(N36,S2:T7, 2, FALSE)*100</f>
        <v>90</v>
      </c>
      <c r="P36" s="217">
        <f t="shared" si="2"/>
        <v>1.8</v>
      </c>
      <c r="Q36" s="4"/>
    </row>
    <row r="37" spans="1:17" ht="27" customHeight="1">
      <c r="A37" s="165">
        <v>40</v>
      </c>
      <c r="B37" s="166" t="s">
        <v>351</v>
      </c>
      <c r="C37" s="155" t="s">
        <v>296</v>
      </c>
      <c r="D37" s="178" t="s">
        <v>354</v>
      </c>
      <c r="E37" t="s">
        <v>404</v>
      </c>
      <c r="F37" s="5" t="s">
        <v>390</v>
      </c>
      <c r="G37" s="4" t="s">
        <v>379</v>
      </c>
      <c r="H37" s="5" t="s">
        <v>391</v>
      </c>
      <c r="I37" s="188">
        <v>45747</v>
      </c>
      <c r="J37" s="188">
        <v>45751</v>
      </c>
      <c r="K37" s="5"/>
      <c r="L37" s="5"/>
      <c r="M37" s="226">
        <v>8</v>
      </c>
      <c r="N37" s="4" t="s">
        <v>20</v>
      </c>
      <c r="O37" s="167">
        <f>VLOOKUP(N37,S2:T7, 2, FALSE)*100</f>
        <v>0</v>
      </c>
      <c r="P37" s="217">
        <f t="shared" si="2"/>
        <v>0</v>
      </c>
      <c r="Q37" s="4"/>
    </row>
    <row r="38" spans="1:17" ht="27" customHeight="1">
      <c r="A38" s="165">
        <v>41</v>
      </c>
      <c r="B38" s="166" t="s">
        <v>351</v>
      </c>
      <c r="C38" s="155" t="s">
        <v>187</v>
      </c>
      <c r="D38" s="232" t="s">
        <v>354</v>
      </c>
      <c r="E38" s="30" t="s">
        <v>494</v>
      </c>
      <c r="F38" s="234" t="s">
        <v>392</v>
      </c>
      <c r="G38" s="4" t="s">
        <v>379</v>
      </c>
      <c r="H38" s="5" t="s">
        <v>391</v>
      </c>
      <c r="I38" s="188">
        <v>45705</v>
      </c>
      <c r="J38" s="188">
        <v>45723</v>
      </c>
      <c r="K38" s="5"/>
      <c r="L38" s="191"/>
      <c r="M38" s="226">
        <v>13</v>
      </c>
      <c r="N38" s="4" t="s">
        <v>54</v>
      </c>
      <c r="O38" s="167">
        <f>VLOOKUP(N38,S2:T7, 2, FALSE)*100</f>
        <v>15</v>
      </c>
      <c r="P38" s="217">
        <f t="shared" si="2"/>
        <v>1.95</v>
      </c>
      <c r="Q38" s="218" t="s">
        <v>393</v>
      </c>
    </row>
    <row r="39" spans="1:17" ht="27" customHeight="1">
      <c r="A39" s="165">
        <v>42</v>
      </c>
      <c r="B39" s="166" t="s">
        <v>351</v>
      </c>
      <c r="C39" s="155" t="s">
        <v>187</v>
      </c>
      <c r="D39" s="232" t="s">
        <v>354</v>
      </c>
      <c r="E39" s="30" t="s">
        <v>495</v>
      </c>
      <c r="F39" s="234" t="s">
        <v>392</v>
      </c>
      <c r="G39" s="4" t="s">
        <v>379</v>
      </c>
      <c r="H39" s="5" t="s">
        <v>391</v>
      </c>
      <c r="I39" s="188">
        <v>45712</v>
      </c>
      <c r="J39" s="188">
        <v>45723</v>
      </c>
      <c r="K39" s="5"/>
      <c r="L39" s="191"/>
      <c r="M39" s="226">
        <v>5</v>
      </c>
      <c r="N39" s="4" t="s">
        <v>54</v>
      </c>
      <c r="O39" s="167">
        <f>VLOOKUP(N39,S2:T7, 2, FALSE)*100</f>
        <v>15</v>
      </c>
      <c r="P39" s="217">
        <f t="shared" si="2"/>
        <v>0.75</v>
      </c>
      <c r="Q39" s="218" t="s">
        <v>393</v>
      </c>
    </row>
    <row r="40" spans="1:17" ht="27" customHeight="1">
      <c r="A40" s="165">
        <v>43</v>
      </c>
      <c r="B40" s="166"/>
      <c r="C40" s="155" t="s">
        <v>187</v>
      </c>
      <c r="D40" s="232" t="s">
        <v>354</v>
      </c>
      <c r="E40" s="30" t="s">
        <v>496</v>
      </c>
      <c r="F40" s="234" t="s">
        <v>394</v>
      </c>
      <c r="G40" s="4" t="s">
        <v>379</v>
      </c>
      <c r="H40" s="5" t="s">
        <v>391</v>
      </c>
      <c r="I40" s="188">
        <v>45726</v>
      </c>
      <c r="J40" s="188">
        <v>45730</v>
      </c>
      <c r="K40" s="5"/>
      <c r="L40" s="5"/>
      <c r="M40" s="226">
        <v>2</v>
      </c>
      <c r="N40" s="4" t="s">
        <v>20</v>
      </c>
      <c r="O40" s="167">
        <f>VLOOKUP(N40,S2:T7, 2, FALSE)*100</f>
        <v>0</v>
      </c>
      <c r="P40" s="217">
        <f t="shared" si="2"/>
        <v>0</v>
      </c>
      <c r="Q40" s="4"/>
    </row>
    <row r="41" spans="1:17" ht="27" customHeight="1">
      <c r="A41" s="165">
        <v>44</v>
      </c>
      <c r="B41" s="166"/>
      <c r="C41" s="155" t="s">
        <v>187</v>
      </c>
      <c r="D41" s="232" t="s">
        <v>354</v>
      </c>
      <c r="E41" s="30" t="s">
        <v>497</v>
      </c>
      <c r="F41" s="234" t="s">
        <v>394</v>
      </c>
      <c r="G41" s="4" t="s">
        <v>379</v>
      </c>
      <c r="H41" s="5" t="s">
        <v>391</v>
      </c>
      <c r="I41" s="188">
        <v>45733</v>
      </c>
      <c r="J41" s="188">
        <v>45737</v>
      </c>
      <c r="K41" s="5"/>
      <c r="L41" s="5"/>
      <c r="M41" s="226">
        <v>2</v>
      </c>
      <c r="N41" s="4" t="s">
        <v>20</v>
      </c>
      <c r="O41" s="167">
        <f>VLOOKUP(N41,S2:T7, 2, FALSE)*100</f>
        <v>0</v>
      </c>
      <c r="P41" s="217">
        <f t="shared" si="2"/>
        <v>0</v>
      </c>
      <c r="Q41" s="4"/>
    </row>
    <row r="42" spans="1:17" ht="27" customHeight="1">
      <c r="A42" s="165">
        <v>45</v>
      </c>
      <c r="B42" s="166" t="s">
        <v>351</v>
      </c>
      <c r="C42" s="155" t="s">
        <v>187</v>
      </c>
      <c r="D42" s="231" t="s">
        <v>354</v>
      </c>
      <c r="E42" s="92" t="s">
        <v>498</v>
      </c>
      <c r="F42" s="234" t="s">
        <v>395</v>
      </c>
      <c r="G42" s="4" t="s">
        <v>379</v>
      </c>
      <c r="H42" s="5" t="s">
        <v>389</v>
      </c>
      <c r="I42" s="188">
        <v>45719</v>
      </c>
      <c r="J42" s="188">
        <v>45730</v>
      </c>
      <c r="K42" s="5"/>
      <c r="L42" s="191"/>
      <c r="M42" s="226">
        <v>8</v>
      </c>
      <c r="N42" s="4" t="s">
        <v>54</v>
      </c>
      <c r="O42" s="167">
        <f>VLOOKUP(N42,S2:T7, 2, FALSE)*100</f>
        <v>15</v>
      </c>
      <c r="P42" s="217">
        <f t="shared" si="2"/>
        <v>1.2</v>
      </c>
      <c r="Q42" s="4"/>
    </row>
    <row r="43" spans="1:17" ht="27" customHeight="1">
      <c r="A43" s="165">
        <v>46</v>
      </c>
      <c r="B43" s="166" t="s">
        <v>351</v>
      </c>
      <c r="C43" s="155" t="s">
        <v>187</v>
      </c>
      <c r="D43" s="231" t="s">
        <v>354</v>
      </c>
      <c r="E43" s="92" t="s">
        <v>499</v>
      </c>
      <c r="F43" s="234" t="s">
        <v>392</v>
      </c>
      <c r="G43" s="4" t="s">
        <v>379</v>
      </c>
      <c r="H43" s="5" t="s">
        <v>391</v>
      </c>
      <c r="I43" s="188">
        <v>45726</v>
      </c>
      <c r="J43" s="188">
        <v>45744</v>
      </c>
      <c r="K43" s="5"/>
      <c r="L43" s="5"/>
      <c r="M43" s="226">
        <v>8</v>
      </c>
      <c r="N43" s="4" t="s">
        <v>20</v>
      </c>
      <c r="O43" s="167">
        <f>VLOOKUP(N43,S2:T7, 2, FALSE)*100</f>
        <v>0</v>
      </c>
      <c r="P43" s="217">
        <f t="shared" si="2"/>
        <v>0</v>
      </c>
      <c r="Q43" s="4"/>
    </row>
    <row r="44" spans="1:17" ht="27" customHeight="1">
      <c r="A44" s="165">
        <v>47</v>
      </c>
      <c r="B44" s="166"/>
      <c r="C44" s="155" t="s">
        <v>187</v>
      </c>
      <c r="D44" s="231" t="s">
        <v>354</v>
      </c>
      <c r="E44" s="246" t="s">
        <v>500</v>
      </c>
      <c r="F44" s="234" t="s">
        <v>394</v>
      </c>
      <c r="G44" s="4" t="s">
        <v>379</v>
      </c>
      <c r="H44" s="5" t="s">
        <v>391</v>
      </c>
      <c r="I44" s="188">
        <v>45754</v>
      </c>
      <c r="J44" s="188">
        <v>45758</v>
      </c>
      <c r="K44" s="5"/>
      <c r="L44" s="5"/>
      <c r="M44" s="226">
        <v>2</v>
      </c>
      <c r="N44" s="4" t="s">
        <v>20</v>
      </c>
      <c r="O44" s="167">
        <f>VLOOKUP(N44,S2:T7, 2, FALSE)*100</f>
        <v>0</v>
      </c>
      <c r="P44" s="217">
        <f t="shared" si="2"/>
        <v>0</v>
      </c>
      <c r="Q44" s="4"/>
    </row>
    <row r="45" spans="1:17" ht="27" customHeight="1">
      <c r="A45" s="165">
        <v>48</v>
      </c>
      <c r="B45" s="166"/>
      <c r="C45" s="155" t="s">
        <v>207</v>
      </c>
      <c r="D45" s="231" t="s">
        <v>354</v>
      </c>
      <c r="E45" s="30" t="s">
        <v>501</v>
      </c>
      <c r="F45" s="234" t="s">
        <v>396</v>
      </c>
      <c r="G45" s="4" t="s">
        <v>379</v>
      </c>
      <c r="H45" s="5" t="s">
        <v>391</v>
      </c>
      <c r="I45" s="188">
        <v>45754</v>
      </c>
      <c r="J45" s="188">
        <v>45765</v>
      </c>
      <c r="K45" s="5"/>
      <c r="L45" s="5"/>
      <c r="M45" s="226">
        <v>5</v>
      </c>
      <c r="N45" s="4" t="s">
        <v>20</v>
      </c>
      <c r="O45" s="167">
        <f>VLOOKUP(N45,S2:T7, 2, FALSE)*100</f>
        <v>0</v>
      </c>
      <c r="P45" s="217">
        <f t="shared" si="2"/>
        <v>0</v>
      </c>
      <c r="Q45" s="4"/>
    </row>
    <row r="46" spans="1:17" ht="27" customHeight="1">
      <c r="A46" s="165">
        <v>49</v>
      </c>
      <c r="B46" s="166"/>
      <c r="C46" s="180"/>
      <c r="D46" s="178" t="s">
        <v>354</v>
      </c>
      <c r="E46" s="237"/>
      <c r="F46" s="100" t="s">
        <v>396</v>
      </c>
      <c r="G46" s="183" t="s">
        <v>379</v>
      </c>
      <c r="H46" s="100" t="s">
        <v>391</v>
      </c>
      <c r="I46" s="189"/>
      <c r="J46" s="5"/>
      <c r="K46" s="5"/>
      <c r="L46" s="5"/>
      <c r="M46" s="228" t="s">
        <v>397</v>
      </c>
      <c r="N46" s="4" t="s">
        <v>20</v>
      </c>
      <c r="O46" s="167">
        <f>VLOOKUP(N46,S2:T7, 2, FALSE)*100</f>
        <v>0</v>
      </c>
      <c r="P46" s="217">
        <f t="shared" si="2"/>
        <v>0</v>
      </c>
      <c r="Q46" s="4"/>
    </row>
    <row r="47" spans="1:17" ht="27" customHeight="1">
      <c r="A47" s="165">
        <v>50</v>
      </c>
      <c r="B47" s="166" t="s">
        <v>351</v>
      </c>
      <c r="C47" s="167" t="s">
        <v>398</v>
      </c>
      <c r="D47" s="178" t="s">
        <v>354</v>
      </c>
      <c r="E47" s="178"/>
      <c r="F47" s="5" t="s">
        <v>399</v>
      </c>
      <c r="G47" s="4" t="s">
        <v>379</v>
      </c>
      <c r="H47" s="5" t="s">
        <v>400</v>
      </c>
      <c r="I47" s="188">
        <v>45705</v>
      </c>
      <c r="J47" s="188">
        <v>45737</v>
      </c>
      <c r="K47" s="5"/>
      <c r="L47" s="2"/>
      <c r="M47" s="226">
        <v>13</v>
      </c>
      <c r="N47" s="4" t="s">
        <v>54</v>
      </c>
      <c r="O47" s="167">
        <f>VLOOKUP(N47,S2:T7, 2, FALSE)*100</f>
        <v>15</v>
      </c>
      <c r="P47" s="217">
        <f t="shared" si="2"/>
        <v>1.95</v>
      </c>
      <c r="Q47" s="4"/>
    </row>
    <row r="48" spans="1:17" ht="27" customHeight="1">
      <c r="A48" s="165">
        <v>51</v>
      </c>
      <c r="B48" s="166"/>
      <c r="C48" s="155" t="s">
        <v>203</v>
      </c>
      <c r="D48" s="178" t="s">
        <v>354</v>
      </c>
      <c r="E48" s="244"/>
      <c r="F48" s="5" t="s">
        <v>401</v>
      </c>
      <c r="G48" s="4" t="s">
        <v>379</v>
      </c>
      <c r="H48" s="5" t="s">
        <v>391</v>
      </c>
      <c r="I48" s="188">
        <v>45740</v>
      </c>
      <c r="J48" s="188">
        <v>45744</v>
      </c>
      <c r="K48" s="5"/>
      <c r="L48" s="5"/>
      <c r="M48" s="226">
        <v>2</v>
      </c>
      <c r="N48" s="4" t="s">
        <v>20</v>
      </c>
      <c r="O48" s="167">
        <f>VLOOKUP(N48,S2:T7, 2, FALSE)*100</f>
        <v>0</v>
      </c>
      <c r="P48" s="217">
        <f t="shared" si="2"/>
        <v>0</v>
      </c>
      <c r="Q48" s="4"/>
    </row>
    <row r="49" spans="1:17" ht="27" customHeight="1">
      <c r="A49" s="165">
        <v>52</v>
      </c>
      <c r="B49" s="166" t="s">
        <v>351</v>
      </c>
      <c r="C49" s="181" t="s">
        <v>207</v>
      </c>
      <c r="D49" s="231" t="s">
        <v>354</v>
      </c>
      <c r="E49" s="91" t="s">
        <v>402</v>
      </c>
      <c r="F49" s="234" t="s">
        <v>402</v>
      </c>
      <c r="G49" s="4" t="s">
        <v>379</v>
      </c>
      <c r="H49" s="5" t="s">
        <v>400</v>
      </c>
      <c r="I49" s="188">
        <v>45705</v>
      </c>
      <c r="J49" s="188">
        <v>45730</v>
      </c>
      <c r="K49" s="5"/>
      <c r="L49" s="222"/>
      <c r="M49" s="226">
        <v>8</v>
      </c>
      <c r="N49" s="4" t="s">
        <v>20</v>
      </c>
      <c r="O49" s="167">
        <f>VLOOKUP(N49,S2:T7, 2, FALSE)*100</f>
        <v>0</v>
      </c>
      <c r="P49" s="217">
        <f t="shared" si="2"/>
        <v>0</v>
      </c>
      <c r="Q49" s="218" t="s">
        <v>502</v>
      </c>
    </row>
    <row r="50" spans="1:17" ht="27" customHeight="1">
      <c r="A50" s="165">
        <v>54</v>
      </c>
      <c r="B50" s="166"/>
      <c r="C50" s="155" t="s">
        <v>123</v>
      </c>
      <c r="D50" s="231" t="s">
        <v>354</v>
      </c>
      <c r="E50" s="247" t="s">
        <v>404</v>
      </c>
      <c r="F50" s="234" t="s">
        <v>404</v>
      </c>
      <c r="G50" s="4" t="s">
        <v>379</v>
      </c>
      <c r="H50" s="5" t="s">
        <v>380</v>
      </c>
      <c r="I50" s="188">
        <v>45705</v>
      </c>
      <c r="J50" s="188">
        <v>45716</v>
      </c>
      <c r="K50" s="5"/>
      <c r="L50" s="191"/>
      <c r="M50" s="226">
        <v>5</v>
      </c>
      <c r="N50" s="4" t="s">
        <v>54</v>
      </c>
      <c r="O50" s="167">
        <f>VLOOKUP(N50,S2:T7, 2, FALSE)*100</f>
        <v>15</v>
      </c>
      <c r="P50" s="217">
        <f t="shared" si="2"/>
        <v>0.75</v>
      </c>
      <c r="Q50" s="218" t="s">
        <v>503</v>
      </c>
    </row>
    <row r="51" spans="1:17" ht="27" customHeight="1">
      <c r="A51" s="165">
        <v>55</v>
      </c>
      <c r="B51" s="166"/>
      <c r="C51" s="155" t="s">
        <v>207</v>
      </c>
      <c r="D51" s="231" t="s">
        <v>354</v>
      </c>
      <c r="E51" s="30" t="s">
        <v>504</v>
      </c>
      <c r="F51" s="234" t="s">
        <v>406</v>
      </c>
      <c r="G51" s="4" t="s">
        <v>216</v>
      </c>
      <c r="H51" s="5" t="s">
        <v>407</v>
      </c>
      <c r="I51" s="188">
        <v>45761</v>
      </c>
      <c r="J51" s="188">
        <v>45772</v>
      </c>
      <c r="K51" s="5"/>
      <c r="L51" s="5"/>
      <c r="M51" s="226">
        <v>5</v>
      </c>
      <c r="N51" s="4" t="s">
        <v>20</v>
      </c>
      <c r="O51" s="167">
        <f>VLOOKUP(N51,S2:T7, 2, FALSE)*100</f>
        <v>0</v>
      </c>
      <c r="P51" s="217">
        <f t="shared" si="2"/>
        <v>0</v>
      </c>
      <c r="Q51" s="4"/>
    </row>
    <row r="52" spans="1:17" ht="27" customHeight="1">
      <c r="A52" s="165">
        <v>56</v>
      </c>
      <c r="B52" s="166"/>
      <c r="C52" s="180"/>
      <c r="D52" s="178" t="s">
        <v>354</v>
      </c>
      <c r="E52" s="237"/>
      <c r="F52" s="100" t="s">
        <v>408</v>
      </c>
      <c r="G52" s="183" t="s">
        <v>216</v>
      </c>
      <c r="H52" s="100" t="s">
        <v>407</v>
      </c>
      <c r="I52" s="189"/>
      <c r="J52" s="5"/>
      <c r="K52" s="5"/>
      <c r="L52" s="5"/>
      <c r="M52" s="228" t="s">
        <v>397</v>
      </c>
      <c r="N52" s="4" t="s">
        <v>20</v>
      </c>
      <c r="O52" s="167">
        <f>VLOOKUP(N52,S2:T7, 2, FALSE)*100</f>
        <v>0</v>
      </c>
      <c r="P52" s="217">
        <f t="shared" si="2"/>
        <v>0</v>
      </c>
      <c r="Q52" s="4"/>
    </row>
    <row r="53" spans="1:17" ht="27" customHeight="1">
      <c r="A53" s="165">
        <v>57</v>
      </c>
      <c r="B53" s="166"/>
      <c r="C53" s="168" t="s">
        <v>184</v>
      </c>
      <c r="D53" s="178" t="s">
        <v>354</v>
      </c>
      <c r="E53" t="s">
        <v>505</v>
      </c>
      <c r="F53" s="5" t="s">
        <v>409</v>
      </c>
      <c r="G53" s="4" t="s">
        <v>410</v>
      </c>
      <c r="H53" s="5" t="s">
        <v>411</v>
      </c>
      <c r="I53" s="188">
        <v>45712</v>
      </c>
      <c r="J53" s="188">
        <v>45723</v>
      </c>
      <c r="K53" s="5"/>
      <c r="L53" s="191"/>
      <c r="M53" s="226">
        <v>5</v>
      </c>
      <c r="N53" s="4" t="s">
        <v>54</v>
      </c>
      <c r="O53" s="167">
        <f>VLOOKUP(N53,S2:T7, 2, FALSE)*100</f>
        <v>15</v>
      </c>
      <c r="P53" s="217">
        <f t="shared" si="2"/>
        <v>0.75</v>
      </c>
      <c r="Q53" s="218" t="s">
        <v>368</v>
      </c>
    </row>
    <row r="54" spans="1:17" ht="27" customHeight="1">
      <c r="A54" s="165">
        <v>58</v>
      </c>
      <c r="B54" s="166"/>
      <c r="C54" s="168" t="s">
        <v>184</v>
      </c>
      <c r="D54" s="178" t="s">
        <v>354</v>
      </c>
      <c r="E54" t="s">
        <v>506</v>
      </c>
      <c r="F54" s="5" t="s">
        <v>412</v>
      </c>
      <c r="G54" s="4" t="s">
        <v>410</v>
      </c>
      <c r="H54" s="5" t="s">
        <v>411</v>
      </c>
      <c r="I54" s="188">
        <v>45726</v>
      </c>
      <c r="J54" s="188">
        <v>45737</v>
      </c>
      <c r="K54" s="5"/>
      <c r="L54" s="5"/>
      <c r="M54" s="226">
        <v>5</v>
      </c>
      <c r="N54" s="4" t="s">
        <v>20</v>
      </c>
      <c r="O54" s="167">
        <f>VLOOKUP(N54,S2:T7, 2, FALSE)*100</f>
        <v>0</v>
      </c>
      <c r="P54" s="217">
        <f t="shared" si="2"/>
        <v>0</v>
      </c>
      <c r="Q54" s="4"/>
    </row>
    <row r="55" spans="1:17" ht="51.75" customHeight="1">
      <c r="A55" s="165">
        <v>60</v>
      </c>
      <c r="B55" s="166" t="s">
        <v>351</v>
      </c>
      <c r="C55" s="167" t="s">
        <v>413</v>
      </c>
      <c r="D55" s="178" t="s">
        <v>354</v>
      </c>
      <c r="E55" s="178"/>
      <c r="F55" s="5" t="s">
        <v>414</v>
      </c>
      <c r="G55" s="4" t="s">
        <v>410</v>
      </c>
      <c r="H55" s="5" t="s">
        <v>411</v>
      </c>
      <c r="I55" s="188">
        <v>45740</v>
      </c>
      <c r="J55" s="188">
        <v>45765</v>
      </c>
      <c r="K55" s="5"/>
      <c r="L55" s="5"/>
      <c r="M55" s="226">
        <v>21</v>
      </c>
      <c r="N55" s="4" t="s">
        <v>20</v>
      </c>
      <c r="O55" s="167">
        <f>VLOOKUP(N55,S2:T7, 2, FALSE)*100</f>
        <v>0</v>
      </c>
      <c r="P55" s="217">
        <f t="shared" si="2"/>
        <v>0</v>
      </c>
      <c r="Q55" s="4"/>
    </row>
    <row r="56" spans="1:17" ht="27" customHeight="1">
      <c r="A56" s="165">
        <v>61</v>
      </c>
      <c r="B56" s="166" t="s">
        <v>351</v>
      </c>
      <c r="C56" s="155" t="s">
        <v>200</v>
      </c>
      <c r="D56" s="178" t="s">
        <v>354</v>
      </c>
      <c r="E56" t="s">
        <v>507</v>
      </c>
      <c r="F56" s="5" t="s">
        <v>415</v>
      </c>
      <c r="G56" s="4" t="s">
        <v>410</v>
      </c>
      <c r="H56" s="5" t="s">
        <v>411</v>
      </c>
      <c r="I56" s="188">
        <v>45747</v>
      </c>
      <c r="J56" s="188">
        <v>45765</v>
      </c>
      <c r="K56" s="5"/>
      <c r="L56" s="190"/>
      <c r="M56" s="226">
        <v>13</v>
      </c>
      <c r="N56" s="4" t="s">
        <v>64</v>
      </c>
      <c r="O56" s="167">
        <f>VLOOKUP(N56,S2:T7, 2, FALSE)*100</f>
        <v>90</v>
      </c>
      <c r="P56" s="217">
        <f t="shared" si="2"/>
        <v>11.7</v>
      </c>
      <c r="Q56" s="4"/>
    </row>
    <row r="57" spans="1:17" ht="27" customHeight="1">
      <c r="A57" s="165">
        <v>62</v>
      </c>
      <c r="B57" s="166"/>
      <c r="C57" s="155" t="s">
        <v>207</v>
      </c>
      <c r="D57" s="231" t="s">
        <v>354</v>
      </c>
      <c r="E57" s="30" t="s">
        <v>508</v>
      </c>
      <c r="F57" s="234" t="s">
        <v>416</v>
      </c>
      <c r="G57" s="4" t="s">
        <v>410</v>
      </c>
      <c r="H57" s="5" t="s">
        <v>411</v>
      </c>
      <c r="I57" s="188">
        <v>45761</v>
      </c>
      <c r="J57" s="188">
        <v>45765</v>
      </c>
      <c r="K57" s="5"/>
      <c r="L57" s="5"/>
      <c r="M57" s="226">
        <v>2</v>
      </c>
      <c r="N57" s="4" t="s">
        <v>20</v>
      </c>
      <c r="O57" s="167">
        <f>VLOOKUP(N57,S2:T7, 2, FALSE)*100</f>
        <v>0</v>
      </c>
      <c r="P57" s="217">
        <f t="shared" si="2"/>
        <v>0</v>
      </c>
      <c r="Q57" s="4"/>
    </row>
    <row r="58" spans="1:17" ht="27" customHeight="1">
      <c r="A58" s="165">
        <v>63</v>
      </c>
      <c r="B58" s="166"/>
      <c r="C58" s="182"/>
      <c r="D58" s="178" t="s">
        <v>354</v>
      </c>
      <c r="E58" s="237"/>
      <c r="F58" s="100" t="s">
        <v>417</v>
      </c>
      <c r="G58" s="183" t="s">
        <v>410</v>
      </c>
      <c r="H58" s="100" t="s">
        <v>411</v>
      </c>
      <c r="I58" s="189"/>
      <c r="J58" s="5"/>
      <c r="K58" s="5"/>
      <c r="L58" s="5"/>
      <c r="M58" s="228" t="s">
        <v>397</v>
      </c>
      <c r="N58" s="183" t="s">
        <v>54</v>
      </c>
      <c r="O58" s="167">
        <f>VLOOKUP(N58,S2:T7, 2, FALSE)*100</f>
        <v>15</v>
      </c>
      <c r="P58" s="217">
        <f t="shared" si="2"/>
        <v>0</v>
      </c>
      <c r="Q58" s="4"/>
    </row>
    <row r="59" spans="1:17" ht="27" customHeight="1">
      <c r="A59" s="165">
        <v>64</v>
      </c>
      <c r="B59" s="166" t="s">
        <v>351</v>
      </c>
      <c r="C59" s="155" t="s">
        <v>257</v>
      </c>
      <c r="D59" s="178" t="s">
        <v>354</v>
      </c>
      <c r="E59" t="s">
        <v>509</v>
      </c>
      <c r="F59" s="5" t="s">
        <v>418</v>
      </c>
      <c r="G59" s="4" t="s">
        <v>379</v>
      </c>
      <c r="H59" s="5" t="s">
        <v>385</v>
      </c>
      <c r="I59" s="188">
        <v>45754</v>
      </c>
      <c r="J59" s="188">
        <v>45779</v>
      </c>
      <c r="K59" s="5"/>
      <c r="L59" s="5"/>
      <c r="M59" s="226">
        <v>21</v>
      </c>
      <c r="N59" s="4" t="s">
        <v>20</v>
      </c>
      <c r="O59" s="167">
        <f>VLOOKUP(N59,S2:T7, 2, FALSE)*100</f>
        <v>0</v>
      </c>
      <c r="P59" s="217">
        <f t="shared" si="2"/>
        <v>0</v>
      </c>
      <c r="Q59" s="4"/>
    </row>
    <row r="60" spans="1:17" ht="27" customHeight="1">
      <c r="A60" s="165">
        <v>65</v>
      </c>
      <c r="B60" s="166" t="s">
        <v>351</v>
      </c>
      <c r="C60" s="155" t="s">
        <v>419</v>
      </c>
      <c r="D60" s="178" t="s">
        <v>354</v>
      </c>
      <c r="E60" t="s">
        <v>510</v>
      </c>
      <c r="F60" s="5" t="s">
        <v>420</v>
      </c>
      <c r="G60" s="4" t="s">
        <v>410</v>
      </c>
      <c r="H60" s="5" t="s">
        <v>421</v>
      </c>
      <c r="I60" s="188">
        <v>45698</v>
      </c>
      <c r="J60" s="188">
        <v>45751</v>
      </c>
      <c r="K60" s="100"/>
      <c r="L60" s="223"/>
      <c r="M60" s="226">
        <v>21</v>
      </c>
      <c r="N60" s="4" t="s">
        <v>54</v>
      </c>
      <c r="O60" s="167">
        <f>VLOOKUP(N60,S2:T7, 2, FALSE)*100</f>
        <v>15</v>
      </c>
      <c r="P60" s="217">
        <f t="shared" si="2"/>
        <v>3.15</v>
      </c>
      <c r="Q60" s="4" t="s">
        <v>422</v>
      </c>
    </row>
    <row r="61" spans="1:17" ht="27" customHeight="1">
      <c r="A61" s="165">
        <v>66</v>
      </c>
      <c r="B61" s="166" t="s">
        <v>351</v>
      </c>
      <c r="C61" s="155" t="s">
        <v>419</v>
      </c>
      <c r="D61" s="178" t="s">
        <v>354</v>
      </c>
      <c r="E61" t="s">
        <v>511</v>
      </c>
      <c r="F61" s="5" t="s">
        <v>423</v>
      </c>
      <c r="G61" s="4" t="s">
        <v>424</v>
      </c>
      <c r="H61" s="5" t="s">
        <v>380</v>
      </c>
      <c r="I61" s="188">
        <v>45761</v>
      </c>
      <c r="J61" s="188">
        <v>45772</v>
      </c>
      <c r="K61" s="5"/>
      <c r="L61" s="5"/>
      <c r="M61" s="226">
        <v>8</v>
      </c>
      <c r="N61" s="4" t="s">
        <v>20</v>
      </c>
      <c r="O61" s="167">
        <f>VLOOKUP(N61,S2:T7, 2, FALSE)*100</f>
        <v>0</v>
      </c>
      <c r="P61" s="217">
        <f t="shared" si="2"/>
        <v>0</v>
      </c>
      <c r="Q61" s="4"/>
    </row>
    <row r="62" spans="1:17" ht="27" customHeight="1">
      <c r="A62" s="165">
        <v>67</v>
      </c>
      <c r="B62" s="166"/>
      <c r="C62" s="155" t="s">
        <v>419</v>
      </c>
      <c r="D62" s="178" t="s">
        <v>354</v>
      </c>
      <c r="E62" t="s">
        <v>512</v>
      </c>
      <c r="F62" s="5" t="s">
        <v>425</v>
      </c>
      <c r="G62" s="4" t="s">
        <v>426</v>
      </c>
      <c r="H62" s="5" t="s">
        <v>421</v>
      </c>
      <c r="I62" s="188">
        <v>45698</v>
      </c>
      <c r="J62" s="188">
        <v>45702</v>
      </c>
      <c r="K62" s="188">
        <v>45702</v>
      </c>
      <c r="L62" s="190">
        <f t="shared" ref="L62:L74" si="3">K62 - J62</f>
        <v>0</v>
      </c>
      <c r="M62" s="226">
        <v>2</v>
      </c>
      <c r="N62" s="4" t="s">
        <v>64</v>
      </c>
      <c r="O62" s="167">
        <f>VLOOKUP(N62,S2:T7, 2, FALSE)*100</f>
        <v>90</v>
      </c>
      <c r="P62" s="217">
        <f t="shared" si="2"/>
        <v>1.8</v>
      </c>
      <c r="Q62" s="218" t="s">
        <v>427</v>
      </c>
    </row>
    <row r="63" spans="1:17" ht="27" customHeight="1">
      <c r="A63" s="165">
        <v>68</v>
      </c>
      <c r="B63" s="166"/>
      <c r="C63" s="155" t="s">
        <v>419</v>
      </c>
      <c r="D63" s="178" t="s">
        <v>354</v>
      </c>
      <c r="E63" t="s">
        <v>513</v>
      </c>
      <c r="F63" s="5" t="s">
        <v>425</v>
      </c>
      <c r="G63" s="4" t="s">
        <v>426</v>
      </c>
      <c r="H63" s="5" t="s">
        <v>421</v>
      </c>
      <c r="I63" s="188">
        <v>45698</v>
      </c>
      <c r="J63" s="188">
        <v>45702</v>
      </c>
      <c r="K63" s="188">
        <v>45702</v>
      </c>
      <c r="L63" s="190">
        <f t="shared" si="3"/>
        <v>0</v>
      </c>
      <c r="M63" s="226">
        <v>2</v>
      </c>
      <c r="N63" s="4" t="s">
        <v>64</v>
      </c>
      <c r="O63" s="167">
        <f>VLOOKUP(N63,S2:T7, 2, FALSE)*100</f>
        <v>90</v>
      </c>
      <c r="P63" s="217">
        <f t="shared" si="2"/>
        <v>1.8</v>
      </c>
      <c r="Q63" s="218" t="s">
        <v>427</v>
      </c>
    </row>
    <row r="64" spans="1:17" ht="27" customHeight="1">
      <c r="A64" s="165">
        <v>69</v>
      </c>
      <c r="B64" s="166"/>
      <c r="C64" s="155" t="s">
        <v>419</v>
      </c>
      <c r="D64" s="178" t="s">
        <v>354</v>
      </c>
      <c r="E64" t="s">
        <v>514</v>
      </c>
      <c r="F64" s="5" t="s">
        <v>428</v>
      </c>
      <c r="G64" s="4" t="s">
        <v>426</v>
      </c>
      <c r="H64" s="5" t="s">
        <v>421</v>
      </c>
      <c r="I64" s="188">
        <v>45705</v>
      </c>
      <c r="J64" s="188">
        <v>45709</v>
      </c>
      <c r="K64" s="188">
        <v>45709</v>
      </c>
      <c r="L64" s="190">
        <f t="shared" si="3"/>
        <v>0</v>
      </c>
      <c r="M64" s="226">
        <v>2</v>
      </c>
      <c r="N64" s="4" t="s">
        <v>64</v>
      </c>
      <c r="O64" s="167">
        <f>VLOOKUP(N64,S2:T7, 2, FALSE)*100</f>
        <v>90</v>
      </c>
      <c r="P64" s="217">
        <f t="shared" si="2"/>
        <v>1.8</v>
      </c>
      <c r="Q64" s="4"/>
    </row>
    <row r="65" spans="1:17" ht="27" customHeight="1">
      <c r="A65" s="165">
        <v>70</v>
      </c>
      <c r="B65" s="166"/>
      <c r="C65" s="155" t="s">
        <v>419</v>
      </c>
      <c r="D65" s="178" t="s">
        <v>354</v>
      </c>
      <c r="E65" t="s">
        <v>515</v>
      </c>
      <c r="F65" s="5" t="s">
        <v>428</v>
      </c>
      <c r="G65" s="4" t="s">
        <v>426</v>
      </c>
      <c r="H65" s="5" t="s">
        <v>421</v>
      </c>
      <c r="I65" s="188">
        <v>45705</v>
      </c>
      <c r="J65" s="188">
        <v>45709</v>
      </c>
      <c r="K65" s="188">
        <v>45709</v>
      </c>
      <c r="L65" s="190">
        <f t="shared" si="3"/>
        <v>0</v>
      </c>
      <c r="M65" s="226">
        <v>2</v>
      </c>
      <c r="N65" s="4" t="s">
        <v>64</v>
      </c>
      <c r="O65" s="167">
        <f>VLOOKUP(N65,S2:T7, 2, FALSE)*100</f>
        <v>90</v>
      </c>
      <c r="P65" s="217">
        <f t="shared" ref="P65:P100" si="4">IF(AND(ISNUMBER(M65), ISNUMBER(O65)), M65*O65/100, 0)</f>
        <v>1.8</v>
      </c>
      <c r="Q65" s="4"/>
    </row>
    <row r="66" spans="1:17" ht="27" customHeight="1">
      <c r="A66" s="165">
        <v>71</v>
      </c>
      <c r="B66" s="166"/>
      <c r="C66" s="155" t="s">
        <v>419</v>
      </c>
      <c r="D66" s="178" t="s">
        <v>354</v>
      </c>
      <c r="E66" t="s">
        <v>516</v>
      </c>
      <c r="F66" s="5" t="s">
        <v>428</v>
      </c>
      <c r="G66" s="4" t="s">
        <v>426</v>
      </c>
      <c r="H66" s="5" t="s">
        <v>421</v>
      </c>
      <c r="I66" s="188">
        <v>45705</v>
      </c>
      <c r="J66" s="188">
        <v>45709</v>
      </c>
      <c r="K66" s="188">
        <v>45709</v>
      </c>
      <c r="L66" s="190">
        <f t="shared" si="3"/>
        <v>0</v>
      </c>
      <c r="M66" s="226">
        <v>2</v>
      </c>
      <c r="N66" s="4" t="s">
        <v>64</v>
      </c>
      <c r="O66" s="167">
        <f>VLOOKUP(N66,S2:T7, 2, FALSE)*100</f>
        <v>90</v>
      </c>
      <c r="P66" s="217">
        <f t="shared" si="4"/>
        <v>1.8</v>
      </c>
      <c r="Q66" s="4"/>
    </row>
    <row r="67" spans="1:17" ht="27" customHeight="1">
      <c r="A67" s="165">
        <v>72</v>
      </c>
      <c r="B67" s="166"/>
      <c r="C67" s="155" t="s">
        <v>419</v>
      </c>
      <c r="D67" s="178" t="s">
        <v>354</v>
      </c>
      <c r="E67" t="s">
        <v>517</v>
      </c>
      <c r="F67" s="5" t="s">
        <v>428</v>
      </c>
      <c r="G67" s="4" t="s">
        <v>426</v>
      </c>
      <c r="H67" s="5" t="s">
        <v>421</v>
      </c>
      <c r="I67" s="188">
        <v>45705</v>
      </c>
      <c r="J67" s="188">
        <v>45709</v>
      </c>
      <c r="K67" s="188">
        <v>45709</v>
      </c>
      <c r="L67" s="190">
        <f t="shared" si="3"/>
        <v>0</v>
      </c>
      <c r="M67" s="226">
        <v>2</v>
      </c>
      <c r="N67" s="4" t="s">
        <v>64</v>
      </c>
      <c r="O67" s="167">
        <f>VLOOKUP(N67,S2:T7, 2, FALSE)*100</f>
        <v>90</v>
      </c>
      <c r="P67" s="217">
        <f t="shared" si="4"/>
        <v>1.8</v>
      </c>
      <c r="Q67" s="4"/>
    </row>
    <row r="68" spans="1:17" ht="27" customHeight="1">
      <c r="A68" s="165">
        <v>73</v>
      </c>
      <c r="B68" s="166"/>
      <c r="C68" s="155" t="s">
        <v>419</v>
      </c>
      <c r="D68" s="178" t="s">
        <v>354</v>
      </c>
      <c r="E68" t="s">
        <v>518</v>
      </c>
      <c r="F68" s="5" t="s">
        <v>428</v>
      </c>
      <c r="G68" s="4" t="s">
        <v>426</v>
      </c>
      <c r="H68" s="5" t="s">
        <v>421</v>
      </c>
      <c r="I68" s="188">
        <v>45705</v>
      </c>
      <c r="J68" s="188">
        <v>45709</v>
      </c>
      <c r="K68" s="188">
        <v>45709</v>
      </c>
      <c r="L68" s="190">
        <f t="shared" si="3"/>
        <v>0</v>
      </c>
      <c r="M68" s="226">
        <v>2</v>
      </c>
      <c r="N68" s="4" t="s">
        <v>64</v>
      </c>
      <c r="O68" s="167">
        <f>VLOOKUP(N68,S2:T7, 2, FALSE)*100</f>
        <v>90</v>
      </c>
      <c r="P68" s="217">
        <f t="shared" si="4"/>
        <v>1.8</v>
      </c>
      <c r="Q68" s="4"/>
    </row>
    <row r="69" spans="1:17" ht="27" customHeight="1">
      <c r="A69" s="165">
        <v>74</v>
      </c>
      <c r="B69" s="166"/>
      <c r="C69" s="155" t="s">
        <v>419</v>
      </c>
      <c r="D69" s="178" t="s">
        <v>354</v>
      </c>
      <c r="E69" t="s">
        <v>519</v>
      </c>
      <c r="F69" s="5" t="s">
        <v>428</v>
      </c>
      <c r="G69" s="4" t="s">
        <v>426</v>
      </c>
      <c r="H69" s="5" t="s">
        <v>421</v>
      </c>
      <c r="I69" s="188">
        <v>45705</v>
      </c>
      <c r="J69" s="188">
        <v>45709</v>
      </c>
      <c r="K69" s="188">
        <v>45709</v>
      </c>
      <c r="L69" s="190">
        <f t="shared" si="3"/>
        <v>0</v>
      </c>
      <c r="M69" s="226">
        <v>2</v>
      </c>
      <c r="N69" s="4" t="s">
        <v>64</v>
      </c>
      <c r="O69" s="167">
        <f>VLOOKUP(N69,S2:T7, 2, FALSE)*100</f>
        <v>90</v>
      </c>
      <c r="P69" s="217">
        <f t="shared" si="4"/>
        <v>1.8</v>
      </c>
      <c r="Q69" s="4"/>
    </row>
    <row r="70" spans="1:17" ht="27" customHeight="1">
      <c r="A70" s="165">
        <v>75</v>
      </c>
      <c r="B70" s="166"/>
      <c r="C70" s="155" t="s">
        <v>419</v>
      </c>
      <c r="D70" s="178" t="s">
        <v>354</v>
      </c>
      <c r="E70" t="s">
        <v>520</v>
      </c>
      <c r="F70" s="5" t="s">
        <v>428</v>
      </c>
      <c r="G70" s="4" t="s">
        <v>426</v>
      </c>
      <c r="H70" s="5" t="s">
        <v>421</v>
      </c>
      <c r="I70" s="188">
        <v>45705</v>
      </c>
      <c r="J70" s="188">
        <v>45709</v>
      </c>
      <c r="K70" s="188">
        <v>45709</v>
      </c>
      <c r="L70" s="190">
        <f t="shared" si="3"/>
        <v>0</v>
      </c>
      <c r="M70" s="226">
        <v>2</v>
      </c>
      <c r="N70" s="4" t="s">
        <v>64</v>
      </c>
      <c r="O70" s="167">
        <f>VLOOKUP(N70,S2:T7, 2, FALSE)*100</f>
        <v>90</v>
      </c>
      <c r="P70" s="217">
        <f t="shared" si="4"/>
        <v>1.8</v>
      </c>
      <c r="Q70" s="4"/>
    </row>
    <row r="71" spans="1:17" ht="27" customHeight="1">
      <c r="A71" s="165">
        <v>76</v>
      </c>
      <c r="B71" s="166"/>
      <c r="C71" s="155" t="s">
        <v>419</v>
      </c>
      <c r="D71" s="178" t="s">
        <v>354</v>
      </c>
      <c r="E71" t="s">
        <v>521</v>
      </c>
      <c r="F71" s="5" t="s">
        <v>428</v>
      </c>
      <c r="G71" s="4" t="s">
        <v>426</v>
      </c>
      <c r="H71" s="5" t="s">
        <v>421</v>
      </c>
      <c r="I71" s="188">
        <v>45705</v>
      </c>
      <c r="J71" s="188">
        <v>45709</v>
      </c>
      <c r="K71" s="188">
        <v>45709</v>
      </c>
      <c r="L71" s="190">
        <f t="shared" si="3"/>
        <v>0</v>
      </c>
      <c r="M71" s="226">
        <v>2</v>
      </c>
      <c r="N71" s="4" t="s">
        <v>64</v>
      </c>
      <c r="O71" s="167">
        <f>VLOOKUP(N71,S2:T7, 2, FALSE)*100</f>
        <v>90</v>
      </c>
      <c r="P71" s="217">
        <f t="shared" si="4"/>
        <v>1.8</v>
      </c>
      <c r="Q71" s="4"/>
    </row>
    <row r="72" spans="1:17" ht="27" customHeight="1">
      <c r="A72" s="165">
        <v>77</v>
      </c>
      <c r="B72" s="166"/>
      <c r="C72" s="155" t="s">
        <v>419</v>
      </c>
      <c r="D72" s="178" t="s">
        <v>354</v>
      </c>
      <c r="E72" t="s">
        <v>522</v>
      </c>
      <c r="F72" s="5" t="s">
        <v>429</v>
      </c>
      <c r="G72" s="4" t="s">
        <v>426</v>
      </c>
      <c r="H72" s="5" t="s">
        <v>421</v>
      </c>
      <c r="I72" s="188">
        <v>45698</v>
      </c>
      <c r="J72" s="188">
        <v>45702</v>
      </c>
      <c r="K72" s="188">
        <v>45702</v>
      </c>
      <c r="L72" s="190">
        <f t="shared" si="3"/>
        <v>0</v>
      </c>
      <c r="M72" s="226">
        <v>2</v>
      </c>
      <c r="N72" s="4" t="s">
        <v>64</v>
      </c>
      <c r="O72" s="167">
        <f>VLOOKUP(N72,S2:T7, 2, FALSE)*100</f>
        <v>90</v>
      </c>
      <c r="P72" s="217">
        <f t="shared" si="4"/>
        <v>1.8</v>
      </c>
      <c r="Q72" s="4"/>
    </row>
    <row r="73" spans="1:17" ht="27" customHeight="1">
      <c r="A73" s="165">
        <v>78</v>
      </c>
      <c r="B73" s="166"/>
      <c r="C73" s="155" t="s">
        <v>419</v>
      </c>
      <c r="D73" s="178" t="s">
        <v>354</v>
      </c>
      <c r="E73" t="s">
        <v>523</v>
      </c>
      <c r="F73" s="5" t="s">
        <v>430</v>
      </c>
      <c r="G73" s="4" t="s">
        <v>426</v>
      </c>
      <c r="H73" s="5" t="s">
        <v>421</v>
      </c>
      <c r="I73" s="188">
        <v>45698</v>
      </c>
      <c r="J73" s="188">
        <v>45702</v>
      </c>
      <c r="K73" s="188">
        <v>45702</v>
      </c>
      <c r="L73" s="190">
        <f t="shared" si="3"/>
        <v>0</v>
      </c>
      <c r="M73" s="226">
        <v>2</v>
      </c>
      <c r="N73" s="4" t="s">
        <v>64</v>
      </c>
      <c r="O73" s="167">
        <f>VLOOKUP(N73,S2:T7, 2, FALSE)*100</f>
        <v>90</v>
      </c>
      <c r="P73" s="217">
        <f t="shared" si="4"/>
        <v>1.8</v>
      </c>
      <c r="Q73" s="4"/>
    </row>
    <row r="74" spans="1:17" ht="27" customHeight="1">
      <c r="A74" s="165">
        <v>79</v>
      </c>
      <c r="B74" s="166" t="s">
        <v>351</v>
      </c>
      <c r="C74" s="155" t="s">
        <v>419</v>
      </c>
      <c r="D74" s="178" t="s">
        <v>354</v>
      </c>
      <c r="E74" t="s">
        <v>524</v>
      </c>
      <c r="F74" s="5" t="s">
        <v>431</v>
      </c>
      <c r="G74" s="4" t="s">
        <v>426</v>
      </c>
      <c r="H74" s="5" t="s">
        <v>421</v>
      </c>
      <c r="I74" s="188">
        <v>45698</v>
      </c>
      <c r="J74" s="188">
        <v>45702</v>
      </c>
      <c r="K74" s="188">
        <v>45702</v>
      </c>
      <c r="L74" s="190">
        <f t="shared" si="3"/>
        <v>0</v>
      </c>
      <c r="M74" s="226">
        <v>8</v>
      </c>
      <c r="N74" s="4" t="s">
        <v>64</v>
      </c>
      <c r="O74" s="167">
        <f>VLOOKUP(N74,S2:T7, 2, FALSE)*100</f>
        <v>90</v>
      </c>
      <c r="P74" s="217">
        <f t="shared" si="4"/>
        <v>7.2</v>
      </c>
      <c r="Q74" s="4"/>
    </row>
    <row r="75" spans="1:17" ht="27" customHeight="1">
      <c r="A75" s="165">
        <v>80</v>
      </c>
      <c r="B75" s="166"/>
      <c r="C75" s="155" t="s">
        <v>419</v>
      </c>
      <c r="D75" s="178" t="s">
        <v>354</v>
      </c>
      <c r="E75" s="34" t="s">
        <v>525</v>
      </c>
      <c r="F75" s="100" t="s">
        <v>432</v>
      </c>
      <c r="G75" s="183" t="s">
        <v>426</v>
      </c>
      <c r="H75" s="100" t="s">
        <v>421</v>
      </c>
      <c r="I75" s="189"/>
      <c r="J75" s="5"/>
      <c r="K75" s="5"/>
      <c r="L75" s="5"/>
      <c r="M75" s="228" t="s">
        <v>397</v>
      </c>
      <c r="N75" s="183" t="s">
        <v>64</v>
      </c>
      <c r="O75" s="167">
        <f>VLOOKUP(N75,S2:T7, 2, FALSE)*100</f>
        <v>90</v>
      </c>
      <c r="P75" s="217">
        <f t="shared" si="4"/>
        <v>0</v>
      </c>
      <c r="Q75" s="4"/>
    </row>
    <row r="76" spans="1:17" ht="27" customHeight="1">
      <c r="A76" s="165">
        <v>81</v>
      </c>
      <c r="B76" s="166"/>
      <c r="C76" s="155" t="s">
        <v>419</v>
      </c>
      <c r="D76" s="178" t="s">
        <v>354</v>
      </c>
      <c r="E76" t="s">
        <v>526</v>
      </c>
      <c r="F76" s="5" t="s">
        <v>433</v>
      </c>
      <c r="G76" s="4" t="s">
        <v>426</v>
      </c>
      <c r="H76" s="5" t="s">
        <v>421</v>
      </c>
      <c r="I76" s="212">
        <v>45705</v>
      </c>
      <c r="J76" s="212">
        <v>45709</v>
      </c>
      <c r="K76" s="212">
        <v>45709</v>
      </c>
      <c r="L76" s="212"/>
      <c r="M76" s="226">
        <v>2</v>
      </c>
      <c r="N76" s="4" t="s">
        <v>64</v>
      </c>
      <c r="O76" s="167">
        <f>VLOOKUP(N76,S2:T7, 2, FALSE)*100</f>
        <v>90</v>
      </c>
      <c r="P76" s="217">
        <f t="shared" si="4"/>
        <v>1.8</v>
      </c>
      <c r="Q76" s="218" t="s">
        <v>427</v>
      </c>
    </row>
    <row r="77" spans="1:17" ht="27" customHeight="1">
      <c r="A77" s="165">
        <v>82</v>
      </c>
      <c r="B77" s="166"/>
      <c r="C77" s="155" t="s">
        <v>419</v>
      </c>
      <c r="D77" s="178" t="s">
        <v>354</v>
      </c>
      <c r="E77" t="s">
        <v>527</v>
      </c>
      <c r="F77" s="5" t="s">
        <v>434</v>
      </c>
      <c r="G77" s="4" t="s">
        <v>426</v>
      </c>
      <c r="H77" s="5" t="s">
        <v>421</v>
      </c>
      <c r="I77" s="212">
        <v>45705</v>
      </c>
      <c r="J77" s="212">
        <v>45709</v>
      </c>
      <c r="K77" s="212">
        <v>45709</v>
      </c>
      <c r="L77" s="212"/>
      <c r="M77" s="226">
        <v>2</v>
      </c>
      <c r="N77" s="4" t="s">
        <v>64</v>
      </c>
      <c r="O77" s="167">
        <f>VLOOKUP(N77,S2:T7, 2, FALSE)*100</f>
        <v>90</v>
      </c>
      <c r="P77" s="217">
        <f t="shared" si="4"/>
        <v>1.8</v>
      </c>
      <c r="Q77" s="218" t="s">
        <v>427</v>
      </c>
    </row>
    <row r="78" spans="1:17" ht="27" customHeight="1">
      <c r="A78" s="165">
        <v>83</v>
      </c>
      <c r="B78" s="166"/>
      <c r="C78" s="155" t="s">
        <v>419</v>
      </c>
      <c r="D78" s="178" t="s">
        <v>354</v>
      </c>
      <c r="E78" t="s">
        <v>435</v>
      </c>
      <c r="F78" s="5" t="s">
        <v>435</v>
      </c>
      <c r="G78" s="4" t="s">
        <v>426</v>
      </c>
      <c r="H78" s="5" t="s">
        <v>421</v>
      </c>
      <c r="I78" s="188">
        <v>45698</v>
      </c>
      <c r="J78" s="188">
        <v>45702</v>
      </c>
      <c r="K78" s="188"/>
      <c r="L78" s="224"/>
      <c r="M78" s="226">
        <v>2</v>
      </c>
      <c r="N78" s="4" t="s">
        <v>54</v>
      </c>
      <c r="O78" s="167">
        <f>VLOOKUP(N78,S2:T7, 2, FALSE)*100</f>
        <v>15</v>
      </c>
      <c r="P78" s="217">
        <f t="shared" si="4"/>
        <v>0.3</v>
      </c>
      <c r="Q78" s="218" t="s">
        <v>528</v>
      </c>
    </row>
    <row r="79" spans="1:17" ht="27" customHeight="1">
      <c r="A79" s="165">
        <v>84</v>
      </c>
      <c r="B79" s="166"/>
      <c r="C79" s="155" t="s">
        <v>419</v>
      </c>
      <c r="D79" s="178" t="s">
        <v>354</v>
      </c>
      <c r="E79" t="s">
        <v>436</v>
      </c>
      <c r="F79" s="5" t="s">
        <v>436</v>
      </c>
      <c r="G79" s="4" t="s">
        <v>437</v>
      </c>
      <c r="H79" s="5" t="s">
        <v>438</v>
      </c>
      <c r="I79" s="188">
        <v>45698</v>
      </c>
      <c r="J79" s="188">
        <v>45702</v>
      </c>
      <c r="K79" s="212">
        <v>45709</v>
      </c>
      <c r="L79" s="219">
        <f>K79 - J79</f>
        <v>7</v>
      </c>
      <c r="M79" s="226">
        <v>2</v>
      </c>
      <c r="N79" s="4" t="s">
        <v>64</v>
      </c>
      <c r="O79" s="167">
        <f>VLOOKUP(N79,S2:T7, 2, FALSE)*100</f>
        <v>90</v>
      </c>
      <c r="P79" s="217">
        <f t="shared" si="4"/>
        <v>1.8</v>
      </c>
      <c r="Q79" s="218" t="s">
        <v>439</v>
      </c>
    </row>
    <row r="80" spans="1:17" ht="27" customHeight="1">
      <c r="A80" s="165">
        <v>85</v>
      </c>
      <c r="B80" s="166"/>
      <c r="C80" s="155" t="s">
        <v>419</v>
      </c>
      <c r="D80" s="178" t="s">
        <v>354</v>
      </c>
      <c r="E80" t="s">
        <v>440</v>
      </c>
      <c r="F80" s="5" t="s">
        <v>440</v>
      </c>
      <c r="G80" s="4" t="s">
        <v>437</v>
      </c>
      <c r="H80" s="5" t="s">
        <v>438</v>
      </c>
      <c r="I80" s="188">
        <v>45698</v>
      </c>
      <c r="J80" s="188">
        <v>45702</v>
      </c>
      <c r="K80" s="5"/>
      <c r="L80" s="213"/>
      <c r="M80" s="226">
        <v>2</v>
      </c>
      <c r="N80" s="4" t="s">
        <v>64</v>
      </c>
      <c r="O80" s="167">
        <f>VLOOKUP(N80,S2:T7, 2, FALSE)*100</f>
        <v>90</v>
      </c>
      <c r="P80" s="217">
        <f t="shared" si="4"/>
        <v>1.8</v>
      </c>
      <c r="Q80" s="4"/>
    </row>
    <row r="81" spans="1:17" ht="27" customHeight="1">
      <c r="A81" s="165">
        <v>86</v>
      </c>
      <c r="B81" s="166"/>
      <c r="C81" s="155" t="s">
        <v>419</v>
      </c>
      <c r="D81" s="178" t="s">
        <v>354</v>
      </c>
      <c r="E81" t="s">
        <v>442</v>
      </c>
      <c r="F81" s="5" t="s">
        <v>440</v>
      </c>
      <c r="G81" s="4" t="s">
        <v>437</v>
      </c>
      <c r="H81" s="5" t="s">
        <v>438</v>
      </c>
      <c r="I81" s="188">
        <v>45698</v>
      </c>
      <c r="J81" s="188">
        <v>45702</v>
      </c>
      <c r="K81" s="5"/>
      <c r="L81" s="213"/>
      <c r="M81" s="226">
        <v>2</v>
      </c>
      <c r="N81" s="4" t="s">
        <v>64</v>
      </c>
      <c r="O81" s="167">
        <f>VLOOKUP(N81,S2:T7, 2, FALSE)*100</f>
        <v>90</v>
      </c>
      <c r="P81" s="217">
        <f t="shared" si="4"/>
        <v>1.8</v>
      </c>
      <c r="Q81" s="4"/>
    </row>
    <row r="82" spans="1:17" ht="27" customHeight="1">
      <c r="A82" s="165">
        <v>87</v>
      </c>
      <c r="B82" s="166"/>
      <c r="C82" s="155" t="s">
        <v>419</v>
      </c>
      <c r="D82" s="178" t="s">
        <v>354</v>
      </c>
      <c r="E82" t="s">
        <v>529</v>
      </c>
      <c r="F82" s="5" t="s">
        <v>440</v>
      </c>
      <c r="G82" s="4" t="s">
        <v>437</v>
      </c>
      <c r="H82" s="5" t="s">
        <v>438</v>
      </c>
      <c r="I82" s="188">
        <v>45698</v>
      </c>
      <c r="J82" s="188">
        <v>45730</v>
      </c>
      <c r="K82" s="188"/>
      <c r="L82" s="223"/>
      <c r="M82" s="226">
        <v>2</v>
      </c>
      <c r="N82" s="4" t="s">
        <v>20</v>
      </c>
      <c r="O82" s="167">
        <f>VLOOKUP(N82,S2:T7, 2, FALSE)*100</f>
        <v>0</v>
      </c>
      <c r="P82" s="217">
        <f t="shared" si="4"/>
        <v>0</v>
      </c>
      <c r="Q82" s="5" t="s">
        <v>530</v>
      </c>
    </row>
    <row r="83" spans="1:17" ht="27" customHeight="1">
      <c r="A83" s="165">
        <v>88</v>
      </c>
      <c r="B83" s="166"/>
      <c r="C83" s="155" t="s">
        <v>419</v>
      </c>
      <c r="D83" s="178" t="s">
        <v>354</v>
      </c>
      <c r="E83" t="s">
        <v>531</v>
      </c>
      <c r="F83" s="5" t="s">
        <v>442</v>
      </c>
      <c r="G83" s="4" t="s">
        <v>437</v>
      </c>
      <c r="H83" s="5" t="s">
        <v>438</v>
      </c>
      <c r="I83" s="188">
        <v>45723</v>
      </c>
      <c r="J83" s="188">
        <v>45730</v>
      </c>
      <c r="K83" s="188"/>
      <c r="L83" s="2"/>
      <c r="M83" s="226">
        <v>2</v>
      </c>
      <c r="N83" s="4" t="s">
        <v>20</v>
      </c>
      <c r="O83" s="167">
        <f>VLOOKUP(N83,S2:T7, 2, FALSE)*100</f>
        <v>0</v>
      </c>
      <c r="P83" s="217">
        <f t="shared" si="4"/>
        <v>0</v>
      </c>
      <c r="Q83" s="218" t="s">
        <v>532</v>
      </c>
    </row>
    <row r="84" spans="1:17" ht="27" customHeight="1">
      <c r="A84" s="165">
        <v>89</v>
      </c>
      <c r="B84" s="166"/>
      <c r="C84" s="155" t="s">
        <v>419</v>
      </c>
      <c r="D84" s="178" t="s">
        <v>354</v>
      </c>
      <c r="E84" t="s">
        <v>443</v>
      </c>
      <c r="F84" s="5" t="s">
        <v>443</v>
      </c>
      <c r="G84" s="4" t="s">
        <v>437</v>
      </c>
      <c r="H84" s="5" t="s">
        <v>438</v>
      </c>
      <c r="I84" s="188">
        <v>45698</v>
      </c>
      <c r="J84" s="188">
        <v>45702</v>
      </c>
      <c r="K84" s="5"/>
      <c r="L84" s="213"/>
      <c r="M84" s="226">
        <v>2</v>
      </c>
      <c r="N84" s="4" t="s">
        <v>64</v>
      </c>
      <c r="O84" s="167">
        <f>VLOOKUP(N84,S2:T7, 2, FALSE)*100</f>
        <v>90</v>
      </c>
      <c r="P84" s="217">
        <f t="shared" si="4"/>
        <v>1.8</v>
      </c>
      <c r="Q84" s="4"/>
    </row>
    <row r="85" spans="1:17" ht="27" customHeight="1">
      <c r="A85" s="165">
        <v>90</v>
      </c>
      <c r="B85" s="166"/>
      <c r="C85" s="158" t="s">
        <v>276</v>
      </c>
      <c r="D85" s="178" t="s">
        <v>354</v>
      </c>
      <c r="E85" s="28" t="s">
        <v>488</v>
      </c>
      <c r="F85" s="200" t="s">
        <v>444</v>
      </c>
      <c r="G85" s="179" t="s">
        <v>445</v>
      </c>
      <c r="H85" s="200" t="s">
        <v>446</v>
      </c>
      <c r="I85" s="203">
        <v>45722</v>
      </c>
      <c r="J85" s="203">
        <v>45723</v>
      </c>
      <c r="K85" s="196"/>
      <c r="L85" s="196"/>
      <c r="M85" s="197">
        <v>0</v>
      </c>
      <c r="N85" s="4" t="s">
        <v>64</v>
      </c>
      <c r="O85" s="167">
        <f>VLOOKUP(N85,S2:T7, 2, FALSE)*100</f>
        <v>90</v>
      </c>
      <c r="P85" s="217">
        <f t="shared" si="4"/>
        <v>0</v>
      </c>
      <c r="Q85" s="4"/>
    </row>
    <row r="86" spans="1:17" ht="27" customHeight="1">
      <c r="A86" s="165">
        <v>91</v>
      </c>
      <c r="B86" s="166"/>
      <c r="C86" s="158" t="s">
        <v>276</v>
      </c>
      <c r="D86" s="178" t="s">
        <v>354</v>
      </c>
      <c r="E86" s="28" t="s">
        <v>488</v>
      </c>
      <c r="F86" s="200" t="s">
        <v>447</v>
      </c>
      <c r="G86" s="179" t="s">
        <v>445</v>
      </c>
      <c r="H86" s="200" t="s">
        <v>446</v>
      </c>
      <c r="I86" s="203">
        <v>45722</v>
      </c>
      <c r="J86" s="203">
        <v>45723</v>
      </c>
      <c r="K86" s="196"/>
      <c r="L86" s="196"/>
      <c r="M86" s="197">
        <v>0</v>
      </c>
      <c r="N86" s="4" t="s">
        <v>64</v>
      </c>
      <c r="O86" s="167">
        <f>VLOOKUP(N86,S3:T8, 2, FALSE)*100</f>
        <v>90</v>
      </c>
      <c r="P86" s="217">
        <f t="shared" si="4"/>
        <v>0</v>
      </c>
      <c r="Q86" s="4"/>
    </row>
    <row r="87" spans="1:17" ht="27" customHeight="1">
      <c r="A87" s="165">
        <v>92</v>
      </c>
      <c r="B87" s="166"/>
      <c r="C87" s="155" t="s">
        <v>119</v>
      </c>
      <c r="D87" s="231" t="s">
        <v>354</v>
      </c>
      <c r="E87" s="30" t="s">
        <v>448</v>
      </c>
      <c r="F87" s="235" t="s">
        <v>448</v>
      </c>
      <c r="G87" s="179" t="s">
        <v>445</v>
      </c>
      <c r="H87" s="200" t="s">
        <v>446</v>
      </c>
      <c r="I87" s="203">
        <v>45721</v>
      </c>
      <c r="J87" s="203">
        <v>45722</v>
      </c>
      <c r="K87" s="196"/>
      <c r="L87" s="196"/>
      <c r="M87" s="197">
        <v>0</v>
      </c>
      <c r="N87" s="4" t="s">
        <v>64</v>
      </c>
      <c r="O87" s="167">
        <f>VLOOKUP(N87,S2:T7, 2, FALSE)*100</f>
        <v>90</v>
      </c>
      <c r="P87" s="217">
        <f t="shared" si="4"/>
        <v>0</v>
      </c>
      <c r="Q87" s="4"/>
    </row>
    <row r="88" spans="1:17" ht="27" customHeight="1">
      <c r="A88" s="165">
        <v>93</v>
      </c>
      <c r="B88" s="166"/>
      <c r="C88" s="167" t="s">
        <v>449</v>
      </c>
      <c r="D88" s="178" t="s">
        <v>354</v>
      </c>
      <c r="E88" s="237"/>
      <c r="F88" s="200" t="s">
        <v>450</v>
      </c>
      <c r="G88" s="179" t="s">
        <v>451</v>
      </c>
      <c r="H88" s="200" t="s">
        <v>452</v>
      </c>
      <c r="I88" s="203">
        <v>45721</v>
      </c>
      <c r="J88" s="203">
        <v>45723</v>
      </c>
      <c r="K88" s="5"/>
      <c r="L88" s="240"/>
      <c r="M88" s="168"/>
      <c r="N88" s="4" t="s">
        <v>20</v>
      </c>
      <c r="O88" s="167">
        <f>VLOOKUP(N88,S2:T7, 2, FALSE)*100</f>
        <v>0</v>
      </c>
      <c r="P88" s="217">
        <f t="shared" si="4"/>
        <v>0</v>
      </c>
      <c r="Q88" s="218" t="s">
        <v>533</v>
      </c>
    </row>
    <row r="89" spans="1:17" ht="27" customHeight="1">
      <c r="A89" s="165"/>
      <c r="B89" s="166"/>
      <c r="C89" s="167"/>
      <c r="D89" s="178"/>
      <c r="E89" s="178"/>
      <c r="F89" s="200" t="s">
        <v>453</v>
      </c>
      <c r="G89" s="179" t="s">
        <v>454</v>
      </c>
      <c r="H89" s="200" t="s">
        <v>455</v>
      </c>
      <c r="I89" s="203">
        <v>45721</v>
      </c>
      <c r="J89" s="203">
        <v>45727</v>
      </c>
      <c r="K89" s="5"/>
      <c r="L89" s="5"/>
      <c r="M89" s="168"/>
      <c r="N89" s="4"/>
      <c r="O89" s="167"/>
      <c r="P89" s="217"/>
      <c r="Q89" s="4"/>
    </row>
    <row r="90" spans="1:17" ht="27" customHeight="1">
      <c r="A90" s="165"/>
      <c r="B90" s="166"/>
      <c r="C90" s="167"/>
      <c r="D90" s="178"/>
      <c r="E90" s="178"/>
      <c r="F90" s="200" t="s">
        <v>456</v>
      </c>
      <c r="G90" s="179" t="s">
        <v>451</v>
      </c>
      <c r="H90" s="200" t="s">
        <v>452</v>
      </c>
      <c r="I90" s="203">
        <v>45727</v>
      </c>
      <c r="J90" s="203">
        <v>45730</v>
      </c>
      <c r="K90" s="5"/>
      <c r="L90" s="5"/>
      <c r="M90" s="168"/>
      <c r="N90" s="4"/>
      <c r="O90" s="167"/>
      <c r="P90" s="217"/>
      <c r="Q90" s="4"/>
    </row>
    <row r="91" spans="1:17" ht="27" customHeight="1">
      <c r="A91" s="165"/>
      <c r="B91" s="166"/>
      <c r="C91" s="167"/>
      <c r="D91" s="178"/>
      <c r="E91" s="178"/>
      <c r="F91" s="178" t="s">
        <v>457</v>
      </c>
      <c r="G91" s="178" t="s">
        <v>216</v>
      </c>
      <c r="H91" s="178" t="s">
        <v>458</v>
      </c>
      <c r="I91" s="178"/>
      <c r="J91" s="178"/>
      <c r="K91" s="5"/>
      <c r="L91" s="5"/>
      <c r="M91" s="168"/>
      <c r="N91" s="4"/>
      <c r="O91" s="167"/>
      <c r="P91" s="217"/>
      <c r="Q91" s="4"/>
    </row>
    <row r="92" spans="1:17" ht="27" customHeight="1">
      <c r="A92" s="165"/>
      <c r="B92" s="166"/>
      <c r="C92" s="167"/>
      <c r="D92" s="178"/>
      <c r="E92" s="178"/>
      <c r="F92" s="200" t="s">
        <v>459</v>
      </c>
      <c r="G92" s="179" t="s">
        <v>451</v>
      </c>
      <c r="H92" s="200" t="s">
        <v>452</v>
      </c>
      <c r="I92" s="203">
        <v>45733</v>
      </c>
      <c r="J92" s="203">
        <v>45735</v>
      </c>
      <c r="K92" s="5"/>
      <c r="L92" s="5"/>
      <c r="M92" s="168"/>
      <c r="N92" s="4"/>
      <c r="O92" s="167"/>
      <c r="P92" s="217"/>
      <c r="Q92" s="4"/>
    </row>
    <row r="93" spans="1:17" ht="27" customHeight="1">
      <c r="A93" s="165">
        <v>94</v>
      </c>
      <c r="B93" s="166"/>
      <c r="C93" s="155" t="s">
        <v>27</v>
      </c>
      <c r="D93" s="178" t="s">
        <v>354</v>
      </c>
      <c r="E93" s="178"/>
      <c r="F93" s="5" t="s">
        <v>460</v>
      </c>
      <c r="G93" s="4" t="s">
        <v>216</v>
      </c>
      <c r="H93" s="5" t="s">
        <v>461</v>
      </c>
      <c r="I93" s="189"/>
      <c r="J93" s="5"/>
      <c r="K93" s="5"/>
      <c r="L93" s="5"/>
      <c r="M93" s="168"/>
      <c r="N93" s="4" t="s">
        <v>20</v>
      </c>
      <c r="O93" s="167">
        <f>VLOOKUP(N93,S2:T7, 2, FALSE)*100</f>
        <v>0</v>
      </c>
      <c r="P93" s="217">
        <f t="shared" si="4"/>
        <v>0</v>
      </c>
      <c r="Q93" s="4"/>
    </row>
    <row r="94" spans="1:17" ht="27" customHeight="1">
      <c r="A94" s="165">
        <v>95</v>
      </c>
      <c r="B94" s="166"/>
      <c r="C94" s="155" t="s">
        <v>237</v>
      </c>
      <c r="D94" s="178" t="s">
        <v>354</v>
      </c>
      <c r="E94" s="178"/>
      <c r="F94" s="5" t="s">
        <v>462</v>
      </c>
      <c r="G94" s="4" t="s">
        <v>463</v>
      </c>
      <c r="H94" s="5" t="s">
        <v>464</v>
      </c>
      <c r="I94" s="189"/>
      <c r="J94" s="5"/>
      <c r="K94" s="5"/>
      <c r="L94" s="5"/>
      <c r="M94" s="168"/>
      <c r="N94" s="4" t="s">
        <v>20</v>
      </c>
      <c r="O94" s="167">
        <f>VLOOKUP(N94,S2:T7, 2, FALSE)*100</f>
        <v>0</v>
      </c>
      <c r="P94" s="217">
        <f t="shared" si="4"/>
        <v>0</v>
      </c>
      <c r="Q94" s="4"/>
    </row>
    <row r="95" spans="1:17" ht="54" customHeight="1">
      <c r="A95" s="165">
        <v>96</v>
      </c>
      <c r="B95" s="166"/>
      <c r="C95" s="167" t="s">
        <v>465</v>
      </c>
      <c r="D95" s="178" t="s">
        <v>354</v>
      </c>
      <c r="E95" s="178"/>
      <c r="F95" s="200" t="s">
        <v>466</v>
      </c>
      <c r="G95" s="179" t="s">
        <v>379</v>
      </c>
      <c r="H95" s="200" t="s">
        <v>467</v>
      </c>
      <c r="I95" s="205"/>
      <c r="J95" s="200"/>
      <c r="K95" s="5"/>
      <c r="L95" s="5"/>
      <c r="M95" s="168"/>
      <c r="N95" s="4" t="s">
        <v>20</v>
      </c>
      <c r="O95" s="167">
        <f>VLOOKUP(N95,S2:T7, 2, FALSE)*100</f>
        <v>0</v>
      </c>
      <c r="P95" s="217">
        <f t="shared" si="4"/>
        <v>0</v>
      </c>
      <c r="Q95" s="4"/>
    </row>
    <row r="96" spans="1:17" ht="27" customHeight="1">
      <c r="A96" s="165">
        <v>97</v>
      </c>
      <c r="B96" s="194"/>
      <c r="C96" s="199"/>
      <c r="D96" s="179" t="s">
        <v>209</v>
      </c>
      <c r="E96" s="179"/>
      <c r="F96" s="200" t="s">
        <v>468</v>
      </c>
      <c r="G96" s="186" t="s">
        <v>460</v>
      </c>
      <c r="H96" s="200" t="s">
        <v>446</v>
      </c>
      <c r="I96" s="203"/>
      <c r="J96" s="186"/>
      <c r="K96" s="186"/>
      <c r="L96" s="186"/>
      <c r="M96" s="199"/>
      <c r="N96" s="179" t="s">
        <v>20</v>
      </c>
      <c r="O96" s="198">
        <f>VLOOKUP(N96,S2:T7, 2, FALSE)*100</f>
        <v>0</v>
      </c>
      <c r="P96" s="216">
        <f t="shared" si="4"/>
        <v>0</v>
      </c>
      <c r="Q96" s="4"/>
    </row>
    <row r="97" spans="1:17" ht="27" customHeight="1">
      <c r="A97" s="165">
        <v>98</v>
      </c>
      <c r="B97" s="194"/>
      <c r="C97" s="193"/>
      <c r="D97" s="179" t="s">
        <v>209</v>
      </c>
      <c r="E97" s="179"/>
      <c r="F97" s="200" t="s">
        <v>468</v>
      </c>
      <c r="G97" s="186" t="s">
        <v>460</v>
      </c>
      <c r="H97" s="200" t="s">
        <v>446</v>
      </c>
      <c r="I97" s="203"/>
      <c r="J97" s="186"/>
      <c r="K97" s="186"/>
      <c r="L97" s="186"/>
      <c r="M97" s="199"/>
      <c r="N97" s="179" t="s">
        <v>20</v>
      </c>
      <c r="O97" s="198">
        <f>VLOOKUP(N97,S2:T7, 2, FALSE)*100</f>
        <v>0</v>
      </c>
      <c r="P97" s="216">
        <f t="shared" si="4"/>
        <v>0</v>
      </c>
      <c r="Q97" s="4"/>
    </row>
    <row r="98" spans="1:17" ht="27" customHeight="1">
      <c r="A98" s="165">
        <v>99</v>
      </c>
      <c r="B98" s="194"/>
      <c r="C98" s="193"/>
      <c r="D98" s="179" t="s">
        <v>239</v>
      </c>
      <c r="E98" s="179"/>
      <c r="F98" s="200" t="s">
        <v>469</v>
      </c>
      <c r="G98" s="186" t="s">
        <v>462</v>
      </c>
      <c r="H98" s="186" t="s">
        <v>463</v>
      </c>
      <c r="I98" s="203"/>
      <c r="J98" s="186"/>
      <c r="K98" s="186"/>
      <c r="L98" s="186"/>
      <c r="M98" s="199"/>
      <c r="N98" s="179" t="s">
        <v>20</v>
      </c>
      <c r="O98" s="198">
        <f>VLOOKUP(N98,S2:T7, 2, FALSE)*100</f>
        <v>0</v>
      </c>
      <c r="P98" s="216">
        <f t="shared" si="4"/>
        <v>0</v>
      </c>
      <c r="Q98" s="4"/>
    </row>
    <row r="99" spans="1:17" ht="27" customHeight="1">
      <c r="A99" s="165">
        <v>100</v>
      </c>
      <c r="B99" s="179"/>
      <c r="C99" s="200"/>
      <c r="D99" s="186" t="s">
        <v>216</v>
      </c>
      <c r="E99" s="186"/>
      <c r="F99" s="186" t="s">
        <v>210</v>
      </c>
      <c r="G99" s="200" t="s">
        <v>470</v>
      </c>
      <c r="H99" s="200" t="s">
        <v>446</v>
      </c>
      <c r="I99" s="186"/>
      <c r="J99" s="186"/>
      <c r="K99" s="186"/>
      <c r="L99" s="186"/>
      <c r="M99" s="199"/>
      <c r="N99" s="179" t="s">
        <v>20</v>
      </c>
      <c r="O99" s="198">
        <f>VLOOKUP(N99,S2:T7, 2, FALSE)*100</f>
        <v>0</v>
      </c>
      <c r="P99" s="216">
        <f t="shared" si="4"/>
        <v>0</v>
      </c>
      <c r="Q99" s="4"/>
    </row>
    <row r="100" spans="1:17" ht="27" customHeight="1">
      <c r="A100" s="165">
        <v>101</v>
      </c>
      <c r="B100" s="194"/>
      <c r="C100" s="193"/>
      <c r="D100" s="186" t="s">
        <v>209</v>
      </c>
      <c r="E100" s="186"/>
      <c r="F100" s="186" t="s">
        <v>217</v>
      </c>
      <c r="G100" s="186" t="s">
        <v>471</v>
      </c>
      <c r="H100" s="200" t="s">
        <v>446</v>
      </c>
      <c r="I100" s="203"/>
      <c r="J100" s="186"/>
      <c r="K100" s="186"/>
      <c r="L100" s="186"/>
      <c r="M100" s="199"/>
      <c r="N100" s="179" t="s">
        <v>20</v>
      </c>
      <c r="O100" s="198">
        <f>VLOOKUP(N100,S2:T7, 2, FALSE)*100</f>
        <v>0</v>
      </c>
      <c r="P100" s="216">
        <f t="shared" si="4"/>
        <v>0</v>
      </c>
      <c r="Q100" s="4"/>
    </row>
    <row r="101" spans="1:17" ht="27" customHeight="1">
      <c r="A101" s="165">
        <v>102</v>
      </c>
      <c r="B101" s="194"/>
      <c r="C101" s="193"/>
      <c r="D101" s="187" t="s">
        <v>209</v>
      </c>
      <c r="E101" s="187"/>
      <c r="F101" s="187" t="s">
        <v>221</v>
      </c>
      <c r="G101" s="186"/>
      <c r="H101" s="200" t="s">
        <v>446</v>
      </c>
      <c r="I101" s="203"/>
      <c r="J101" s="186"/>
      <c r="K101" s="186"/>
      <c r="L101" s="186"/>
      <c r="M101" s="199"/>
      <c r="N101" s="179" t="s">
        <v>20</v>
      </c>
      <c r="O101" s="198">
        <f>VLOOKUP(N101,S2:T7, 2, FALSE)*100</f>
        <v>0</v>
      </c>
      <c r="P101" s="216">
        <f t="shared" ref="P101:P115" si="5">IF(AND(ISNUMBER(M101), ISNUMBER(O101)), M101*O101/100, 0)</f>
        <v>0</v>
      </c>
      <c r="Q101" s="4"/>
    </row>
    <row r="102" spans="1:17" ht="27" customHeight="1">
      <c r="A102" s="165">
        <v>103</v>
      </c>
      <c r="B102" s="194"/>
      <c r="C102" s="193"/>
      <c r="D102" s="186" t="s">
        <v>209</v>
      </c>
      <c r="E102" s="186"/>
      <c r="F102" s="186" t="s">
        <v>472</v>
      </c>
      <c r="G102" s="186" t="s">
        <v>473</v>
      </c>
      <c r="H102" s="200" t="s">
        <v>446</v>
      </c>
      <c r="I102" s="203"/>
      <c r="J102" s="186"/>
      <c r="K102" s="186"/>
      <c r="L102" s="186"/>
      <c r="M102" s="199"/>
      <c r="N102" s="179" t="s">
        <v>20</v>
      </c>
      <c r="O102" s="198">
        <f>VLOOKUP(N102,S2:T7, 2, FALSE)*100</f>
        <v>0</v>
      </c>
      <c r="P102" s="216">
        <f t="shared" si="5"/>
        <v>0</v>
      </c>
      <c r="Q102" s="4"/>
    </row>
    <row r="103" spans="1:17" ht="27" customHeight="1">
      <c r="A103" s="165">
        <v>104</v>
      </c>
      <c r="B103" s="194"/>
      <c r="C103" s="193"/>
      <c r="D103" s="187" t="s">
        <v>209</v>
      </c>
      <c r="E103" s="187"/>
      <c r="F103" s="187" t="s">
        <v>230</v>
      </c>
      <c r="G103" s="186"/>
      <c r="H103" s="200" t="s">
        <v>446</v>
      </c>
      <c r="I103" s="203"/>
      <c r="J103" s="186"/>
      <c r="K103" s="186"/>
      <c r="L103" s="186"/>
      <c r="M103" s="199"/>
      <c r="N103" s="179" t="s">
        <v>20</v>
      </c>
      <c r="O103" s="198">
        <f>VLOOKUP(N103,S2:T7, 2, FALSE)*100</f>
        <v>0</v>
      </c>
      <c r="P103" s="216">
        <f t="shared" si="5"/>
        <v>0</v>
      </c>
      <c r="Q103" s="4"/>
    </row>
    <row r="104" spans="1:17" ht="27" customHeight="1">
      <c r="A104" s="165">
        <v>105</v>
      </c>
      <c r="B104" s="194"/>
      <c r="C104" s="193"/>
      <c r="D104" s="187" t="s">
        <v>209</v>
      </c>
      <c r="E104" s="187"/>
      <c r="F104" s="187" t="s">
        <v>234</v>
      </c>
      <c r="G104" s="186"/>
      <c r="H104" s="200" t="s">
        <v>446</v>
      </c>
      <c r="I104" s="203"/>
      <c r="J104" s="186"/>
      <c r="K104" s="186"/>
      <c r="L104" s="186"/>
      <c r="M104" s="199"/>
      <c r="N104" s="179" t="s">
        <v>20</v>
      </c>
      <c r="O104" s="198">
        <f>VLOOKUP(N104,S2:T7, 2, FALSE)*100</f>
        <v>0</v>
      </c>
      <c r="P104" s="216">
        <f t="shared" si="5"/>
        <v>0</v>
      </c>
      <c r="Q104" s="4"/>
    </row>
    <row r="105" spans="1:17" ht="27" customHeight="1">
      <c r="A105" s="165">
        <v>106</v>
      </c>
      <c r="B105" s="194"/>
      <c r="C105" s="193"/>
      <c r="D105" s="186" t="s">
        <v>239</v>
      </c>
      <c r="E105" s="186"/>
      <c r="F105" s="186" t="s">
        <v>240</v>
      </c>
      <c r="G105" s="186"/>
      <c r="H105" s="186" t="s">
        <v>463</v>
      </c>
      <c r="I105" s="203"/>
      <c r="J105" s="186"/>
      <c r="K105" s="186"/>
      <c r="L105" s="186"/>
      <c r="M105" s="199"/>
      <c r="N105" s="179" t="s">
        <v>20</v>
      </c>
      <c r="O105" s="198">
        <f>VLOOKUP(N105,S2:T7, 2, FALSE)*100</f>
        <v>0</v>
      </c>
      <c r="P105" s="216">
        <f t="shared" si="5"/>
        <v>0</v>
      </c>
      <c r="Q105" s="4"/>
    </row>
    <row r="106" spans="1:17" ht="27" customHeight="1">
      <c r="A106" s="165">
        <v>107</v>
      </c>
      <c r="B106" s="194"/>
      <c r="C106" s="193"/>
      <c r="D106" s="186" t="s">
        <v>239</v>
      </c>
      <c r="E106" s="186"/>
      <c r="F106" s="186" t="s">
        <v>245</v>
      </c>
      <c r="G106" s="186"/>
      <c r="H106" s="186" t="s">
        <v>463</v>
      </c>
      <c r="I106" s="203"/>
      <c r="J106" s="186"/>
      <c r="K106" s="186"/>
      <c r="L106" s="186"/>
      <c r="M106" s="199"/>
      <c r="N106" s="179" t="s">
        <v>20</v>
      </c>
      <c r="O106" s="198">
        <f>VLOOKUP(N106,S2:T7, 2, FALSE)*100</f>
        <v>0</v>
      </c>
      <c r="P106" s="216">
        <f t="shared" si="5"/>
        <v>0</v>
      </c>
      <c r="Q106" s="4"/>
    </row>
    <row r="107" spans="1:17" ht="27" customHeight="1">
      <c r="A107" s="165">
        <v>108</v>
      </c>
      <c r="B107" s="194"/>
      <c r="C107" s="193"/>
      <c r="D107" s="186" t="s">
        <v>239</v>
      </c>
      <c r="E107" s="186"/>
      <c r="F107" s="186" t="s">
        <v>249</v>
      </c>
      <c r="G107" s="186"/>
      <c r="H107" s="186" t="s">
        <v>463</v>
      </c>
      <c r="I107" s="203"/>
      <c r="J107" s="186"/>
      <c r="K107" s="186"/>
      <c r="L107" s="186"/>
      <c r="M107" s="199"/>
      <c r="N107" s="179" t="s">
        <v>20</v>
      </c>
      <c r="O107" s="198">
        <f>VLOOKUP(N107,S2:T7, 2, FALSE)*100</f>
        <v>0</v>
      </c>
      <c r="P107" s="216">
        <f t="shared" si="5"/>
        <v>0</v>
      </c>
      <c r="Q107" s="4"/>
    </row>
    <row r="108" spans="1:17" ht="27" customHeight="1">
      <c r="A108" s="165">
        <v>109</v>
      </c>
      <c r="B108" s="194"/>
      <c r="C108" s="193"/>
      <c r="D108" s="186" t="s">
        <v>239</v>
      </c>
      <c r="E108" s="186"/>
      <c r="F108" s="200" t="s">
        <v>253</v>
      </c>
      <c r="G108" s="186"/>
      <c r="H108" s="186" t="s">
        <v>463</v>
      </c>
      <c r="I108" s="203"/>
      <c r="J108" s="186"/>
      <c r="K108" s="186"/>
      <c r="L108" s="186"/>
      <c r="M108" s="199"/>
      <c r="N108" s="179" t="s">
        <v>20</v>
      </c>
      <c r="O108" s="198">
        <f>VLOOKUP(N108,S2:T7, 2, FALSE)*100</f>
        <v>0</v>
      </c>
      <c r="P108" s="216">
        <f t="shared" si="5"/>
        <v>0</v>
      </c>
      <c r="Q108" s="4"/>
    </row>
    <row r="109" spans="1:17" ht="27" customHeight="1">
      <c r="A109" s="165">
        <v>110</v>
      </c>
      <c r="B109" s="194"/>
      <c r="C109" s="193"/>
      <c r="D109" s="186" t="s">
        <v>239</v>
      </c>
      <c r="E109" s="186"/>
      <c r="F109" s="186" t="s">
        <v>258</v>
      </c>
      <c r="G109" s="186"/>
      <c r="H109" s="186" t="s">
        <v>463</v>
      </c>
      <c r="I109" s="203"/>
      <c r="J109" s="186"/>
      <c r="K109" s="186"/>
      <c r="L109" s="186"/>
      <c r="M109" s="199"/>
      <c r="N109" s="179" t="s">
        <v>20</v>
      </c>
      <c r="O109" s="198">
        <f>VLOOKUP(N109,S2:T7, 2, FALSE)*100</f>
        <v>0</v>
      </c>
      <c r="P109" s="216">
        <f t="shared" si="5"/>
        <v>0</v>
      </c>
      <c r="Q109" s="4"/>
    </row>
    <row r="110" spans="1:17" ht="27" customHeight="1">
      <c r="A110" s="165">
        <v>111</v>
      </c>
      <c r="B110" s="194"/>
      <c r="C110" s="193"/>
      <c r="D110" s="186" t="s">
        <v>239</v>
      </c>
      <c r="E110" s="186"/>
      <c r="F110" s="186" t="s">
        <v>262</v>
      </c>
      <c r="G110" s="186"/>
      <c r="H110" s="186" t="s">
        <v>463</v>
      </c>
      <c r="I110" s="203"/>
      <c r="J110" s="186"/>
      <c r="K110" s="186"/>
      <c r="L110" s="186"/>
      <c r="M110" s="199"/>
      <c r="N110" s="179" t="s">
        <v>20</v>
      </c>
      <c r="O110" s="198">
        <f>VLOOKUP(N110,S2:T7, 2, FALSE)*100</f>
        <v>0</v>
      </c>
      <c r="P110" s="216">
        <f t="shared" si="5"/>
        <v>0</v>
      </c>
      <c r="Q110" s="4"/>
    </row>
    <row r="111" spans="1:17" ht="27" customHeight="1">
      <c r="A111" s="165">
        <v>112</v>
      </c>
      <c r="B111" s="194"/>
      <c r="C111" s="193"/>
      <c r="D111" s="186" t="s">
        <v>239</v>
      </c>
      <c r="E111" s="186"/>
      <c r="F111" s="186" t="s">
        <v>266</v>
      </c>
      <c r="G111" s="186"/>
      <c r="H111" s="186" t="s">
        <v>463</v>
      </c>
      <c r="I111" s="203"/>
      <c r="J111" s="186"/>
      <c r="K111" s="186"/>
      <c r="L111" s="186"/>
      <c r="M111" s="199"/>
      <c r="N111" s="179" t="s">
        <v>20</v>
      </c>
      <c r="O111" s="198">
        <f>VLOOKUP(N111,S2:T7, 2, FALSE)*100</f>
        <v>0</v>
      </c>
      <c r="P111" s="216">
        <f t="shared" si="5"/>
        <v>0</v>
      </c>
      <c r="Q111" s="4"/>
    </row>
    <row r="112" spans="1:17" ht="27" customHeight="1">
      <c r="A112" s="165">
        <v>113</v>
      </c>
      <c r="B112" s="194"/>
      <c r="C112" s="193"/>
      <c r="D112" s="186" t="s">
        <v>239</v>
      </c>
      <c r="E112" s="186"/>
      <c r="F112" s="186" t="s">
        <v>269</v>
      </c>
      <c r="G112" s="186"/>
      <c r="H112" s="186" t="s">
        <v>463</v>
      </c>
      <c r="I112" s="203"/>
      <c r="J112" s="186"/>
      <c r="K112" s="186"/>
      <c r="L112" s="186"/>
      <c r="M112" s="199"/>
      <c r="N112" s="179" t="s">
        <v>20</v>
      </c>
      <c r="O112" s="198">
        <f>VLOOKUP(N112,S2:T7, 2, FALSE)*100</f>
        <v>0</v>
      </c>
      <c r="P112" s="216">
        <f t="shared" si="5"/>
        <v>0</v>
      </c>
      <c r="Q112" s="4"/>
    </row>
    <row r="113" spans="1:17" ht="27" customHeight="1">
      <c r="A113" s="165">
        <v>114</v>
      </c>
      <c r="B113" s="194"/>
      <c r="C113" s="193"/>
      <c r="D113" s="186" t="s">
        <v>239</v>
      </c>
      <c r="E113" s="186"/>
      <c r="F113" s="186" t="s">
        <v>273</v>
      </c>
      <c r="G113" s="186"/>
      <c r="H113" s="186" t="s">
        <v>463</v>
      </c>
      <c r="I113" s="203"/>
      <c r="J113" s="186"/>
      <c r="K113" s="186"/>
      <c r="L113" s="186"/>
      <c r="M113" s="199"/>
      <c r="N113" s="179" t="s">
        <v>20</v>
      </c>
      <c r="O113" s="198">
        <f>VLOOKUP(N113,S2:T7, 2, FALSE)*100</f>
        <v>0</v>
      </c>
      <c r="P113" s="216">
        <f t="shared" si="5"/>
        <v>0</v>
      </c>
      <c r="Q113" s="4"/>
    </row>
    <row r="114" spans="1:17" ht="27" customHeight="1">
      <c r="A114" s="165">
        <v>115</v>
      </c>
      <c r="B114" s="194"/>
      <c r="C114" s="193"/>
      <c r="D114" s="186" t="s">
        <v>239</v>
      </c>
      <c r="E114" s="186"/>
      <c r="F114" s="186" t="s">
        <v>277</v>
      </c>
      <c r="G114" s="186"/>
      <c r="H114" s="186" t="s">
        <v>463</v>
      </c>
      <c r="I114" s="203"/>
      <c r="J114" s="186"/>
      <c r="K114" s="186"/>
      <c r="L114" s="186"/>
      <c r="M114" s="199"/>
      <c r="N114" s="179" t="s">
        <v>20</v>
      </c>
      <c r="O114" s="198">
        <f>VLOOKUP(N114,S2:T7, 2, FALSE)*100</f>
        <v>0</v>
      </c>
      <c r="P114" s="216">
        <f t="shared" si="5"/>
        <v>0</v>
      </c>
      <c r="Q114" s="4"/>
    </row>
    <row r="115" spans="1:17" ht="27" customHeight="1">
      <c r="A115" s="165">
        <v>116</v>
      </c>
      <c r="B115" s="166" t="s">
        <v>351</v>
      </c>
      <c r="C115" s="155" t="s">
        <v>474</v>
      </c>
      <c r="D115" s="202" t="s">
        <v>354</v>
      </c>
      <c r="E115" s="202"/>
      <c r="F115" s="229" t="s">
        <v>475</v>
      </c>
      <c r="G115" s="229" t="s">
        <v>476</v>
      </c>
      <c r="H115" s="229"/>
      <c r="I115" s="230"/>
      <c r="J115" s="229"/>
      <c r="K115" s="229"/>
      <c r="L115" s="229"/>
      <c r="M115" s="168">
        <v>13</v>
      </c>
      <c r="N115" s="4" t="s">
        <v>70</v>
      </c>
      <c r="O115" s="167">
        <f>VLOOKUP(N115,S2:T7, 2, FALSE)*100</f>
        <v>100</v>
      </c>
      <c r="P115" s="217">
        <f t="shared" si="5"/>
        <v>13</v>
      </c>
      <c r="Q115" s="4"/>
    </row>
    <row r="116" spans="1:17" ht="27" customHeight="1">
      <c r="F116" s="81"/>
      <c r="I116" s="206"/>
    </row>
    <row r="117" spans="1:17" ht="27" customHeight="1">
      <c r="I117" s="206"/>
    </row>
    <row r="118" spans="1:17" ht="27" customHeight="1">
      <c r="I118" s="206"/>
    </row>
    <row r="119" spans="1:17" ht="27" customHeight="1">
      <c r="F119" s="81"/>
      <c r="I119" s="206"/>
    </row>
    <row r="120" spans="1:17" ht="27" customHeight="1">
      <c r="I120" s="206"/>
    </row>
    <row r="121" spans="1:17" ht="27" customHeight="1">
      <c r="I121" s="206"/>
    </row>
    <row r="122" spans="1:17" ht="27" customHeight="1">
      <c r="I122" s="206"/>
    </row>
    <row r="123" spans="1:17" ht="27" customHeight="1">
      <c r="I123" s="206"/>
    </row>
    <row r="124" spans="1:17" ht="27" customHeight="1">
      <c r="I124" s="206"/>
    </row>
    <row r="125" spans="1:17" ht="27" customHeight="1">
      <c r="I125" s="206"/>
    </row>
    <row r="126" spans="1:17" ht="27" customHeight="1">
      <c r="I126" s="206"/>
    </row>
    <row r="127" spans="1:17" ht="27" customHeight="1">
      <c r="I127" s="206"/>
    </row>
    <row r="128" spans="1:17" ht="27" customHeight="1">
      <c r="I128" s="206"/>
    </row>
    <row r="129" spans="9:9" ht="27" customHeight="1">
      <c r="I129" s="206"/>
    </row>
    <row r="130" spans="9:9" ht="27" customHeight="1">
      <c r="I130" s="206"/>
    </row>
    <row r="131" spans="9:9" ht="27" customHeight="1">
      <c r="I131" s="206"/>
    </row>
    <row r="132" spans="9:9" ht="27" customHeight="1">
      <c r="I132" s="206"/>
    </row>
    <row r="133" spans="9:9" ht="27" customHeight="1">
      <c r="I133" s="206"/>
    </row>
    <row r="134" spans="9:9" ht="27" customHeight="1">
      <c r="I134" s="206"/>
    </row>
    <row r="135" spans="9:9" ht="27" customHeight="1">
      <c r="I135" s="206"/>
    </row>
    <row r="136" spans="9:9" ht="27" customHeight="1">
      <c r="I136" s="206"/>
    </row>
    <row r="137" spans="9:9" ht="27" customHeight="1">
      <c r="I137" s="206"/>
    </row>
    <row r="138" spans="9:9" ht="27" customHeight="1">
      <c r="I138" s="206"/>
    </row>
    <row r="139" spans="9:9" ht="27" customHeight="1">
      <c r="I139" s="206"/>
    </row>
    <row r="140" spans="9:9" ht="27" customHeight="1">
      <c r="I140" s="206"/>
    </row>
    <row r="141" spans="9:9" ht="27" customHeight="1">
      <c r="I141" s="206"/>
    </row>
    <row r="142" spans="9:9" ht="27" customHeight="1">
      <c r="I142" s="206"/>
    </row>
    <row r="143" spans="9:9" ht="27" customHeight="1">
      <c r="I143" s="206"/>
    </row>
    <row r="144" spans="9:9" ht="27" customHeight="1">
      <c r="I144" s="206"/>
    </row>
    <row r="145" spans="9:9" ht="27" customHeight="1">
      <c r="I145" s="206"/>
    </row>
    <row r="146" spans="9:9" ht="27" customHeight="1">
      <c r="I146" s="206"/>
    </row>
    <row r="147" spans="9:9" ht="27" customHeight="1">
      <c r="I147" s="206"/>
    </row>
  </sheetData>
  <autoFilter ref="A1:Q1" xr:uid="{C05E17BE-85D9-4D6B-B35C-CDD83AB55FA9}"/>
  <dataValidations count="3">
    <dataValidation type="list" allowBlank="1" showInputMessage="1" showErrorMessage="1" sqref="S2:S7" xr:uid="{49ABC8C5-47E5-4E0F-98FA-EC3E9555DDE7}">
      <formula1>$S$2:$S$7</formula1>
    </dataValidation>
    <dataValidation type="list" allowBlank="1" showInputMessage="1" showErrorMessage="1" promptTitle="To Do " sqref="N2:N115" xr:uid="{F1BE6A2F-069B-4F6E-A3B8-6677A51B19D8}">
      <formula1>$S$2:$S$7</formula1>
    </dataValidation>
    <dataValidation allowBlank="1" showInputMessage="1" showErrorMessage="1" promptTitle="To Do " sqref="O2:O115" xr:uid="{5CCB5301-7891-4954-970E-3867A917129A}"/>
  </dataValidations>
  <hyperlinks>
    <hyperlink ref="C2" r:id="rId3" display="https://enphase.atlassian.net/browse/AVR-14" xr:uid="{3D88B158-5B3D-4438-A11E-CE15F27A7A71}"/>
    <hyperlink ref="C3" r:id="rId4" display="https://enphase.atlassian.net/browse/AVR-15" xr:uid="{DF1B8CC8-D9DA-46B4-A0E3-C77E7AEF112B}"/>
    <hyperlink ref="C4" r:id="rId5" display="https://enphase.atlassian.net/browse/AVR-16" xr:uid="{3978B516-C65A-4E60-A225-CB4B7313CB24}"/>
    <hyperlink ref="C5" r:id="rId6" display="https://enphase.atlassian.net/browse/AVR-17" xr:uid="{641974B5-EA7A-41DB-BD92-50781ABFBD5B}"/>
    <hyperlink ref="C6" r:id="rId7" display="https://enphase.atlassian.net/browse/AVR-18" xr:uid="{EFC27461-CC44-4F6B-805E-79FEDD2C1DC5}"/>
    <hyperlink ref="C7" r:id="rId8" display="https://enphase.atlassian.net/browse/AVR-19" xr:uid="{D2F98734-F901-4B4B-A428-B3226ED851CE}"/>
    <hyperlink ref="C8" r:id="rId9" display="https://enphase.atlassian.net/browse/AVR-20" xr:uid="{4F00FE57-8773-4B5C-BFBF-DAD2A7587E54}"/>
    <hyperlink ref="C9" r:id="rId10" display="https://enphase.atlassian.net/browse/AVR-20" xr:uid="{9D3D4811-CF33-41FA-9F7F-C0C45E5DE557}"/>
    <hyperlink ref="C10" r:id="rId11" display="https://enphase.atlassian.net/browse/AVR-23" xr:uid="{D75C6A08-687B-4948-960E-D04D875FD165}"/>
    <hyperlink ref="C11" r:id="rId12" display="https://enphase.atlassian.net/browse/AVR-24" xr:uid="{3645D494-7460-4754-9325-6D8277C44F6C}"/>
    <hyperlink ref="C12" r:id="rId13" display="https://enphase.atlassian.net/browse/AVR-25" xr:uid="{01E29B42-714B-4BD2-AF69-7C88B9549E68}"/>
    <hyperlink ref="C13" r:id="rId14" display="https://enphase.atlassian.net/browse/AVR-26" xr:uid="{E77059B9-42CD-431A-A727-EF64BC0718AA}"/>
    <hyperlink ref="C14" r:id="rId15" display="https://enphase.atlassian.net/browse/AVR-27" xr:uid="{4964EAF6-9E13-44C6-8C3D-AFC931CDEE7E}"/>
    <hyperlink ref="C15" r:id="rId16" display="https://enphase.atlassian.net/browse/AVR-28" xr:uid="{E7E32983-85B3-4EBF-BAE2-4A9DBC643C2D}"/>
    <hyperlink ref="C16" r:id="rId17" display="https://enphase.atlassian.net/browse/AVR-29" xr:uid="{F4E25EA8-068A-4567-B746-736A1B542355}"/>
    <hyperlink ref="C17" r:id="rId18" display="https://enphase.atlassian.net/browse/AVR-30" xr:uid="{7D78AAEE-2FC3-4F94-842B-786EE2AD768D}"/>
    <hyperlink ref="C18" r:id="rId19" display="https://enphase.atlassian.net/browse/AVR-30" xr:uid="{0E325A00-7D84-4123-87A2-E3CFAF24830F}"/>
    <hyperlink ref="C19" r:id="rId20" display="https://enphase.atlassian.net/browse/AVR-32" xr:uid="{31960E51-FA19-44BF-815D-A7FB04E10609}"/>
    <hyperlink ref="C21" r:id="rId21" display="https://enphase.atlassian.net/browse/AVR-36" xr:uid="{75F811DC-80C0-4EDF-A26F-86EFD1751039}"/>
    <hyperlink ref="C20" r:id="rId22" display="https://enphase.atlassian.net/browse/AVR-35" xr:uid="{2BC67177-1707-4793-B841-A9097A91FE55}"/>
    <hyperlink ref="C22" r:id="rId23" display="https://enphase.atlassian.net/browse/AVR-37" xr:uid="{2BF86E7E-B258-4C6D-8F36-E49A57C72CA7}"/>
    <hyperlink ref="C23" r:id="rId24" display="https://enphase.atlassian.net/browse/AVR-38" xr:uid="{78C4F282-EC38-47F7-A060-2B95C7D2DBA8}"/>
    <hyperlink ref="C25" r:id="rId25" xr:uid="{33064829-FC57-400F-8556-274AB2F1828B}"/>
    <hyperlink ref="C26" r:id="rId26" xr:uid="{C82FD382-FFBD-46AF-8386-D180FF75CEF7}"/>
    <hyperlink ref="C27" r:id="rId27" xr:uid="{084C6DD9-B3AA-4055-960D-6537C757112E}"/>
    <hyperlink ref="C28" r:id="rId28" xr:uid="{E8197733-3330-49B2-B32A-F04D4A53FD12}"/>
    <hyperlink ref="C29" r:id="rId29" xr:uid="{30949C19-2861-4888-B819-F57D84BBC935}"/>
    <hyperlink ref="C30" r:id="rId30" xr:uid="{BC4BC7EC-4DB6-4394-9D43-A59A154825E4}"/>
    <hyperlink ref="C31" r:id="rId31" xr:uid="{267F9DFB-932E-4A58-9A6A-F805C97D54EF}"/>
    <hyperlink ref="C32" r:id="rId32" xr:uid="{3C991C73-E1AF-4347-B1E0-E01B1B73E879}"/>
    <hyperlink ref="C33" r:id="rId33" xr:uid="{5DCF6A58-D828-4205-84B1-D427CB30D445}"/>
    <hyperlink ref="C34" r:id="rId34" xr:uid="{6D852D12-60EF-4C58-9D03-432D5DF2BA49}"/>
    <hyperlink ref="C35" r:id="rId35" xr:uid="{D8064598-AED9-40BD-A6C7-8C55F17524FD}"/>
    <hyperlink ref="C36" r:id="rId36" xr:uid="{EFD565BC-57AF-43C9-A7FD-EE4C1D6F93A3}"/>
    <hyperlink ref="C37" r:id="rId37" xr:uid="{69467894-32E0-4DFE-BAB9-EF691953679C}"/>
    <hyperlink ref="C38" r:id="rId38" xr:uid="{1230DEBE-B43F-4620-9F0C-7475A5113774}"/>
    <hyperlink ref="C39" r:id="rId39" xr:uid="{D3B8730C-8489-494C-8D39-693D19635E1F}"/>
    <hyperlink ref="C40" r:id="rId40" xr:uid="{918CBB3A-4735-41BA-81F9-AF3B63BB0034}"/>
    <hyperlink ref="C41" r:id="rId41" xr:uid="{88B5028E-2509-46EC-895B-1B9769C4075B}"/>
    <hyperlink ref="C42" r:id="rId42" xr:uid="{140E4D1C-B1B4-4A53-BCBA-E934C02E6C32}"/>
    <hyperlink ref="C43" r:id="rId43" xr:uid="{2BD9E32B-E890-47F0-8D01-15E9C905203D}"/>
    <hyperlink ref="C44" r:id="rId44" xr:uid="{3336E23D-4A99-4C0A-8DC8-CF4EFC583CD5}"/>
    <hyperlink ref="C45" r:id="rId45" xr:uid="{472C791B-42A6-48FC-B619-F0726DDF4654}"/>
    <hyperlink ref="C48" r:id="rId46" xr:uid="{63A06B4F-B3FE-4BA6-9A9B-070EBE751689}"/>
    <hyperlink ref="C49" r:id="rId47" xr:uid="{50FDF70A-D210-4641-B88A-AA6275141338}"/>
    <hyperlink ref="C51" r:id="rId48" xr:uid="{8E84E3BA-1669-4E3E-959D-6524B8963392}"/>
    <hyperlink ref="C50" r:id="rId49" xr:uid="{E0E47524-B912-45F7-89A9-93B2905E6B97}"/>
    <hyperlink ref="C56" r:id="rId50" xr:uid="{0B206BB5-2C00-40A7-8316-EFCF07F28177}"/>
    <hyperlink ref="C57" r:id="rId51" xr:uid="{9435A8E7-D267-4322-A6F6-D3210293304F}"/>
    <hyperlink ref="C59" r:id="rId52" xr:uid="{A27FB650-0920-4C83-8603-86CFF5570F95}"/>
    <hyperlink ref="C60" r:id="rId53" xr:uid="{6ACC5204-0A8F-4116-A2C9-47D19EFE282A}"/>
    <hyperlink ref="C61" r:id="rId54" xr:uid="{93EB0BB1-DC62-4253-863C-91653B2041AC}"/>
    <hyperlink ref="C62" r:id="rId55" xr:uid="{94D2F57B-5E50-4E74-91BD-E43BFCA2ED61}"/>
    <hyperlink ref="C63" r:id="rId56" xr:uid="{1D169F39-E016-4C18-A6BC-71C32E5D2D18}"/>
    <hyperlink ref="C64" r:id="rId57" xr:uid="{36A19BC1-2B64-4851-B88E-976F9B229586}"/>
    <hyperlink ref="C65" r:id="rId58" xr:uid="{FD8EBADC-0A40-4F7B-95D6-E4E4D75160AF}"/>
    <hyperlink ref="C66" r:id="rId59" xr:uid="{503DAB7F-48B4-453C-8474-4E9B7F29028E}"/>
    <hyperlink ref="C67" r:id="rId60" xr:uid="{2A25D305-C92F-4C39-98B7-0EF691EC501A}"/>
    <hyperlink ref="C68" r:id="rId61" xr:uid="{7357303E-4FE0-448B-B65B-9D7A7A17022C}"/>
    <hyperlink ref="C69" r:id="rId62" xr:uid="{B7FCF8BD-167C-4E36-849E-DD446BFD036B}"/>
    <hyperlink ref="C70" r:id="rId63" xr:uid="{D545F221-6801-4985-9DFB-344224636966}"/>
    <hyperlink ref="C71" r:id="rId64" xr:uid="{B593748D-E957-465F-AEFB-F4222C764365}"/>
    <hyperlink ref="C72" r:id="rId65" xr:uid="{D4FF98A3-F3B5-4145-9AF9-8378DE244417}"/>
    <hyperlink ref="C73" r:id="rId66" xr:uid="{0BD364F3-BD52-4F2A-9858-870F04AE0617}"/>
    <hyperlink ref="C74" r:id="rId67" xr:uid="{B7439DB3-14C1-4DE1-8E50-7635B921AEEE}"/>
    <hyperlink ref="C75" r:id="rId68" xr:uid="{EC293170-F6E5-416F-A0D3-0BCE15ACF888}"/>
    <hyperlink ref="C76" r:id="rId69" xr:uid="{D3722E24-2F39-40A4-929A-6A5938242C5F}"/>
    <hyperlink ref="C77" r:id="rId70" xr:uid="{4571CC66-7DE9-4624-98BB-67E5535EF054}"/>
    <hyperlink ref="C78" r:id="rId71" xr:uid="{A7C30CF3-03A9-4FFB-AE86-F15FFABE1BEA}"/>
    <hyperlink ref="C79" r:id="rId72" xr:uid="{48693863-EE61-4F70-8647-740D4F0F61D4}"/>
    <hyperlink ref="C80" r:id="rId73" xr:uid="{78C2F3E6-2F73-4194-A000-881D984A6E96}"/>
    <hyperlink ref="C81" r:id="rId74" xr:uid="{3F5AE87D-6C38-4619-9EFA-5AAC7D4BCA67}"/>
    <hyperlink ref="C82" r:id="rId75" xr:uid="{92359AB4-6FB9-4FD6-B505-61EB1A6725D5}"/>
    <hyperlink ref="C83" r:id="rId76" xr:uid="{BFA8290A-0A13-4A67-97F9-FEB980316D83}"/>
    <hyperlink ref="C84" r:id="rId77" xr:uid="{B5ABCBB1-5BB2-4F2C-B076-C4DEFEFDB07C}"/>
    <hyperlink ref="C85" r:id="rId78" xr:uid="{48E08359-DAAB-4B40-AB7F-D3C0D7DDAE7D}"/>
    <hyperlink ref="C87" r:id="rId79" xr:uid="{2D080FDA-4325-4E6C-A258-D47AE146594A}"/>
    <hyperlink ref="C93" r:id="rId80" xr:uid="{7B2C3497-D619-44EF-88BB-00836D94E8A8}"/>
    <hyperlink ref="C94" r:id="rId81" xr:uid="{BAFB2D76-8802-4EA2-A7FB-C582DA48B795}"/>
    <hyperlink ref="C86" r:id="rId82" display="https://enphase.atlassian.net/browse/AVR-69" xr:uid="{B8FB6DD0-CE5E-402C-946B-CDF079ED3EFC}"/>
    <hyperlink ref="C115" r:id="rId83" xr:uid="{C35A44A5-A052-40B1-A2DF-0D85606FEA3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82C-6EB1-4C3C-A1DB-DC6CEE6F7088}">
  <dimension ref="A1:AH120"/>
  <sheetViews>
    <sheetView workbookViewId="0">
      <selection activeCell="L114" sqref="L114"/>
    </sheetView>
  </sheetViews>
  <sheetFormatPr defaultRowHeight="27" customHeight="1"/>
  <cols>
    <col min="2" max="2" width="16.140625" customWidth="1"/>
    <col min="3" max="3" width="41.140625" style="28" customWidth="1"/>
    <col min="4" max="4" width="20.28515625" style="89" customWidth="1"/>
    <col min="5" max="5" width="8.42578125" style="89" customWidth="1"/>
    <col min="6" max="6" width="9.85546875" style="89" customWidth="1"/>
    <col min="7" max="7" width="8.42578125" style="89" customWidth="1"/>
    <col min="8" max="8" width="14.42578125" style="89" customWidth="1"/>
    <col min="9" max="9" width="14.5703125" style="89" customWidth="1"/>
    <col min="10" max="10" width="11.5703125" style="89" customWidth="1"/>
    <col min="11" max="11" width="20.42578125" style="66" customWidth="1"/>
    <col min="12" max="12" width="22.140625" customWidth="1"/>
    <col min="13" max="13" width="21.42578125" customWidth="1"/>
    <col min="14" max="14" width="26.42578125" customWidth="1"/>
    <col min="15" max="15" width="36.5703125" bestFit="1" customWidth="1"/>
    <col min="16" max="16" width="30.5703125" customWidth="1"/>
    <col min="18" max="18" width="21.42578125" bestFit="1" customWidth="1"/>
    <col min="19" max="19" width="13" customWidth="1"/>
    <col min="20" max="20" width="39.85546875" customWidth="1"/>
    <col min="21" max="21" width="26.7109375" customWidth="1"/>
    <col min="22" max="22" width="14.42578125" bestFit="1" customWidth="1"/>
    <col min="23" max="23" width="18.85546875" bestFit="1" customWidth="1"/>
    <col min="24" max="24" width="13.140625" bestFit="1" customWidth="1"/>
    <col min="25" max="25" width="14.85546875" bestFit="1" customWidth="1"/>
    <col min="26" max="26" width="6.140625" bestFit="1" customWidth="1"/>
    <col min="27" max="27" width="14.42578125" bestFit="1" customWidth="1"/>
    <col min="28" max="28" width="20.28515625" bestFit="1" customWidth="1"/>
    <col min="29" max="29" width="11.140625" bestFit="1" customWidth="1"/>
    <col min="30" max="30" width="3.85546875" bestFit="1" customWidth="1"/>
    <col min="31" max="31" width="7.140625" bestFit="1" customWidth="1"/>
    <col min="32" max="32" width="11.140625" bestFit="1" customWidth="1"/>
    <col min="33" max="33" width="25.42578125" bestFit="1" customWidth="1"/>
    <col min="34" max="34" width="24.5703125" bestFit="1" customWidth="1"/>
  </cols>
  <sheetData>
    <row r="1" spans="1:34" ht="27" customHeight="1">
      <c r="A1" s="70" t="s">
        <v>300</v>
      </c>
      <c r="B1" s="70" t="s">
        <v>37</v>
      </c>
      <c r="C1" s="71" t="s">
        <v>332</v>
      </c>
      <c r="D1" s="73" t="s">
        <v>534</v>
      </c>
      <c r="E1" s="73" t="s">
        <v>334</v>
      </c>
      <c r="F1" s="73" t="s">
        <v>335</v>
      </c>
      <c r="G1" s="73" t="s">
        <v>336</v>
      </c>
      <c r="H1" s="73" t="s">
        <v>337</v>
      </c>
      <c r="I1" s="73" t="s">
        <v>338</v>
      </c>
      <c r="J1" s="73" t="s">
        <v>330</v>
      </c>
      <c r="K1" s="72" t="s">
        <v>339</v>
      </c>
      <c r="L1" s="70" t="s">
        <v>340</v>
      </c>
      <c r="M1" s="72" t="s">
        <v>341</v>
      </c>
      <c r="N1" s="72" t="s">
        <v>342</v>
      </c>
      <c r="P1" s="73" t="s">
        <v>3</v>
      </c>
      <c r="Q1" s="72" t="s">
        <v>32</v>
      </c>
      <c r="R1" s="72" t="s">
        <v>15</v>
      </c>
      <c r="S1" s="74" t="s">
        <v>344</v>
      </c>
      <c r="T1" s="76" t="s">
        <v>333</v>
      </c>
      <c r="V1" s="51" t="s">
        <v>535</v>
      </c>
      <c r="W1" s="51" t="s">
        <v>340</v>
      </c>
    </row>
    <row r="2" spans="1:34" ht="27" customHeight="1">
      <c r="A2" s="29">
        <v>1</v>
      </c>
      <c r="B2" s="25" t="s">
        <v>21</v>
      </c>
      <c r="C2" s="15" t="s">
        <v>23</v>
      </c>
      <c r="D2" s="45"/>
      <c r="E2" s="45" t="s">
        <v>348</v>
      </c>
      <c r="F2" s="45"/>
      <c r="G2" s="45"/>
      <c r="H2" s="45"/>
      <c r="I2" s="45"/>
      <c r="J2" s="45"/>
      <c r="K2" s="87">
        <v>0</v>
      </c>
      <c r="L2" s="25" t="s">
        <v>20</v>
      </c>
      <c r="M2" s="48">
        <f>VLOOKUP(L2,P1:Q6, 2, FALSE)*100</f>
        <v>0</v>
      </c>
      <c r="N2" s="83">
        <f>IF(AND(ISNUMBER(K2), ISNUMBER(M2)), K2*M2/100, 0)</f>
        <v>0</v>
      </c>
      <c r="P2" s="46" t="s">
        <v>20</v>
      </c>
      <c r="Q2" s="50">
        <v>0</v>
      </c>
      <c r="R2" s="49">
        <v>1</v>
      </c>
      <c r="S2" s="75" t="s">
        <v>349</v>
      </c>
      <c r="T2" s="46" t="s">
        <v>350</v>
      </c>
      <c r="V2" s="51" t="s">
        <v>37</v>
      </c>
      <c r="W2" t="s">
        <v>47</v>
      </c>
      <c r="X2" t="s">
        <v>41</v>
      </c>
      <c r="Y2" t="s">
        <v>54</v>
      </c>
      <c r="Z2" t="s">
        <v>20</v>
      </c>
      <c r="AA2" t="s">
        <v>70</v>
      </c>
      <c r="AB2" t="s">
        <v>64</v>
      </c>
      <c r="AC2" t="s">
        <v>367</v>
      </c>
    </row>
    <row r="3" spans="1:34" ht="27" customHeight="1">
      <c r="A3" s="29">
        <v>2</v>
      </c>
      <c r="B3" s="25" t="s">
        <v>21</v>
      </c>
      <c r="C3" s="57" t="s">
        <v>29</v>
      </c>
      <c r="D3" s="45"/>
      <c r="E3" s="45" t="s">
        <v>348</v>
      </c>
      <c r="F3" s="45"/>
      <c r="G3" s="45"/>
      <c r="H3" s="45"/>
      <c r="I3" s="45"/>
      <c r="J3" s="45"/>
      <c r="K3" s="87">
        <v>0</v>
      </c>
      <c r="L3" s="25" t="s">
        <v>20</v>
      </c>
      <c r="M3" s="48">
        <f>VLOOKUP(L3,P1:Q6, 2, FALSE)*100</f>
        <v>0</v>
      </c>
      <c r="N3" s="83">
        <f t="shared" ref="N3:N64" si="0">IF(AND(ISNUMBER(K3), ISNUMBER(M3)), K3*M3/100, 0)</f>
        <v>0</v>
      </c>
      <c r="P3" s="46" t="s">
        <v>47</v>
      </c>
      <c r="Q3" s="50">
        <v>0.05</v>
      </c>
      <c r="R3" s="49">
        <v>2</v>
      </c>
      <c r="S3" s="75" t="s">
        <v>352</v>
      </c>
      <c r="T3" s="46" t="s">
        <v>353</v>
      </c>
      <c r="V3" t="s">
        <v>354</v>
      </c>
      <c r="Y3">
        <v>4</v>
      </c>
      <c r="Z3">
        <v>40</v>
      </c>
      <c r="AA3">
        <v>1</v>
      </c>
      <c r="AB3">
        <v>20</v>
      </c>
      <c r="AC3">
        <v>65</v>
      </c>
    </row>
    <row r="4" spans="1:34" ht="27" customHeight="1">
      <c r="A4" s="29">
        <v>3</v>
      </c>
      <c r="B4" s="25" t="s">
        <v>34</v>
      </c>
      <c r="C4" s="15" t="s">
        <v>36</v>
      </c>
      <c r="D4" s="45"/>
      <c r="E4" s="45" t="s">
        <v>348</v>
      </c>
      <c r="F4" s="45"/>
      <c r="G4" s="45"/>
      <c r="H4" s="45"/>
      <c r="I4" s="45"/>
      <c r="J4" s="45"/>
      <c r="K4" s="87">
        <v>0</v>
      </c>
      <c r="L4" s="25" t="s">
        <v>20</v>
      </c>
      <c r="M4" s="48">
        <f>VLOOKUP(L4,P1:Q6, 2, FALSE)*100</f>
        <v>0</v>
      </c>
      <c r="N4" s="83">
        <f t="shared" si="0"/>
        <v>0</v>
      </c>
      <c r="P4" s="46" t="s">
        <v>54</v>
      </c>
      <c r="Q4" s="50">
        <v>0.15</v>
      </c>
      <c r="R4" s="49">
        <v>3</v>
      </c>
      <c r="S4" s="75" t="s">
        <v>355</v>
      </c>
      <c r="T4" s="46" t="s">
        <v>356</v>
      </c>
      <c r="V4" t="s">
        <v>216</v>
      </c>
      <c r="X4">
        <v>1</v>
      </c>
      <c r="Y4">
        <v>1</v>
      </c>
      <c r="Z4">
        <v>2</v>
      </c>
      <c r="AC4">
        <v>4</v>
      </c>
    </row>
    <row r="5" spans="1:34" ht="47.25" customHeight="1">
      <c r="A5" s="29">
        <v>4</v>
      </c>
      <c r="B5" s="25" t="s">
        <v>357</v>
      </c>
      <c r="C5" s="15" t="s">
        <v>43</v>
      </c>
      <c r="D5" s="46"/>
      <c r="E5" s="46" t="s">
        <v>358</v>
      </c>
      <c r="F5" s="46"/>
      <c r="G5" s="46"/>
      <c r="H5" s="46"/>
      <c r="I5" s="46"/>
      <c r="J5" s="46"/>
      <c r="K5" s="48">
        <v>2</v>
      </c>
      <c r="L5" s="25" t="s">
        <v>64</v>
      </c>
      <c r="M5" s="48">
        <f>VLOOKUP(L5,P2:Q7, 2, FALSE)*100</f>
        <v>90</v>
      </c>
      <c r="N5" s="83">
        <f>IF(AND(ISNUMBER(K5), ISNUMBER(M5)), K5*M5/100, 0)</f>
        <v>1.8</v>
      </c>
      <c r="P5" s="46" t="s">
        <v>41</v>
      </c>
      <c r="Q5" s="50">
        <v>0.7</v>
      </c>
      <c r="R5" s="49">
        <v>5</v>
      </c>
      <c r="S5" s="47" t="s">
        <v>359</v>
      </c>
      <c r="T5" s="77" t="s">
        <v>360</v>
      </c>
      <c r="V5" t="s">
        <v>357</v>
      </c>
      <c r="W5">
        <v>2</v>
      </c>
      <c r="X5">
        <v>1</v>
      </c>
      <c r="Y5">
        <v>3</v>
      </c>
      <c r="Z5">
        <v>11</v>
      </c>
      <c r="AB5">
        <v>5</v>
      </c>
      <c r="AC5">
        <v>22</v>
      </c>
    </row>
    <row r="6" spans="1:34" ht="27" customHeight="1">
      <c r="A6" s="29">
        <v>5</v>
      </c>
      <c r="B6" s="25" t="s">
        <v>357</v>
      </c>
      <c r="C6" s="2" t="s">
        <v>50</v>
      </c>
      <c r="D6" s="46"/>
      <c r="E6" s="46"/>
      <c r="F6" s="46"/>
      <c r="G6" s="46"/>
      <c r="H6" s="46"/>
      <c r="I6" s="46"/>
      <c r="J6" s="46"/>
      <c r="K6" s="48">
        <v>2</v>
      </c>
      <c r="L6" s="25" t="s">
        <v>64</v>
      </c>
      <c r="M6" s="48">
        <f>VLOOKUP(L6,P2:Q7, 2, FALSE)*100</f>
        <v>90</v>
      </c>
      <c r="N6" s="83">
        <f t="shared" si="0"/>
        <v>1.8</v>
      </c>
      <c r="P6" s="46" t="s">
        <v>64</v>
      </c>
      <c r="Q6" s="50">
        <v>0.9</v>
      </c>
      <c r="R6" s="49">
        <v>8</v>
      </c>
      <c r="S6" s="47" t="s">
        <v>361</v>
      </c>
      <c r="T6" s="46" t="s">
        <v>362</v>
      </c>
      <c r="U6" s="34"/>
      <c r="V6" t="s">
        <v>367</v>
      </c>
      <c r="W6">
        <v>2</v>
      </c>
      <c r="X6">
        <v>2</v>
      </c>
      <c r="Y6">
        <v>8</v>
      </c>
      <c r="Z6">
        <v>53</v>
      </c>
      <c r="AA6">
        <v>1</v>
      </c>
      <c r="AB6">
        <v>25</v>
      </c>
      <c r="AC6">
        <v>91</v>
      </c>
    </row>
    <row r="7" spans="1:34" ht="27" customHeight="1">
      <c r="A7" s="29">
        <v>6</v>
      </c>
      <c r="B7" s="25" t="s">
        <v>357</v>
      </c>
      <c r="C7" s="2" t="s">
        <v>57</v>
      </c>
      <c r="D7" s="46"/>
      <c r="E7" s="46"/>
      <c r="F7" s="46"/>
      <c r="G7" s="46"/>
      <c r="H7" s="46"/>
      <c r="I7" s="46"/>
      <c r="J7" s="46"/>
      <c r="K7" s="48">
        <v>5</v>
      </c>
      <c r="L7" s="25" t="s">
        <v>64</v>
      </c>
      <c r="M7" s="48">
        <f>VLOOKUP(L7,P2:Q7, 2, FALSE)*100</f>
        <v>90</v>
      </c>
      <c r="N7" s="83">
        <f>IF(AND(ISNUMBER(K7), ISNUMBER(M7)), K7*M7/100, 0)</f>
        <v>4.5</v>
      </c>
      <c r="P7" s="46" t="s">
        <v>70</v>
      </c>
      <c r="Q7" s="50">
        <v>1</v>
      </c>
      <c r="R7" s="49">
        <v>13</v>
      </c>
      <c r="S7" s="47" t="s">
        <v>363</v>
      </c>
      <c r="T7" s="46" t="s">
        <v>364</v>
      </c>
    </row>
    <row r="8" spans="1:34" ht="27" customHeight="1">
      <c r="A8" s="29">
        <v>7</v>
      </c>
      <c r="B8" s="25" t="s">
        <v>357</v>
      </c>
      <c r="C8" s="2" t="s">
        <v>61</v>
      </c>
      <c r="D8" s="46"/>
      <c r="E8" s="46"/>
      <c r="F8" s="46"/>
      <c r="G8" s="46"/>
      <c r="H8" s="46"/>
      <c r="I8" s="46"/>
      <c r="J8" s="46"/>
      <c r="K8" s="48">
        <v>13</v>
      </c>
      <c r="L8" s="25" t="s">
        <v>64</v>
      </c>
      <c r="M8" s="48">
        <f>VLOOKUP(L8,P2:Q7, 2, FALSE)*100</f>
        <v>90</v>
      </c>
      <c r="N8" s="83">
        <f t="shared" si="0"/>
        <v>11.7</v>
      </c>
      <c r="P8" s="46"/>
      <c r="Q8" s="47"/>
      <c r="R8" s="49">
        <v>21</v>
      </c>
      <c r="S8" s="47" t="s">
        <v>365</v>
      </c>
      <c r="T8" s="47" t="s">
        <v>366</v>
      </c>
      <c r="V8" s="51" t="s">
        <v>37</v>
      </c>
      <c r="W8" t="s">
        <v>345</v>
      </c>
      <c r="X8" t="s">
        <v>346</v>
      </c>
    </row>
    <row r="9" spans="1:34" s="34" customFormat="1" ht="40.5" customHeight="1">
      <c r="A9" s="29">
        <v>9</v>
      </c>
      <c r="B9" s="25" t="s">
        <v>357</v>
      </c>
      <c r="C9" s="2" t="s">
        <v>72</v>
      </c>
      <c r="D9" s="46"/>
      <c r="E9" s="46"/>
      <c r="F9" s="46"/>
      <c r="G9" s="46"/>
      <c r="H9" s="46"/>
      <c r="I9" s="46"/>
      <c r="J9" s="46"/>
      <c r="K9" s="48">
        <v>8</v>
      </c>
      <c r="L9" s="25" t="s">
        <v>64</v>
      </c>
      <c r="M9" s="48">
        <f>VLOOKUP(L9,P2:Q7, 2, FALSE)*100</f>
        <v>90</v>
      </c>
      <c r="N9" s="83">
        <f>IF(AND(ISNUMBER(K9), ISNUMBER(M9)), K9*M9/100, 0)</f>
        <v>7.2</v>
      </c>
      <c r="V9" t="s">
        <v>354</v>
      </c>
      <c r="W9">
        <v>264</v>
      </c>
      <c r="X9">
        <v>59.799999999999955</v>
      </c>
      <c r="Y9"/>
      <c r="Z9"/>
      <c r="AA9"/>
      <c r="AB9"/>
      <c r="AF9"/>
      <c r="AG9"/>
      <c r="AH9"/>
    </row>
    <row r="10" spans="1:34" ht="37.5" customHeight="1">
      <c r="A10" s="29">
        <v>10</v>
      </c>
      <c r="B10" s="25" t="s">
        <v>357</v>
      </c>
      <c r="C10" s="2" t="s">
        <v>76</v>
      </c>
      <c r="D10" s="46"/>
      <c r="E10" s="46"/>
      <c r="F10" s="46"/>
      <c r="G10" s="46"/>
      <c r="H10" s="46"/>
      <c r="I10" s="46"/>
      <c r="J10" s="46"/>
      <c r="K10" s="48">
        <v>8</v>
      </c>
      <c r="L10" s="25" t="s">
        <v>41</v>
      </c>
      <c r="M10" s="48">
        <f>VLOOKUP(L10,P2:Q7, 2, FALSE)*100</f>
        <v>70</v>
      </c>
      <c r="N10" s="83">
        <f t="shared" si="0"/>
        <v>5.6</v>
      </c>
      <c r="P10" s="70"/>
      <c r="Q10" s="78"/>
      <c r="V10" t="s">
        <v>216</v>
      </c>
      <c r="W10">
        <v>21</v>
      </c>
      <c r="X10">
        <v>7.55</v>
      </c>
    </row>
    <row r="11" spans="1:34" ht="27" customHeight="1">
      <c r="A11" s="29">
        <v>11</v>
      </c>
      <c r="B11" s="25" t="s">
        <v>357</v>
      </c>
      <c r="C11" s="2" t="s">
        <v>80</v>
      </c>
      <c r="D11" s="46"/>
      <c r="E11" s="46"/>
      <c r="F11" s="46"/>
      <c r="G11" s="46"/>
      <c r="H11" s="46"/>
      <c r="I11" s="46"/>
      <c r="J11" s="46"/>
      <c r="K11" s="48">
        <v>13</v>
      </c>
      <c r="L11" s="25" t="s">
        <v>54</v>
      </c>
      <c r="M11" s="48">
        <f>VLOOKUP(L11,P3:Q8, 2, FALSE)*100</f>
        <v>15</v>
      </c>
      <c r="N11" s="83">
        <f t="shared" si="0"/>
        <v>1.95</v>
      </c>
      <c r="P11" s="25" t="s">
        <v>369</v>
      </c>
      <c r="Q11" s="48">
        <f>W12</f>
        <v>457</v>
      </c>
      <c r="V11" t="s">
        <v>357</v>
      </c>
      <c r="W11">
        <v>172</v>
      </c>
      <c r="X11">
        <v>37.099999999999994</v>
      </c>
    </row>
    <row r="12" spans="1:34" ht="27" customHeight="1">
      <c r="A12" s="29"/>
      <c r="B12" s="25"/>
      <c r="C12" s="2"/>
      <c r="D12" s="46"/>
      <c r="E12" s="46"/>
      <c r="F12" s="46"/>
      <c r="G12" s="46"/>
      <c r="H12" s="46"/>
      <c r="I12" s="46"/>
      <c r="J12" s="46"/>
      <c r="K12" s="48"/>
      <c r="L12" s="25"/>
      <c r="M12" s="48"/>
      <c r="N12" s="83"/>
      <c r="P12" s="25" t="s">
        <v>536</v>
      </c>
      <c r="Q12" s="48">
        <f>X12</f>
        <v>104.44999999999995</v>
      </c>
      <c r="V12" t="s">
        <v>367</v>
      </c>
      <c r="W12">
        <v>457</v>
      </c>
      <c r="X12">
        <v>104.44999999999995</v>
      </c>
    </row>
    <row r="13" spans="1:34" ht="27" customHeight="1">
      <c r="A13" s="29">
        <v>12</v>
      </c>
      <c r="B13" s="25" t="s">
        <v>357</v>
      </c>
      <c r="C13" s="2" t="s">
        <v>84</v>
      </c>
      <c r="D13" s="46"/>
      <c r="E13" s="46"/>
      <c r="F13" s="46"/>
      <c r="G13" s="46"/>
      <c r="H13" s="46"/>
      <c r="I13" s="46"/>
      <c r="J13" s="46"/>
      <c r="K13" s="48">
        <v>2</v>
      </c>
      <c r="L13" s="25" t="s">
        <v>54</v>
      </c>
      <c r="M13" s="48">
        <f>VLOOKUP(L13,P2:Q7, 2, FALSE)*100</f>
        <v>15</v>
      </c>
      <c r="N13" s="83">
        <f t="shared" si="0"/>
        <v>0.3</v>
      </c>
      <c r="P13" s="25" t="s">
        <v>371</v>
      </c>
      <c r="Q13" s="48"/>
    </row>
    <row r="14" spans="1:34" ht="27" customHeight="1">
      <c r="A14" s="29">
        <v>13</v>
      </c>
      <c r="B14" s="25" t="s">
        <v>357</v>
      </c>
      <c r="C14" s="2" t="s">
        <v>89</v>
      </c>
      <c r="D14" s="46"/>
      <c r="E14" s="46"/>
      <c r="F14" s="46"/>
      <c r="G14" s="46"/>
      <c r="H14" s="46"/>
      <c r="I14" s="46"/>
      <c r="J14" s="46"/>
      <c r="K14" s="48">
        <v>8</v>
      </c>
      <c r="L14" s="25" t="s">
        <v>54</v>
      </c>
      <c r="M14" s="48">
        <f>VLOOKUP(L14,P2:Q7, 2, FALSE)*100</f>
        <v>15</v>
      </c>
      <c r="N14" s="83">
        <f t="shared" si="0"/>
        <v>1.2</v>
      </c>
      <c r="P14" s="30" t="s">
        <v>372</v>
      </c>
      <c r="Q14" s="48">
        <f>Q12/Q11*100</f>
        <v>22.855579868708958</v>
      </c>
    </row>
    <row r="15" spans="1:34" ht="27" customHeight="1">
      <c r="A15" s="29">
        <v>14</v>
      </c>
      <c r="B15" s="25" t="s">
        <v>357</v>
      </c>
      <c r="C15" s="2" t="s">
        <v>308</v>
      </c>
      <c r="D15" s="46"/>
      <c r="E15" s="46"/>
      <c r="F15" s="46"/>
      <c r="G15" s="46"/>
      <c r="H15" s="46"/>
      <c r="I15" s="46"/>
      <c r="J15" s="46"/>
      <c r="K15" s="48">
        <v>13</v>
      </c>
      <c r="L15" s="25" t="s">
        <v>47</v>
      </c>
      <c r="M15" s="48">
        <f>VLOOKUP(L15,P2:Q7, 2, FALSE)*100</f>
        <v>5</v>
      </c>
      <c r="N15" s="83">
        <f>IF(AND(ISNUMBER(K15), ISNUMBER(M15)), K15*M15/100, 0)</f>
        <v>0.65</v>
      </c>
      <c r="P15" s="25"/>
      <c r="Q15" s="67"/>
    </row>
    <row r="16" spans="1:34" ht="27" customHeight="1">
      <c r="A16" s="29">
        <v>15</v>
      </c>
      <c r="B16" s="25" t="s">
        <v>357</v>
      </c>
      <c r="C16" s="2" t="s">
        <v>97</v>
      </c>
      <c r="D16" s="46"/>
      <c r="E16" s="46"/>
      <c r="F16" s="46"/>
      <c r="G16" s="46"/>
      <c r="H16" s="46"/>
      <c r="I16" s="46"/>
      <c r="J16" s="46"/>
      <c r="K16" s="95">
        <v>8</v>
      </c>
      <c r="L16" s="25" t="s">
        <v>47</v>
      </c>
      <c r="M16" s="48">
        <f>VLOOKUP(L16,P2:Q7, 2, FALSE)*100</f>
        <v>5</v>
      </c>
      <c r="N16" s="83">
        <f t="shared" si="0"/>
        <v>0.4</v>
      </c>
      <c r="Q16" s="28"/>
    </row>
    <row r="17" spans="1:17" ht="27" customHeight="1">
      <c r="A17" s="29">
        <v>16</v>
      </c>
      <c r="B17" s="25" t="s">
        <v>357</v>
      </c>
      <c r="C17" s="2" t="s">
        <v>102</v>
      </c>
      <c r="D17" s="46"/>
      <c r="E17" s="46"/>
      <c r="F17" s="46"/>
      <c r="G17" s="46"/>
      <c r="H17" s="46"/>
      <c r="I17" s="46"/>
      <c r="J17" s="46"/>
      <c r="K17" s="48">
        <v>8</v>
      </c>
      <c r="L17" s="25" t="s">
        <v>20</v>
      </c>
      <c r="M17" s="48">
        <f>VLOOKUP(L17,P2:Q7, 2, FALSE)*100</f>
        <v>0</v>
      </c>
      <c r="N17" s="83">
        <f t="shared" si="0"/>
        <v>0</v>
      </c>
      <c r="P17" s="117" t="s">
        <v>373</v>
      </c>
      <c r="Q17" s="28"/>
    </row>
    <row r="18" spans="1:17" ht="27" customHeight="1">
      <c r="A18" s="29">
        <v>17</v>
      </c>
      <c r="B18" s="25" t="s">
        <v>357</v>
      </c>
      <c r="C18" s="2"/>
      <c r="D18" s="46"/>
      <c r="E18" s="46"/>
      <c r="F18" s="46"/>
      <c r="G18" s="46"/>
      <c r="H18" s="46"/>
      <c r="I18" s="46"/>
      <c r="J18" s="46"/>
      <c r="K18" s="48"/>
      <c r="L18" s="25" t="s">
        <v>20</v>
      </c>
      <c r="M18" s="48">
        <f>VLOOKUP(L18,P2:Q7, 2, FALSE)*100</f>
        <v>0</v>
      </c>
      <c r="N18" s="83">
        <f t="shared" si="0"/>
        <v>0</v>
      </c>
    </row>
    <row r="19" spans="1:17" ht="27" customHeight="1">
      <c r="A19" s="29">
        <v>18</v>
      </c>
      <c r="B19" s="25" t="s">
        <v>357</v>
      </c>
      <c r="C19" s="2" t="s">
        <v>107</v>
      </c>
      <c r="D19" s="46"/>
      <c r="E19" s="46"/>
      <c r="F19" s="46"/>
      <c r="G19" s="46"/>
      <c r="H19" s="46"/>
      <c r="I19" s="46"/>
      <c r="J19" s="46"/>
      <c r="K19" s="48">
        <v>8</v>
      </c>
      <c r="L19" s="25" t="s">
        <v>20</v>
      </c>
      <c r="M19" s="48">
        <f>VLOOKUP(L19,P2:Q7, 2, FALSE)*100</f>
        <v>0</v>
      </c>
      <c r="N19" s="83">
        <f t="shared" si="0"/>
        <v>0</v>
      </c>
    </row>
    <row r="20" spans="1:17" ht="40.5" customHeight="1">
      <c r="A20" s="29">
        <v>19</v>
      </c>
      <c r="B20" s="25" t="s">
        <v>357</v>
      </c>
      <c r="C20" s="2" t="s">
        <v>111</v>
      </c>
      <c r="D20" s="46"/>
      <c r="E20" s="46"/>
      <c r="F20" s="46"/>
      <c r="G20" s="46"/>
      <c r="H20" s="46"/>
      <c r="I20" s="46"/>
      <c r="J20" s="46"/>
      <c r="K20" s="95">
        <v>8</v>
      </c>
      <c r="L20" s="25" t="s">
        <v>20</v>
      </c>
      <c r="M20" s="48">
        <f>VLOOKUP(L20,P2:Q7, 2, FALSE)*100</f>
        <v>0</v>
      </c>
      <c r="N20" s="83">
        <f t="shared" si="0"/>
        <v>0</v>
      </c>
    </row>
    <row r="21" spans="1:17" ht="27" customHeight="1">
      <c r="A21" s="29">
        <v>20</v>
      </c>
      <c r="B21" s="25" t="s">
        <v>357</v>
      </c>
      <c r="C21" s="2" t="s">
        <v>116</v>
      </c>
      <c r="D21" s="46"/>
      <c r="E21" s="46"/>
      <c r="F21" s="46"/>
      <c r="G21" s="46"/>
      <c r="H21" s="46"/>
      <c r="I21" s="46"/>
      <c r="J21" s="46"/>
      <c r="K21" s="95">
        <v>8</v>
      </c>
      <c r="L21" s="25" t="s">
        <v>20</v>
      </c>
      <c r="M21" s="48">
        <f>VLOOKUP(L21,P2:Q7, 2, FALSE)*100</f>
        <v>0</v>
      </c>
      <c r="N21" s="83">
        <f t="shared" si="0"/>
        <v>0</v>
      </c>
    </row>
    <row r="22" spans="1:17" ht="36" customHeight="1">
      <c r="A22" s="29">
        <v>21</v>
      </c>
      <c r="B22" s="25" t="s">
        <v>357</v>
      </c>
      <c r="C22" s="2" t="s">
        <v>120</v>
      </c>
      <c r="D22" s="46"/>
      <c r="E22" s="46"/>
      <c r="F22" s="46"/>
      <c r="G22" s="46"/>
      <c r="H22" s="46"/>
      <c r="I22" s="46"/>
      <c r="J22" s="46"/>
      <c r="K22" s="48">
        <v>8</v>
      </c>
      <c r="L22" s="25" t="s">
        <v>20</v>
      </c>
      <c r="M22" s="48">
        <f>VLOOKUP(L22,P2:Q7, 2, FALSE)*100</f>
        <v>0</v>
      </c>
      <c r="N22" s="83">
        <f t="shared" si="0"/>
        <v>0</v>
      </c>
    </row>
    <row r="23" spans="1:17" ht="27" customHeight="1">
      <c r="A23" s="29">
        <v>22</v>
      </c>
      <c r="B23" s="25" t="s">
        <v>357</v>
      </c>
      <c r="C23" s="2" t="s">
        <v>124</v>
      </c>
      <c r="D23" s="46"/>
      <c r="E23" s="46"/>
      <c r="F23" s="46"/>
      <c r="G23" s="46"/>
      <c r="H23" s="46"/>
      <c r="I23" s="46"/>
      <c r="J23" s="46"/>
      <c r="K23" s="48">
        <v>13</v>
      </c>
      <c r="L23" s="25" t="s">
        <v>20</v>
      </c>
      <c r="M23" s="48">
        <f>VLOOKUP(L23,P2:Q7, 2, FALSE)*100</f>
        <v>0</v>
      </c>
      <c r="N23" s="83">
        <f t="shared" si="0"/>
        <v>0</v>
      </c>
    </row>
    <row r="24" spans="1:17" ht="27" customHeight="1">
      <c r="A24" s="29">
        <v>23</v>
      </c>
      <c r="B24" s="25" t="s">
        <v>357</v>
      </c>
      <c r="C24" s="2" t="s">
        <v>128</v>
      </c>
      <c r="D24" s="46"/>
      <c r="E24" s="46"/>
      <c r="F24" s="46"/>
      <c r="G24" s="46"/>
      <c r="H24" s="46"/>
      <c r="I24" s="46"/>
      <c r="J24" s="46"/>
      <c r="K24" s="95">
        <v>13</v>
      </c>
      <c r="L24" s="25" t="s">
        <v>20</v>
      </c>
      <c r="M24" s="48">
        <f>VLOOKUP(L24,P2:Q7, 2, FALSE)*100</f>
        <v>0</v>
      </c>
      <c r="N24" s="83">
        <f t="shared" si="0"/>
        <v>0</v>
      </c>
    </row>
    <row r="25" spans="1:17" ht="27" customHeight="1">
      <c r="A25" s="29">
        <v>24</v>
      </c>
      <c r="B25" s="25" t="s">
        <v>357</v>
      </c>
      <c r="C25" s="2" t="s">
        <v>133</v>
      </c>
      <c r="D25" s="46"/>
      <c r="E25" s="46"/>
      <c r="F25" s="46"/>
      <c r="G25" s="46"/>
      <c r="H25" s="46"/>
      <c r="I25" s="46"/>
      <c r="J25" s="46"/>
      <c r="K25" s="95">
        <v>8</v>
      </c>
      <c r="L25" s="25" t="s">
        <v>20</v>
      </c>
      <c r="M25" s="48">
        <f>VLOOKUP(L25,P2:Q7, 2, FALSE)*100</f>
        <v>0</v>
      </c>
      <c r="N25" s="83">
        <f t="shared" si="0"/>
        <v>0</v>
      </c>
    </row>
    <row r="26" spans="1:17" ht="27" customHeight="1">
      <c r="A26" s="29">
        <v>25</v>
      </c>
      <c r="B26" s="25" t="s">
        <v>357</v>
      </c>
      <c r="C26" s="2" t="s">
        <v>137</v>
      </c>
      <c r="D26" s="46"/>
      <c r="E26" s="46"/>
      <c r="F26" s="46"/>
      <c r="G26" s="46"/>
      <c r="H26" s="46"/>
      <c r="I26" s="46"/>
      <c r="J26" s="46"/>
      <c r="K26" s="95">
        <v>8</v>
      </c>
      <c r="L26" s="25" t="s">
        <v>20</v>
      </c>
      <c r="M26" s="48">
        <f>VLOOKUP(L26,P2:Q7, 2, FALSE)*100</f>
        <v>0</v>
      </c>
      <c r="N26" s="83">
        <f t="shared" si="0"/>
        <v>0</v>
      </c>
    </row>
    <row r="27" spans="1:17" ht="27" customHeight="1">
      <c r="A27" s="29">
        <v>26</v>
      </c>
      <c r="B27" s="25" t="s">
        <v>357</v>
      </c>
      <c r="C27" s="2" t="s">
        <v>142</v>
      </c>
      <c r="D27" s="46"/>
      <c r="E27" s="46"/>
      <c r="F27" s="46"/>
      <c r="G27" s="46"/>
      <c r="H27" s="46"/>
      <c r="I27" s="46"/>
      <c r="J27" s="46"/>
      <c r="K27" s="95">
        <v>8</v>
      </c>
      <c r="L27" s="25" t="s">
        <v>20</v>
      </c>
      <c r="M27" s="48">
        <f>VLOOKUP(L27,P2:Q7, 2, FALSE)*100</f>
        <v>0</v>
      </c>
      <c r="N27" s="83">
        <f t="shared" si="0"/>
        <v>0</v>
      </c>
    </row>
    <row r="28" spans="1:17" ht="27" customHeight="1">
      <c r="A28" s="29">
        <v>28</v>
      </c>
      <c r="B28" s="25" t="s">
        <v>216</v>
      </c>
      <c r="C28" s="30" t="s">
        <v>537</v>
      </c>
      <c r="D28" s="46" t="s">
        <v>216</v>
      </c>
      <c r="E28" s="46" t="str">
        <f>IFERROR(VLOOKUP(C28, '[1]CHM Component Plan'!F:I, 3, FALSE), "Not Found")</f>
        <v>Not Found</v>
      </c>
      <c r="F28" s="46"/>
      <c r="G28" s="46"/>
      <c r="H28" s="46"/>
      <c r="I28" s="46"/>
      <c r="J28" s="46"/>
      <c r="K28" s="86">
        <v>8</v>
      </c>
      <c r="L28" s="25" t="s">
        <v>41</v>
      </c>
      <c r="M28" s="48">
        <f>VLOOKUP(L28,P2:Q7, 2, FALSE)*100</f>
        <v>70</v>
      </c>
      <c r="N28" s="83">
        <f t="shared" si="0"/>
        <v>5.6</v>
      </c>
    </row>
    <row r="29" spans="1:17" ht="42" customHeight="1">
      <c r="A29" s="29" t="s">
        <v>382</v>
      </c>
      <c r="B29" s="25" t="s">
        <v>216</v>
      </c>
      <c r="C29" s="30" t="s">
        <v>538</v>
      </c>
      <c r="D29" s="46" t="s">
        <v>216</v>
      </c>
      <c r="E29" s="46" t="str">
        <f>IFERROR(VLOOKUP(C29, '[1]CHM Component Plan'!F:I, 4, FALSE), "Not Found")</f>
        <v>Not Found</v>
      </c>
      <c r="F29" s="46"/>
      <c r="G29" s="46"/>
      <c r="H29" s="46"/>
      <c r="I29" s="46"/>
      <c r="J29" s="46"/>
      <c r="K29" s="86">
        <v>13</v>
      </c>
      <c r="L29" s="25" t="s">
        <v>54</v>
      </c>
      <c r="M29" s="48">
        <f>VLOOKUP(L29,P2:Q7, 2, FALSE)*100</f>
        <v>15</v>
      </c>
      <c r="N29" s="83">
        <f t="shared" si="0"/>
        <v>1.95</v>
      </c>
      <c r="O29" s="28" t="s">
        <v>386</v>
      </c>
    </row>
    <row r="30" spans="1:17" ht="27" customHeight="1">
      <c r="A30" s="29">
        <v>30</v>
      </c>
      <c r="B30" s="25" t="s">
        <v>216</v>
      </c>
      <c r="C30" s="2" t="s">
        <v>217</v>
      </c>
      <c r="D30" s="46"/>
      <c r="E30" s="46" t="str">
        <f>IFERROR(VLOOKUP(C30, '[1]CHM Component Plan'!F:I, 4, FALSE), "Not Found")</f>
        <v>Not Found</v>
      </c>
      <c r="F30" s="46"/>
      <c r="G30" s="46"/>
      <c r="H30" s="46"/>
      <c r="I30" s="46"/>
      <c r="J30" s="46"/>
      <c r="K30" s="86"/>
      <c r="L30" s="25" t="s">
        <v>20</v>
      </c>
      <c r="M30" s="48">
        <f>VLOOKUP(L30,P2:Q7, 2, FALSE)*100</f>
        <v>0</v>
      </c>
      <c r="N30" s="83">
        <f t="shared" si="0"/>
        <v>0</v>
      </c>
    </row>
    <row r="31" spans="1:17" ht="27" customHeight="1">
      <c r="A31" s="29">
        <v>31</v>
      </c>
      <c r="B31" s="25" t="s">
        <v>216</v>
      </c>
      <c r="C31" s="2" t="s">
        <v>324</v>
      </c>
      <c r="D31" s="31" t="s">
        <v>539</v>
      </c>
      <c r="E31" s="46" t="str">
        <f>IFERROR(VLOOKUP(C31, '[1]CHM Component Plan'!F:I, 4, FALSE), "Not Found")</f>
        <v>Not Found</v>
      </c>
      <c r="F31" s="31"/>
      <c r="G31" s="31"/>
      <c r="H31" s="31"/>
      <c r="I31" s="31"/>
      <c r="J31" s="31"/>
      <c r="K31" s="86"/>
      <c r="L31" s="25" t="s">
        <v>20</v>
      </c>
      <c r="M31" s="48">
        <f>VLOOKUP(L31,P2:Q7, 2, FALSE)*100</f>
        <v>0</v>
      </c>
      <c r="N31" s="83">
        <f t="shared" si="0"/>
        <v>0</v>
      </c>
    </row>
    <row r="32" spans="1:17" ht="27" customHeight="1">
      <c r="A32" s="29">
        <v>32</v>
      </c>
      <c r="B32" s="25" t="s">
        <v>354</v>
      </c>
      <c r="C32" s="30" t="s">
        <v>479</v>
      </c>
      <c r="D32" s="30" t="s">
        <v>537</v>
      </c>
      <c r="E32" s="46" t="str">
        <f>IFERROR(VLOOKUP(C32, '[1]CHM Component Plan'!F:I, 4, FALSE), "Not Found")</f>
        <v>Not Found</v>
      </c>
      <c r="F32" s="30"/>
      <c r="G32" s="30"/>
      <c r="H32" s="30"/>
      <c r="I32" s="30"/>
      <c r="J32" s="30"/>
      <c r="K32" s="86">
        <v>8</v>
      </c>
      <c r="L32" s="25" t="s">
        <v>54</v>
      </c>
      <c r="M32" s="48">
        <f>VLOOKUP(L32,P2:Q7, 2, FALSE)*100</f>
        <v>15</v>
      </c>
      <c r="N32" s="83">
        <f t="shared" si="0"/>
        <v>1.2</v>
      </c>
    </row>
    <row r="33" spans="1:14" ht="27" customHeight="1">
      <c r="A33" s="29">
        <v>33</v>
      </c>
      <c r="B33" s="25" t="s">
        <v>354</v>
      </c>
      <c r="C33" s="30" t="s">
        <v>480</v>
      </c>
      <c r="D33" s="30" t="s">
        <v>378</v>
      </c>
      <c r="E33" s="46" t="str">
        <f>IFERROR(VLOOKUP(C33, '[1]CHM Component Plan'!F:I, 4, FALSE), "Not Found")</f>
        <v>Not Found</v>
      </c>
      <c r="F33" s="30"/>
      <c r="G33" s="30"/>
      <c r="H33" s="30"/>
      <c r="I33" s="30"/>
      <c r="J33" s="30"/>
      <c r="K33" s="86">
        <v>2</v>
      </c>
      <c r="L33" s="25" t="s">
        <v>54</v>
      </c>
      <c r="M33" s="48">
        <f>VLOOKUP(L33,P2:Q7, 2, FALSE)*100</f>
        <v>15</v>
      </c>
      <c r="N33" s="83">
        <f t="shared" si="0"/>
        <v>0.3</v>
      </c>
    </row>
    <row r="34" spans="1:14" ht="27" customHeight="1">
      <c r="A34" s="29">
        <v>34</v>
      </c>
      <c r="B34" s="25" t="s">
        <v>354</v>
      </c>
      <c r="C34" s="30" t="s">
        <v>481</v>
      </c>
      <c r="D34" s="30" t="s">
        <v>540</v>
      </c>
      <c r="E34" s="46" t="str">
        <f>IFERROR(VLOOKUP(C34, '[1]CHM Component Plan'!E:I, 5, FALSE), "Not Found")</f>
        <v>Not Found</v>
      </c>
      <c r="F34" s="30"/>
      <c r="G34" s="30"/>
      <c r="H34" s="30"/>
      <c r="I34" s="30"/>
      <c r="J34" s="30"/>
      <c r="K34" s="86">
        <v>13</v>
      </c>
      <c r="L34" s="25" t="s">
        <v>54</v>
      </c>
      <c r="M34" s="48">
        <f>VLOOKUP(L34,P2:Q7, 2, FALSE)*100</f>
        <v>15</v>
      </c>
      <c r="N34" s="83">
        <f t="shared" si="0"/>
        <v>1.95</v>
      </c>
    </row>
    <row r="35" spans="1:14" ht="27" customHeight="1">
      <c r="A35" s="29">
        <v>35</v>
      </c>
      <c r="B35" s="25" t="s">
        <v>354</v>
      </c>
      <c r="C35" s="30" t="s">
        <v>483</v>
      </c>
      <c r="D35" s="30" t="s">
        <v>387</v>
      </c>
      <c r="E35" s="46" t="str">
        <f>IFERROR(VLOOKUP(C35, '[1]CHM Component Plan'!E:I, 5, FALSE), "Not Found")</f>
        <v>Not Found</v>
      </c>
      <c r="F35" s="30"/>
      <c r="G35" s="30"/>
      <c r="H35" s="30"/>
      <c r="I35" s="30"/>
      <c r="J35" s="30"/>
      <c r="K35" s="86">
        <v>5</v>
      </c>
      <c r="L35" s="25" t="s">
        <v>20</v>
      </c>
      <c r="M35" s="48">
        <f>VLOOKUP(L35,P2:Q7, 2, FALSE)*100</f>
        <v>0</v>
      </c>
      <c r="N35" s="83">
        <f>K35*M35/100</f>
        <v>0</v>
      </c>
    </row>
    <row r="36" spans="1:14" ht="27" customHeight="1">
      <c r="A36" s="29">
        <v>36</v>
      </c>
      <c r="B36" s="133" t="s">
        <v>354</v>
      </c>
      <c r="C36" s="30" t="s">
        <v>485</v>
      </c>
      <c r="D36" s="30" t="s">
        <v>387</v>
      </c>
      <c r="E36" s="46" t="str">
        <f>IFERROR(VLOOKUP(C36, '[1]CHM Component Plan'!E:I, 5, FALSE), "Not Found")</f>
        <v>Not Found</v>
      </c>
      <c r="F36" s="30"/>
      <c r="G36" s="30"/>
      <c r="H36" s="30"/>
      <c r="I36" s="30"/>
      <c r="J36" s="30"/>
      <c r="K36" s="86">
        <v>5</v>
      </c>
      <c r="L36" s="25" t="s">
        <v>64</v>
      </c>
      <c r="M36" s="48">
        <f>VLOOKUP(L36,P2:Q7, 2, FALSE)*100</f>
        <v>90</v>
      </c>
      <c r="N36" s="83">
        <f t="shared" si="0"/>
        <v>4.5</v>
      </c>
    </row>
    <row r="37" spans="1:14" ht="27" customHeight="1">
      <c r="A37" s="29">
        <v>37</v>
      </c>
      <c r="B37" s="133" t="s">
        <v>354</v>
      </c>
      <c r="C37" s="91" t="s">
        <v>487</v>
      </c>
      <c r="D37" s="91" t="s">
        <v>387</v>
      </c>
      <c r="E37" s="46" t="str">
        <f>IFERROR(VLOOKUP(C37, '[1]CHM Component Plan'!E:I, 5, FALSE), "Not Found")</f>
        <v>Not Found</v>
      </c>
      <c r="F37" s="91"/>
      <c r="G37" s="91"/>
      <c r="H37" s="91"/>
      <c r="I37" s="91"/>
      <c r="J37" s="91"/>
      <c r="K37" s="93">
        <v>5</v>
      </c>
      <c r="L37" s="25" t="s">
        <v>64</v>
      </c>
      <c r="M37" s="48">
        <f>VLOOKUP(L37,P2:Q7, 2, FALSE)*100</f>
        <v>90</v>
      </c>
      <c r="N37" s="83">
        <f t="shared" si="0"/>
        <v>4.5</v>
      </c>
    </row>
    <row r="38" spans="1:14" ht="27" customHeight="1">
      <c r="A38" s="29">
        <v>38</v>
      </c>
      <c r="B38" s="25" t="s">
        <v>354</v>
      </c>
      <c r="C38" s="30" t="s">
        <v>541</v>
      </c>
      <c r="D38" s="30" t="s">
        <v>388</v>
      </c>
      <c r="E38" s="46" t="str">
        <f>IFERROR(VLOOKUP(C38, '[1]CHM Component Plan'!E:I, 5, FALSE), "Not Found")</f>
        <v>Not Found</v>
      </c>
      <c r="F38" s="30"/>
      <c r="G38" s="30"/>
      <c r="H38" s="30"/>
      <c r="I38" s="30"/>
      <c r="J38" s="30"/>
      <c r="K38" s="86">
        <v>3</v>
      </c>
      <c r="L38" s="25" t="s">
        <v>20</v>
      </c>
      <c r="M38" s="48">
        <f>VLOOKUP(L38,P2:Q7, 2, FALSE)*100</f>
        <v>0</v>
      </c>
      <c r="N38" s="83">
        <f t="shared" si="0"/>
        <v>0</v>
      </c>
    </row>
    <row r="39" spans="1:14" ht="27" customHeight="1">
      <c r="A39" s="29">
        <v>39</v>
      </c>
      <c r="B39" s="133" t="s">
        <v>354</v>
      </c>
      <c r="C39" s="30" t="s">
        <v>489</v>
      </c>
      <c r="D39" s="30" t="s">
        <v>387</v>
      </c>
      <c r="E39" s="46" t="str">
        <f>IFERROR(VLOOKUP(C39, '[1]CHM Component Plan'!D:I, 6, FALSE), "Not Found")</f>
        <v>Not Found</v>
      </c>
      <c r="F39" s="30"/>
      <c r="G39" s="30"/>
      <c r="H39" s="30"/>
      <c r="I39" s="30"/>
      <c r="J39" s="30"/>
      <c r="K39" s="86">
        <v>2</v>
      </c>
      <c r="L39" s="25" t="s">
        <v>64</v>
      </c>
      <c r="M39" s="48">
        <f>VLOOKUP(L39,P2:Q7, 2, FALSE)*100</f>
        <v>90</v>
      </c>
      <c r="N39" s="83">
        <f t="shared" si="0"/>
        <v>1.8</v>
      </c>
    </row>
    <row r="40" spans="1:14" ht="27" customHeight="1">
      <c r="A40" s="29">
        <v>40</v>
      </c>
      <c r="B40" s="25" t="s">
        <v>354</v>
      </c>
      <c r="C40" s="30" t="s">
        <v>490</v>
      </c>
      <c r="D40" s="30" t="s">
        <v>387</v>
      </c>
      <c r="E40" s="46" t="str">
        <f>IFERROR(VLOOKUP(C40, '[1]CHM Component Plan'!D:I, 6, FALSE), "Not Found")</f>
        <v>Not Found</v>
      </c>
      <c r="F40" s="30"/>
      <c r="G40" s="30"/>
      <c r="H40" s="30"/>
      <c r="I40" s="30"/>
      <c r="J40" s="30"/>
      <c r="K40" s="86">
        <v>2</v>
      </c>
      <c r="L40" s="25" t="s">
        <v>20</v>
      </c>
      <c r="M40" s="48">
        <f>VLOOKUP(L40,P2:Q7, 2, FALSE)*100</f>
        <v>0</v>
      </c>
      <c r="N40" s="83">
        <f t="shared" si="0"/>
        <v>0</v>
      </c>
    </row>
    <row r="41" spans="1:14" ht="27" customHeight="1">
      <c r="A41" s="29">
        <v>41</v>
      </c>
      <c r="B41" s="25" t="s">
        <v>354</v>
      </c>
      <c r="C41" s="30" t="s">
        <v>491</v>
      </c>
      <c r="D41" s="30" t="s">
        <v>387</v>
      </c>
      <c r="E41" s="46" t="str">
        <f>IFERROR(VLOOKUP(C41, '[1]CHM Component Plan'!D:I, 6, FALSE), "Not Found")</f>
        <v>Not Found</v>
      </c>
      <c r="F41" s="30"/>
      <c r="G41" s="30"/>
      <c r="H41" s="30"/>
      <c r="I41" s="30"/>
      <c r="J41" s="30"/>
      <c r="K41" s="86">
        <v>2</v>
      </c>
      <c r="L41" s="25" t="s">
        <v>20</v>
      </c>
      <c r="M41" s="48">
        <f>VLOOKUP(L41,P2:Q7, 2, FALSE)*100</f>
        <v>0</v>
      </c>
      <c r="N41" s="83">
        <f t="shared" si="0"/>
        <v>0</v>
      </c>
    </row>
    <row r="42" spans="1:14" ht="27" customHeight="1">
      <c r="A42" s="29">
        <v>42</v>
      </c>
      <c r="B42" s="25" t="s">
        <v>354</v>
      </c>
      <c r="C42" s="30" t="s">
        <v>492</v>
      </c>
      <c r="D42" s="30" t="s">
        <v>387</v>
      </c>
      <c r="E42" s="46" t="str">
        <f>IFERROR(VLOOKUP(C42, '[1]CHM Component Plan'!D:I, 6, FALSE), "Not Found")</f>
        <v>Not Found</v>
      </c>
      <c r="F42" s="30"/>
      <c r="G42" s="30"/>
      <c r="H42" s="30"/>
      <c r="I42" s="30"/>
      <c r="J42" s="30"/>
      <c r="K42" s="86">
        <v>2</v>
      </c>
      <c r="L42" s="25" t="s">
        <v>20</v>
      </c>
      <c r="M42" s="48">
        <f>VLOOKUP(L42,P2:Q7, 2, FALSE)*100</f>
        <v>0</v>
      </c>
      <c r="N42" s="83">
        <f t="shared" si="0"/>
        <v>0</v>
      </c>
    </row>
    <row r="43" spans="1:14" ht="27" customHeight="1">
      <c r="A43" s="29">
        <v>43</v>
      </c>
      <c r="B43" s="25" t="s">
        <v>354</v>
      </c>
      <c r="C43" s="30" t="s">
        <v>493</v>
      </c>
      <c r="D43" s="30" t="s">
        <v>387</v>
      </c>
      <c r="E43" s="46" t="str">
        <f>IFERROR(VLOOKUP(C43, '[1]CHM Component Plan'!D:I, 6, FALSE), "Not Found")</f>
        <v>Not Found</v>
      </c>
      <c r="F43" s="30"/>
      <c r="G43" s="30"/>
      <c r="H43" s="30"/>
      <c r="I43" s="30"/>
      <c r="J43" s="30"/>
      <c r="K43" s="86">
        <v>2</v>
      </c>
      <c r="L43" s="25" t="s">
        <v>20</v>
      </c>
      <c r="M43" s="48">
        <f>VLOOKUP(L43,P2:Q7, 2, FALSE)*100</f>
        <v>0</v>
      </c>
      <c r="N43" s="83">
        <f t="shared" si="0"/>
        <v>0</v>
      </c>
    </row>
    <row r="44" spans="1:14" ht="27" customHeight="1">
      <c r="A44" s="29">
        <v>44</v>
      </c>
      <c r="B44" s="25" t="s">
        <v>354</v>
      </c>
      <c r="C44" s="92" t="s">
        <v>542</v>
      </c>
      <c r="D44" s="92" t="s">
        <v>390</v>
      </c>
      <c r="E44" s="46" t="str">
        <f>IFERROR(VLOOKUP(C44, '[1]CHM Component Plan'!D:I, 6, FALSE), "Not Found")</f>
        <v>Not Found</v>
      </c>
      <c r="F44" s="92"/>
      <c r="G44" s="92"/>
      <c r="H44" s="92"/>
      <c r="I44" s="92"/>
      <c r="J44" s="92"/>
      <c r="K44" s="94"/>
      <c r="L44" s="25" t="s">
        <v>20</v>
      </c>
      <c r="M44" s="48">
        <f>VLOOKUP(L44,P2:Q7, 2, FALSE)*100</f>
        <v>0</v>
      </c>
      <c r="N44" s="83">
        <f t="shared" si="0"/>
        <v>0</v>
      </c>
    </row>
    <row r="45" spans="1:14" ht="27" customHeight="1">
      <c r="A45" s="29">
        <v>45</v>
      </c>
      <c r="B45" s="25" t="s">
        <v>354</v>
      </c>
      <c r="C45" s="30" t="s">
        <v>494</v>
      </c>
      <c r="D45" s="30" t="s">
        <v>392</v>
      </c>
      <c r="E45" s="46" t="str">
        <f>IFERROR(VLOOKUP(C45, '[1]CHM Component Plan'!D:I, 6, FALSE), "Not Found")</f>
        <v>Not Found</v>
      </c>
      <c r="F45" s="30"/>
      <c r="G45" s="30"/>
      <c r="H45" s="30"/>
      <c r="I45" s="30"/>
      <c r="J45" s="30"/>
      <c r="K45" s="86">
        <v>13</v>
      </c>
      <c r="L45" s="25" t="s">
        <v>20</v>
      </c>
      <c r="M45" s="48">
        <f>VLOOKUP(L45,P2:Q7, 2, FALSE)*100</f>
        <v>0</v>
      </c>
      <c r="N45" s="83">
        <f t="shared" si="0"/>
        <v>0</v>
      </c>
    </row>
    <row r="46" spans="1:14" ht="27" customHeight="1">
      <c r="A46" s="29">
        <v>46</v>
      </c>
      <c r="B46" s="25" t="s">
        <v>354</v>
      </c>
      <c r="C46" s="30" t="s">
        <v>495</v>
      </c>
      <c r="D46" s="30" t="s">
        <v>392</v>
      </c>
      <c r="E46" s="46" t="str">
        <f>IFERROR(VLOOKUP(C46, '[1]CHM Component Plan'!D:I, 6, FALSE), "Not Found")</f>
        <v>Not Found</v>
      </c>
      <c r="F46" s="30"/>
      <c r="G46" s="30"/>
      <c r="H46" s="30"/>
      <c r="I46" s="30"/>
      <c r="J46" s="30"/>
      <c r="K46" s="86">
        <v>5</v>
      </c>
      <c r="L46" s="25" t="s">
        <v>20</v>
      </c>
      <c r="M46" s="48">
        <f>VLOOKUP(L46,P2:Q7, 2, FALSE)*100</f>
        <v>0</v>
      </c>
      <c r="N46" s="83">
        <f t="shared" si="0"/>
        <v>0</v>
      </c>
    </row>
    <row r="47" spans="1:14" ht="27" customHeight="1">
      <c r="A47" s="29">
        <v>47</v>
      </c>
      <c r="B47" s="25" t="s">
        <v>354</v>
      </c>
      <c r="C47" s="30" t="s">
        <v>496</v>
      </c>
      <c r="D47" s="30" t="s">
        <v>394</v>
      </c>
      <c r="E47" s="46" t="str">
        <f>IFERROR(VLOOKUP(C47, '[1]CHM Component Plan'!D:I, 6, FALSE), "Not Found")</f>
        <v>Not Found</v>
      </c>
      <c r="F47" s="30"/>
      <c r="G47" s="30"/>
      <c r="H47" s="30"/>
      <c r="I47" s="30"/>
      <c r="J47" s="30"/>
      <c r="K47" s="86">
        <v>2</v>
      </c>
      <c r="L47" s="25" t="s">
        <v>20</v>
      </c>
      <c r="M47" s="48">
        <f>VLOOKUP(L47,P2:Q7, 2, FALSE)*100</f>
        <v>0</v>
      </c>
      <c r="N47" s="83">
        <f t="shared" si="0"/>
        <v>0</v>
      </c>
    </row>
    <row r="48" spans="1:14" ht="27" customHeight="1">
      <c r="A48" s="29">
        <v>48</v>
      </c>
      <c r="B48" s="25" t="s">
        <v>354</v>
      </c>
      <c r="C48" s="30" t="s">
        <v>497</v>
      </c>
      <c r="D48" s="30" t="s">
        <v>394</v>
      </c>
      <c r="E48" s="46" t="str">
        <f>IFERROR(VLOOKUP(C48, '[1]CHM Component Plan'!D:I, 6, FALSE), "Not Found")</f>
        <v>Not Found</v>
      </c>
      <c r="F48" s="30"/>
      <c r="G48" s="30"/>
      <c r="H48" s="30"/>
      <c r="I48" s="30"/>
      <c r="J48" s="30"/>
      <c r="K48" s="86">
        <v>2</v>
      </c>
      <c r="L48" s="25" t="s">
        <v>20</v>
      </c>
      <c r="M48" s="48">
        <f>VLOOKUP(L48,P2:Q7, 2, FALSE)*100</f>
        <v>0</v>
      </c>
      <c r="N48" s="83">
        <f t="shared" si="0"/>
        <v>0</v>
      </c>
    </row>
    <row r="49" spans="1:14" ht="27" customHeight="1">
      <c r="A49" s="29">
        <v>49</v>
      </c>
      <c r="B49" s="25" t="s">
        <v>354</v>
      </c>
      <c r="C49" s="92" t="s">
        <v>498</v>
      </c>
      <c r="D49" s="92" t="s">
        <v>395</v>
      </c>
      <c r="E49" s="46" t="str">
        <f>IFERROR(VLOOKUP(C49, '[1]CHM Component Plan'!D:I, 6, FALSE), "Not Found")</f>
        <v>Not Found</v>
      </c>
      <c r="F49" s="92"/>
      <c r="G49" s="92"/>
      <c r="H49" s="92"/>
      <c r="I49" s="92"/>
      <c r="J49" s="92"/>
      <c r="K49" s="94"/>
      <c r="L49" s="25" t="s">
        <v>20</v>
      </c>
      <c r="M49" s="48">
        <f>VLOOKUP(L49,P2:Q7, 2, FALSE)*100</f>
        <v>0</v>
      </c>
      <c r="N49" s="83">
        <f t="shared" si="0"/>
        <v>0</v>
      </c>
    </row>
    <row r="50" spans="1:14" ht="27" customHeight="1">
      <c r="A50" s="29">
        <v>50</v>
      </c>
      <c r="B50" s="25" t="s">
        <v>354</v>
      </c>
      <c r="C50" s="92" t="s">
        <v>499</v>
      </c>
      <c r="D50" s="92" t="s">
        <v>392</v>
      </c>
      <c r="E50" s="46" t="str">
        <f>IFERROR(VLOOKUP(C50, '[1]CHM Component Plan'!D:I, 6, FALSE), "Not Found")</f>
        <v>Not Found</v>
      </c>
      <c r="F50" s="92"/>
      <c r="G50" s="92"/>
      <c r="H50" s="92"/>
      <c r="I50" s="92"/>
      <c r="J50" s="92"/>
      <c r="K50" s="94"/>
      <c r="L50" s="25" t="s">
        <v>20</v>
      </c>
      <c r="M50" s="48">
        <f>VLOOKUP(L50,P2:Q7, 2, FALSE)*100</f>
        <v>0</v>
      </c>
      <c r="N50" s="83">
        <f t="shared" si="0"/>
        <v>0</v>
      </c>
    </row>
    <row r="51" spans="1:14" ht="27" customHeight="1">
      <c r="A51" s="29">
        <v>51</v>
      </c>
      <c r="B51" s="25" t="s">
        <v>354</v>
      </c>
      <c r="C51" s="30" t="s">
        <v>500</v>
      </c>
      <c r="D51" s="30" t="s">
        <v>394</v>
      </c>
      <c r="E51" s="46" t="str">
        <f>IFERROR(VLOOKUP(C51, '[1]CHM Component Plan'!D:I, 6, FALSE), "Not Found")</f>
        <v>Not Found</v>
      </c>
      <c r="F51" s="30"/>
      <c r="G51" s="30"/>
      <c r="H51" s="30"/>
      <c r="I51" s="30"/>
      <c r="J51" s="30"/>
      <c r="K51" s="86">
        <v>2</v>
      </c>
      <c r="L51" s="25" t="s">
        <v>20</v>
      </c>
      <c r="M51" s="48">
        <f>VLOOKUP(L51,P2:Q7, 2, FALSE)*100</f>
        <v>0</v>
      </c>
      <c r="N51" s="83">
        <f t="shared" si="0"/>
        <v>0</v>
      </c>
    </row>
    <row r="52" spans="1:14" ht="27" customHeight="1">
      <c r="A52" s="29">
        <v>52</v>
      </c>
      <c r="B52" s="25" t="s">
        <v>354</v>
      </c>
      <c r="C52" s="30" t="s">
        <v>501</v>
      </c>
      <c r="D52" s="30" t="s">
        <v>396</v>
      </c>
      <c r="E52" s="46" t="str">
        <f>IFERROR(VLOOKUP(C52, '[1]CHM Component Plan'!D:I, 6, FALSE), "Not Found")</f>
        <v>Not Found</v>
      </c>
      <c r="F52" s="30"/>
      <c r="G52" s="30"/>
      <c r="H52" s="30"/>
      <c r="I52" s="30"/>
      <c r="J52" s="30"/>
      <c r="K52" s="86">
        <v>5</v>
      </c>
      <c r="L52" s="25" t="s">
        <v>20</v>
      </c>
      <c r="M52" s="48">
        <f>VLOOKUP(L52,P2:Q7, 2, FALSE)*100</f>
        <v>0</v>
      </c>
      <c r="N52" s="83">
        <f t="shared" si="0"/>
        <v>0</v>
      </c>
    </row>
    <row r="53" spans="1:14" ht="27" customHeight="1">
      <c r="A53" s="29">
        <v>54</v>
      </c>
      <c r="B53" s="25" t="s">
        <v>354</v>
      </c>
      <c r="C53" s="30" t="s">
        <v>543</v>
      </c>
      <c r="D53" s="30" t="s">
        <v>399</v>
      </c>
      <c r="E53" s="46" t="str">
        <f>IFERROR(VLOOKUP(C53, '[1]CHM Component Plan'!D:I, 6, FALSE), "Not Found")</f>
        <v>Not Found</v>
      </c>
      <c r="F53" s="30"/>
      <c r="G53" s="30"/>
      <c r="H53" s="30"/>
      <c r="I53" s="30"/>
      <c r="J53" s="30"/>
      <c r="K53" s="86">
        <v>13</v>
      </c>
      <c r="L53" s="25" t="s">
        <v>20</v>
      </c>
      <c r="M53" s="48">
        <f>VLOOKUP(L53,P2:Q7, 2, FALSE)*100</f>
        <v>0</v>
      </c>
      <c r="N53" s="83">
        <f t="shared" si="0"/>
        <v>0</v>
      </c>
    </row>
    <row r="54" spans="1:14" ht="27" customHeight="1">
      <c r="A54" s="29">
        <v>55</v>
      </c>
      <c r="B54" s="25" t="s">
        <v>354</v>
      </c>
      <c r="C54" s="30" t="s">
        <v>544</v>
      </c>
      <c r="D54" s="30" t="s">
        <v>401</v>
      </c>
      <c r="E54" s="46" t="str">
        <f>IFERROR(VLOOKUP(C54, '[1]CHM Component Plan'!D:I, 6, FALSE), "Not Found")</f>
        <v>Not Found</v>
      </c>
      <c r="F54" s="30"/>
      <c r="G54" s="30"/>
      <c r="H54" s="30"/>
      <c r="I54" s="30"/>
      <c r="J54" s="30"/>
      <c r="K54" s="86">
        <v>2</v>
      </c>
      <c r="L54" s="25" t="s">
        <v>20</v>
      </c>
      <c r="M54" s="48">
        <f>VLOOKUP(L54,P2:Q7, 2, FALSE)*100</f>
        <v>0</v>
      </c>
      <c r="N54" s="83">
        <f t="shared" si="0"/>
        <v>0</v>
      </c>
    </row>
    <row r="55" spans="1:14" ht="27" customHeight="1">
      <c r="A55" s="29">
        <v>56</v>
      </c>
      <c r="B55" s="25" t="s">
        <v>354</v>
      </c>
      <c r="C55" s="91" t="s">
        <v>402</v>
      </c>
      <c r="D55" s="91" t="s">
        <v>402</v>
      </c>
      <c r="E55" s="46" t="str">
        <f>IFERROR(VLOOKUP(C55, '[1]CHM Component Plan'!D:I, 6, FALSE), "Not Found")</f>
        <v>Not Found</v>
      </c>
      <c r="F55" s="91"/>
      <c r="G55" s="91"/>
      <c r="H55" s="91"/>
      <c r="I55" s="91"/>
      <c r="J55" s="91"/>
      <c r="K55" s="93"/>
      <c r="L55" s="25" t="s">
        <v>20</v>
      </c>
      <c r="M55" s="48">
        <f>VLOOKUP(L55,P2:Q7, 2, FALSE)*100</f>
        <v>0</v>
      </c>
      <c r="N55" s="83">
        <f t="shared" si="0"/>
        <v>0</v>
      </c>
    </row>
    <row r="56" spans="1:14" ht="27" customHeight="1">
      <c r="A56" s="29">
        <v>57</v>
      </c>
      <c r="B56" s="25" t="s">
        <v>354</v>
      </c>
      <c r="C56" s="30" t="s">
        <v>404</v>
      </c>
      <c r="D56" s="30" t="s">
        <v>404</v>
      </c>
      <c r="E56" s="46" t="str">
        <f>IFERROR(VLOOKUP(C56, '[1]CHM Component Plan'!D:I, 6, FALSE), "Not Found")</f>
        <v>Not Found</v>
      </c>
      <c r="F56" s="30"/>
      <c r="G56" s="30"/>
      <c r="H56" s="30"/>
      <c r="I56" s="30"/>
      <c r="J56" s="30"/>
      <c r="K56" s="86">
        <v>5</v>
      </c>
      <c r="L56" s="25" t="s">
        <v>20</v>
      </c>
      <c r="M56" s="48">
        <f>VLOOKUP(L56,P2:Q7, 2, FALSE)*100</f>
        <v>0</v>
      </c>
      <c r="N56" s="83">
        <f t="shared" si="0"/>
        <v>0</v>
      </c>
    </row>
    <row r="57" spans="1:14" ht="27" customHeight="1">
      <c r="A57" s="29">
        <v>58</v>
      </c>
      <c r="B57" s="25" t="s">
        <v>354</v>
      </c>
      <c r="C57" s="30" t="s">
        <v>504</v>
      </c>
      <c r="D57" s="30" t="s">
        <v>406</v>
      </c>
      <c r="E57" s="30"/>
      <c r="F57" s="30"/>
      <c r="G57" s="30"/>
      <c r="H57" s="30"/>
      <c r="I57" s="30"/>
      <c r="J57" s="30"/>
      <c r="K57" s="86">
        <v>5</v>
      </c>
      <c r="L57" s="25" t="s">
        <v>20</v>
      </c>
      <c r="M57" s="48">
        <f>VLOOKUP(L57,P2:Q7, 2, FALSE)*100</f>
        <v>0</v>
      </c>
      <c r="N57" s="83">
        <f t="shared" si="0"/>
        <v>0</v>
      </c>
    </row>
    <row r="58" spans="1:14" ht="27" customHeight="1">
      <c r="A58" s="29">
        <v>60</v>
      </c>
      <c r="B58" s="25" t="s">
        <v>354</v>
      </c>
      <c r="C58" s="30" t="s">
        <v>505</v>
      </c>
      <c r="D58" s="30" t="s">
        <v>409</v>
      </c>
      <c r="E58" s="30"/>
      <c r="F58" s="30"/>
      <c r="G58" s="30"/>
      <c r="H58" s="30"/>
      <c r="I58" s="30"/>
      <c r="J58" s="30"/>
      <c r="K58" s="86">
        <v>5</v>
      </c>
      <c r="L58" s="25" t="s">
        <v>20</v>
      </c>
      <c r="M58" s="48">
        <f>VLOOKUP(L58,P2:Q7, 2, FALSE)*100</f>
        <v>0</v>
      </c>
      <c r="N58" s="83">
        <f t="shared" si="0"/>
        <v>0</v>
      </c>
    </row>
    <row r="59" spans="1:14" ht="27" customHeight="1">
      <c r="A59" s="29">
        <v>61</v>
      </c>
      <c r="B59" s="25" t="s">
        <v>354</v>
      </c>
      <c r="C59" s="30" t="s">
        <v>506</v>
      </c>
      <c r="D59" s="30" t="s">
        <v>412</v>
      </c>
      <c r="E59" s="30"/>
      <c r="F59" s="30"/>
      <c r="G59" s="30"/>
      <c r="H59" s="30"/>
      <c r="I59" s="30"/>
      <c r="J59" s="30"/>
      <c r="K59" s="86">
        <v>5</v>
      </c>
      <c r="L59" s="25" t="s">
        <v>20</v>
      </c>
      <c r="M59" s="48">
        <f>VLOOKUP(L59,P2:Q7, 2, FALSE)*100</f>
        <v>0</v>
      </c>
      <c r="N59" s="83">
        <f t="shared" si="0"/>
        <v>0</v>
      </c>
    </row>
    <row r="60" spans="1:14" ht="27" customHeight="1">
      <c r="A60" s="29">
        <v>62</v>
      </c>
      <c r="B60" s="25" t="s">
        <v>354</v>
      </c>
      <c r="C60" s="30" t="s">
        <v>545</v>
      </c>
      <c r="D60" s="30" t="s">
        <v>414</v>
      </c>
      <c r="E60" s="30"/>
      <c r="F60" s="30"/>
      <c r="G60" s="30"/>
      <c r="H60" s="30"/>
      <c r="I60" s="30"/>
      <c r="J60" s="30"/>
      <c r="K60" s="86">
        <v>21</v>
      </c>
      <c r="L60" s="25" t="s">
        <v>20</v>
      </c>
      <c r="M60" s="48">
        <f>VLOOKUP(L60,P2:Q7, 2, FALSE)*100</f>
        <v>0</v>
      </c>
      <c r="N60" s="83">
        <f t="shared" si="0"/>
        <v>0</v>
      </c>
    </row>
    <row r="61" spans="1:14" ht="27" customHeight="1">
      <c r="A61" s="29">
        <v>63</v>
      </c>
      <c r="B61" s="25" t="s">
        <v>354</v>
      </c>
      <c r="C61" s="30" t="s">
        <v>507</v>
      </c>
      <c r="D61" s="30" t="s">
        <v>415</v>
      </c>
      <c r="E61" s="30"/>
      <c r="F61" s="30"/>
      <c r="G61" s="30"/>
      <c r="H61" s="30"/>
      <c r="I61" s="30"/>
      <c r="J61" s="30"/>
      <c r="K61" s="86">
        <v>13</v>
      </c>
      <c r="L61" s="25" t="s">
        <v>54</v>
      </c>
      <c r="M61" s="48">
        <f>VLOOKUP(L61,P2:Q7, 2, FALSE)*100</f>
        <v>15</v>
      </c>
      <c r="N61" s="83">
        <f t="shared" si="0"/>
        <v>1.95</v>
      </c>
    </row>
    <row r="62" spans="1:14" ht="27" customHeight="1">
      <c r="A62" s="29">
        <v>64</v>
      </c>
      <c r="B62" s="25" t="s">
        <v>354</v>
      </c>
      <c r="C62" s="30" t="s">
        <v>508</v>
      </c>
      <c r="D62" s="30" t="s">
        <v>416</v>
      </c>
      <c r="E62" s="30"/>
      <c r="F62" s="30"/>
      <c r="G62" s="30"/>
      <c r="H62" s="30"/>
      <c r="I62" s="30"/>
      <c r="J62" s="30"/>
      <c r="K62" s="86">
        <v>2</v>
      </c>
      <c r="L62" s="25" t="s">
        <v>20</v>
      </c>
      <c r="M62" s="48">
        <f>VLOOKUP(L62,P2:Q7, 2, FALSE)*100</f>
        <v>0</v>
      </c>
      <c r="N62" s="83">
        <f t="shared" si="0"/>
        <v>0</v>
      </c>
    </row>
    <row r="63" spans="1:14" ht="27" customHeight="1">
      <c r="A63" s="29">
        <v>65</v>
      </c>
      <c r="B63" s="25" t="s">
        <v>354</v>
      </c>
      <c r="C63" s="85" t="s">
        <v>546</v>
      </c>
      <c r="D63" s="85" t="s">
        <v>417</v>
      </c>
      <c r="E63" s="85"/>
      <c r="F63" s="85"/>
      <c r="G63" s="85"/>
      <c r="H63" s="85"/>
      <c r="I63" s="85"/>
      <c r="J63" s="85"/>
      <c r="K63" s="88"/>
      <c r="L63" s="25" t="s">
        <v>20</v>
      </c>
      <c r="M63" s="48">
        <f>VLOOKUP(L63,P2:Q7, 2, FALSE)*100</f>
        <v>0</v>
      </c>
      <c r="N63" s="83">
        <f t="shared" si="0"/>
        <v>0</v>
      </c>
    </row>
    <row r="64" spans="1:14" ht="27" customHeight="1">
      <c r="A64" s="29">
        <v>66</v>
      </c>
      <c r="B64" s="25" t="s">
        <v>354</v>
      </c>
      <c r="C64" s="30" t="s">
        <v>509</v>
      </c>
      <c r="D64" s="30" t="s">
        <v>418</v>
      </c>
      <c r="E64" s="30"/>
      <c r="F64" s="30"/>
      <c r="G64" s="30"/>
      <c r="H64" s="30"/>
      <c r="I64" s="30"/>
      <c r="J64" s="30"/>
      <c r="K64" s="86">
        <v>21</v>
      </c>
      <c r="L64" s="25" t="s">
        <v>20</v>
      </c>
      <c r="M64" s="48">
        <f>VLOOKUP(L64,P2:Q7, 2, FALSE)*100</f>
        <v>0</v>
      </c>
      <c r="N64" s="83">
        <f t="shared" si="0"/>
        <v>0</v>
      </c>
    </row>
    <row r="65" spans="1:14" ht="27" customHeight="1">
      <c r="A65" s="29">
        <v>67</v>
      </c>
      <c r="B65" s="25" t="s">
        <v>354</v>
      </c>
      <c r="C65" s="30" t="s">
        <v>510</v>
      </c>
      <c r="D65" s="30"/>
      <c r="E65" s="30"/>
      <c r="F65" s="30"/>
      <c r="G65" s="30"/>
      <c r="H65" s="30"/>
      <c r="I65" s="30"/>
      <c r="J65" s="30"/>
      <c r="K65" s="86">
        <v>21</v>
      </c>
      <c r="L65" s="25" t="s">
        <v>20</v>
      </c>
      <c r="M65" s="48">
        <f>VLOOKUP(L65,P2:Q7, 2, FALSE)*100</f>
        <v>0</v>
      </c>
      <c r="N65" s="83">
        <f t="shared" ref="N65:N114" si="1">IF(AND(ISNUMBER(K65), ISNUMBER(M65)), K65*M65/100, 0)</f>
        <v>0</v>
      </c>
    </row>
    <row r="66" spans="1:14" ht="27" customHeight="1">
      <c r="A66" s="29">
        <v>68</v>
      </c>
      <c r="B66" s="25" t="s">
        <v>354</v>
      </c>
      <c r="C66" s="30" t="s">
        <v>511</v>
      </c>
      <c r="D66" s="30" t="s">
        <v>423</v>
      </c>
      <c r="E66" s="30"/>
      <c r="F66" s="30"/>
      <c r="G66" s="30"/>
      <c r="H66" s="30"/>
      <c r="I66" s="30"/>
      <c r="J66" s="30"/>
      <c r="K66" s="86">
        <v>8</v>
      </c>
      <c r="L66" s="25" t="s">
        <v>20</v>
      </c>
      <c r="M66" s="48">
        <f>VLOOKUP(L66,P2:Q7, 2, FALSE)*100</f>
        <v>0</v>
      </c>
      <c r="N66" s="83">
        <f t="shared" si="1"/>
        <v>0</v>
      </c>
    </row>
    <row r="67" spans="1:14" ht="27" customHeight="1">
      <c r="A67" s="29">
        <v>69</v>
      </c>
      <c r="B67" s="25" t="s">
        <v>354</v>
      </c>
      <c r="C67" s="30" t="s">
        <v>512</v>
      </c>
      <c r="D67" s="30" t="s">
        <v>425</v>
      </c>
      <c r="E67" s="30"/>
      <c r="F67" s="30"/>
      <c r="G67" s="30"/>
      <c r="H67" s="30"/>
      <c r="I67" s="30"/>
      <c r="J67" s="30"/>
      <c r="K67" s="86">
        <v>2</v>
      </c>
      <c r="L67" s="25" t="s">
        <v>64</v>
      </c>
      <c r="M67" s="48">
        <f>VLOOKUP(L67,P2:Q7, 2, FALSE)*100</f>
        <v>90</v>
      </c>
      <c r="N67" s="83">
        <f t="shared" si="1"/>
        <v>1.8</v>
      </c>
    </row>
    <row r="68" spans="1:14" ht="27" customHeight="1">
      <c r="A68" s="29">
        <v>70</v>
      </c>
      <c r="B68" s="25" t="s">
        <v>354</v>
      </c>
      <c r="C68" s="30" t="s">
        <v>513</v>
      </c>
      <c r="D68" s="30" t="s">
        <v>425</v>
      </c>
      <c r="E68" s="30"/>
      <c r="F68" s="30"/>
      <c r="G68" s="30"/>
      <c r="H68" s="30"/>
      <c r="I68" s="30"/>
      <c r="J68" s="30"/>
      <c r="K68" s="86">
        <v>2</v>
      </c>
      <c r="L68" s="25" t="s">
        <v>64</v>
      </c>
      <c r="M68" s="48">
        <f>VLOOKUP(L68,P2:Q7, 2, FALSE)*100</f>
        <v>90</v>
      </c>
      <c r="N68" s="83">
        <f t="shared" si="1"/>
        <v>1.8</v>
      </c>
    </row>
    <row r="69" spans="1:14" ht="27" customHeight="1">
      <c r="A69" s="29">
        <v>71</v>
      </c>
      <c r="B69" s="25" t="s">
        <v>354</v>
      </c>
      <c r="C69" s="30" t="s">
        <v>514</v>
      </c>
      <c r="D69" s="30" t="s">
        <v>428</v>
      </c>
      <c r="E69" s="30"/>
      <c r="F69" s="30"/>
      <c r="G69" s="30"/>
      <c r="H69" s="30"/>
      <c r="I69" s="30"/>
      <c r="J69" s="30"/>
      <c r="K69" s="86">
        <v>2</v>
      </c>
      <c r="L69" s="25" t="s">
        <v>64</v>
      </c>
      <c r="M69" s="48">
        <f>VLOOKUP(L69,P2:Q7, 2, FALSE)*100</f>
        <v>90</v>
      </c>
      <c r="N69" s="83">
        <f t="shared" si="1"/>
        <v>1.8</v>
      </c>
    </row>
    <row r="70" spans="1:14" ht="27" customHeight="1">
      <c r="A70" s="29">
        <v>72</v>
      </c>
      <c r="B70" s="25" t="s">
        <v>354</v>
      </c>
      <c r="C70" s="30" t="s">
        <v>515</v>
      </c>
      <c r="D70" s="30" t="s">
        <v>428</v>
      </c>
      <c r="E70" s="30"/>
      <c r="F70" s="30"/>
      <c r="G70" s="30"/>
      <c r="H70" s="30"/>
      <c r="I70" s="30"/>
      <c r="J70" s="30"/>
      <c r="K70" s="86">
        <v>2</v>
      </c>
      <c r="L70" s="25" t="s">
        <v>64</v>
      </c>
      <c r="M70" s="48">
        <f>VLOOKUP(L70,P2:Q7, 2, FALSE)*100</f>
        <v>90</v>
      </c>
      <c r="N70" s="83">
        <f t="shared" si="1"/>
        <v>1.8</v>
      </c>
    </row>
    <row r="71" spans="1:14" ht="27" customHeight="1">
      <c r="A71" s="29">
        <v>73</v>
      </c>
      <c r="B71" s="25" t="s">
        <v>354</v>
      </c>
      <c r="C71" s="30" t="s">
        <v>516</v>
      </c>
      <c r="D71" s="30" t="s">
        <v>428</v>
      </c>
      <c r="E71" s="30"/>
      <c r="F71" s="30"/>
      <c r="G71" s="30"/>
      <c r="H71" s="30"/>
      <c r="I71" s="30"/>
      <c r="J71" s="30"/>
      <c r="K71" s="86">
        <v>2</v>
      </c>
      <c r="L71" s="25" t="s">
        <v>64</v>
      </c>
      <c r="M71" s="48">
        <f>VLOOKUP(L71,P2:Q7, 2, FALSE)*100</f>
        <v>90</v>
      </c>
      <c r="N71" s="83">
        <f t="shared" si="1"/>
        <v>1.8</v>
      </c>
    </row>
    <row r="72" spans="1:14" ht="27" customHeight="1">
      <c r="A72" s="29">
        <v>74</v>
      </c>
      <c r="B72" s="25" t="s">
        <v>354</v>
      </c>
      <c r="C72" s="30" t="s">
        <v>517</v>
      </c>
      <c r="D72" s="30" t="s">
        <v>428</v>
      </c>
      <c r="E72" s="30"/>
      <c r="F72" s="30"/>
      <c r="G72" s="30"/>
      <c r="H72" s="30"/>
      <c r="I72" s="30"/>
      <c r="J72" s="30"/>
      <c r="K72" s="86">
        <v>2</v>
      </c>
      <c r="L72" s="25" t="s">
        <v>64</v>
      </c>
      <c r="M72" s="48">
        <f>VLOOKUP(L72,P2:Q7, 2, FALSE)*100</f>
        <v>90</v>
      </c>
      <c r="N72" s="83">
        <f t="shared" si="1"/>
        <v>1.8</v>
      </c>
    </row>
    <row r="73" spans="1:14" ht="27" customHeight="1">
      <c r="A73" s="29">
        <v>75</v>
      </c>
      <c r="B73" s="25" t="s">
        <v>354</v>
      </c>
      <c r="C73" s="30" t="s">
        <v>518</v>
      </c>
      <c r="D73" s="30" t="s">
        <v>428</v>
      </c>
      <c r="E73" s="30"/>
      <c r="F73" s="30"/>
      <c r="G73" s="30"/>
      <c r="H73" s="30"/>
      <c r="I73" s="30"/>
      <c r="J73" s="30"/>
      <c r="K73" s="86">
        <v>2</v>
      </c>
      <c r="L73" s="25" t="s">
        <v>64</v>
      </c>
      <c r="M73" s="48">
        <f>VLOOKUP(L73,P2:Q7, 2, FALSE)*100</f>
        <v>90</v>
      </c>
      <c r="N73" s="83">
        <f t="shared" si="1"/>
        <v>1.8</v>
      </c>
    </row>
    <row r="74" spans="1:14" ht="27" customHeight="1">
      <c r="A74" s="29">
        <v>76</v>
      </c>
      <c r="B74" s="25" t="s">
        <v>354</v>
      </c>
      <c r="C74" s="30" t="s">
        <v>519</v>
      </c>
      <c r="D74" s="30" t="s">
        <v>428</v>
      </c>
      <c r="E74" s="30"/>
      <c r="F74" s="30"/>
      <c r="G74" s="30"/>
      <c r="H74" s="30"/>
      <c r="I74" s="30"/>
      <c r="J74" s="30"/>
      <c r="K74" s="86">
        <v>2</v>
      </c>
      <c r="L74" s="25" t="s">
        <v>64</v>
      </c>
      <c r="M74" s="48">
        <f>VLOOKUP(L74,P2:Q7, 2, FALSE)*100</f>
        <v>90</v>
      </c>
      <c r="N74" s="83">
        <f t="shared" si="1"/>
        <v>1.8</v>
      </c>
    </row>
    <row r="75" spans="1:14" ht="27" customHeight="1">
      <c r="A75" s="29">
        <v>77</v>
      </c>
      <c r="B75" s="25" t="s">
        <v>354</v>
      </c>
      <c r="C75" s="30" t="s">
        <v>520</v>
      </c>
      <c r="D75" s="30" t="s">
        <v>428</v>
      </c>
      <c r="E75" s="30"/>
      <c r="F75" s="30"/>
      <c r="G75" s="30"/>
      <c r="H75" s="30"/>
      <c r="I75" s="30"/>
      <c r="J75" s="30"/>
      <c r="K75" s="86">
        <v>2</v>
      </c>
      <c r="L75" s="25" t="s">
        <v>64</v>
      </c>
      <c r="M75" s="48">
        <f>VLOOKUP(L75,P2:Q7, 2, FALSE)*100</f>
        <v>90</v>
      </c>
      <c r="N75" s="83">
        <f t="shared" si="1"/>
        <v>1.8</v>
      </c>
    </row>
    <row r="76" spans="1:14" ht="27" customHeight="1">
      <c r="A76" s="29">
        <v>78</v>
      </c>
      <c r="B76" s="25" t="s">
        <v>354</v>
      </c>
      <c r="C76" s="30" t="s">
        <v>521</v>
      </c>
      <c r="D76" s="30" t="s">
        <v>428</v>
      </c>
      <c r="E76" s="30"/>
      <c r="F76" s="30"/>
      <c r="G76" s="30"/>
      <c r="H76" s="30"/>
      <c r="I76" s="30"/>
      <c r="J76" s="30"/>
      <c r="K76" s="86">
        <v>2</v>
      </c>
      <c r="L76" s="25" t="s">
        <v>64</v>
      </c>
      <c r="M76" s="48">
        <f>VLOOKUP(L76,P2:Q7, 2, FALSE)*100</f>
        <v>90</v>
      </c>
      <c r="N76" s="83">
        <f t="shared" si="1"/>
        <v>1.8</v>
      </c>
    </row>
    <row r="77" spans="1:14" ht="27" customHeight="1">
      <c r="A77" s="29">
        <v>79</v>
      </c>
      <c r="B77" s="25" t="s">
        <v>354</v>
      </c>
      <c r="C77" s="30" t="s">
        <v>522</v>
      </c>
      <c r="D77" s="30" t="s">
        <v>429</v>
      </c>
      <c r="E77" s="30"/>
      <c r="F77" s="30"/>
      <c r="G77" s="30"/>
      <c r="H77" s="30"/>
      <c r="I77" s="30"/>
      <c r="J77" s="30"/>
      <c r="K77" s="86">
        <v>2</v>
      </c>
      <c r="L77" s="25" t="s">
        <v>64</v>
      </c>
      <c r="M77" s="48">
        <f>VLOOKUP(L77,P2:Q7, 2, FALSE)*100</f>
        <v>90</v>
      </c>
      <c r="N77" s="83">
        <f t="shared" si="1"/>
        <v>1.8</v>
      </c>
    </row>
    <row r="78" spans="1:14" ht="27" customHeight="1">
      <c r="A78" s="29">
        <v>80</v>
      </c>
      <c r="B78" s="25" t="s">
        <v>354</v>
      </c>
      <c r="C78" s="30" t="s">
        <v>523</v>
      </c>
      <c r="D78" s="30" t="s">
        <v>430</v>
      </c>
      <c r="E78" s="30"/>
      <c r="F78" s="30"/>
      <c r="G78" s="30"/>
      <c r="H78" s="30"/>
      <c r="I78" s="30"/>
      <c r="J78" s="30"/>
      <c r="K78" s="86">
        <v>2</v>
      </c>
      <c r="L78" s="25" t="s">
        <v>64</v>
      </c>
      <c r="M78" s="48">
        <f>VLOOKUP(L78,P2:Q7, 2, FALSE)*100</f>
        <v>90</v>
      </c>
      <c r="N78" s="83">
        <f t="shared" si="1"/>
        <v>1.8</v>
      </c>
    </row>
    <row r="79" spans="1:14" ht="27" customHeight="1">
      <c r="A79" s="29">
        <v>81</v>
      </c>
      <c r="B79" s="25" t="s">
        <v>354</v>
      </c>
      <c r="C79" s="30" t="s">
        <v>524</v>
      </c>
      <c r="D79" s="30" t="s">
        <v>431</v>
      </c>
      <c r="E79" s="30"/>
      <c r="F79" s="30"/>
      <c r="G79" s="30"/>
      <c r="H79" s="30"/>
      <c r="I79" s="30"/>
      <c r="J79" s="30"/>
      <c r="K79" s="86">
        <v>8</v>
      </c>
      <c r="L79" s="25" t="s">
        <v>20</v>
      </c>
      <c r="M79" s="48">
        <f>VLOOKUP(L79,P2:Q7, 2, FALSE)*100</f>
        <v>0</v>
      </c>
      <c r="N79" s="83">
        <f t="shared" si="1"/>
        <v>0</v>
      </c>
    </row>
    <row r="80" spans="1:14" ht="27" customHeight="1">
      <c r="A80" s="29">
        <v>82</v>
      </c>
      <c r="B80" s="25" t="s">
        <v>354</v>
      </c>
      <c r="C80" s="85" t="s">
        <v>525</v>
      </c>
      <c r="D80" s="85" t="s">
        <v>432</v>
      </c>
      <c r="E80" s="85"/>
      <c r="F80" s="85"/>
      <c r="G80" s="85"/>
      <c r="H80" s="85"/>
      <c r="I80" s="85"/>
      <c r="J80" s="85"/>
      <c r="K80" s="88"/>
      <c r="L80" s="25" t="s">
        <v>20</v>
      </c>
      <c r="M80" s="48">
        <f>VLOOKUP(L80,P2:Q7, 2, FALSE)*100</f>
        <v>0</v>
      </c>
      <c r="N80" s="83">
        <f t="shared" si="1"/>
        <v>0</v>
      </c>
    </row>
    <row r="81" spans="1:14" ht="27" customHeight="1">
      <c r="A81" s="29">
        <v>83</v>
      </c>
      <c r="B81" s="25" t="s">
        <v>354</v>
      </c>
      <c r="C81" s="30" t="s">
        <v>526</v>
      </c>
      <c r="D81" s="30" t="s">
        <v>433</v>
      </c>
      <c r="E81" s="30"/>
      <c r="F81" s="30"/>
      <c r="G81" s="30"/>
      <c r="H81" s="30"/>
      <c r="I81" s="30"/>
      <c r="J81" s="30"/>
      <c r="K81" s="86">
        <v>2</v>
      </c>
      <c r="L81" s="25" t="s">
        <v>20</v>
      </c>
      <c r="M81" s="48">
        <f>VLOOKUP(L81,P2:Q7, 2, FALSE)*100</f>
        <v>0</v>
      </c>
      <c r="N81" s="83">
        <f t="shared" si="1"/>
        <v>0</v>
      </c>
    </row>
    <row r="82" spans="1:14" ht="27" customHeight="1">
      <c r="A82" s="29">
        <v>84</v>
      </c>
      <c r="B82" s="25" t="s">
        <v>354</v>
      </c>
      <c r="C82" s="30" t="s">
        <v>527</v>
      </c>
      <c r="D82" s="30" t="s">
        <v>434</v>
      </c>
      <c r="E82" s="30"/>
      <c r="F82" s="30"/>
      <c r="G82" s="30"/>
      <c r="H82" s="30"/>
      <c r="I82" s="30"/>
      <c r="J82" s="30"/>
      <c r="K82" s="86">
        <v>2</v>
      </c>
      <c r="L82" s="25" t="s">
        <v>20</v>
      </c>
      <c r="M82" s="48">
        <f>VLOOKUP(L82,P2:Q7, 2, FALSE)*100</f>
        <v>0</v>
      </c>
      <c r="N82" s="83">
        <f t="shared" si="1"/>
        <v>0</v>
      </c>
    </row>
    <row r="83" spans="1:14" ht="27" customHeight="1">
      <c r="A83" s="29">
        <v>85</v>
      </c>
      <c r="B83" s="25" t="s">
        <v>354</v>
      </c>
      <c r="C83" s="30" t="s">
        <v>435</v>
      </c>
      <c r="D83" s="30" t="s">
        <v>435</v>
      </c>
      <c r="E83" s="30"/>
      <c r="F83" s="30"/>
      <c r="G83" s="30"/>
      <c r="H83" s="30"/>
      <c r="I83" s="30"/>
      <c r="J83" s="30"/>
      <c r="K83" s="86">
        <v>2</v>
      </c>
      <c r="L83" s="25" t="s">
        <v>64</v>
      </c>
      <c r="M83" s="48">
        <f>VLOOKUP(L83,P2:Q7, 2, FALSE)*100</f>
        <v>90</v>
      </c>
      <c r="N83" s="83">
        <f t="shared" si="1"/>
        <v>1.8</v>
      </c>
    </row>
    <row r="84" spans="1:14" ht="27" customHeight="1">
      <c r="A84" s="29">
        <v>86</v>
      </c>
      <c r="B84" s="25" t="s">
        <v>354</v>
      </c>
      <c r="C84" s="30" t="s">
        <v>436</v>
      </c>
      <c r="D84" s="30" t="s">
        <v>436</v>
      </c>
      <c r="E84" s="30"/>
      <c r="F84" s="30"/>
      <c r="G84" s="30"/>
      <c r="H84" s="30"/>
      <c r="I84" s="30"/>
      <c r="J84" s="30"/>
      <c r="K84" s="86">
        <v>2</v>
      </c>
      <c r="L84" s="25" t="s">
        <v>64</v>
      </c>
      <c r="M84" s="48">
        <f>VLOOKUP(L84,P2:Q7, 2, FALSE)*100</f>
        <v>90</v>
      </c>
      <c r="N84" s="83">
        <f t="shared" si="1"/>
        <v>1.8</v>
      </c>
    </row>
    <row r="85" spans="1:14" ht="27" customHeight="1">
      <c r="A85" s="29">
        <v>87</v>
      </c>
      <c r="B85" s="25" t="s">
        <v>354</v>
      </c>
      <c r="C85" s="30" t="s">
        <v>440</v>
      </c>
      <c r="D85" s="30" t="s">
        <v>440</v>
      </c>
      <c r="E85" s="30"/>
      <c r="F85" s="30"/>
      <c r="G85" s="30"/>
      <c r="H85" s="30"/>
      <c r="I85" s="30"/>
      <c r="J85" s="30"/>
      <c r="K85" s="86">
        <v>2</v>
      </c>
      <c r="L85" s="25" t="s">
        <v>20</v>
      </c>
      <c r="M85" s="48">
        <f>VLOOKUP(L85,P2:Q7, 2, FALSE)*100</f>
        <v>0</v>
      </c>
      <c r="N85" s="83">
        <f t="shared" si="1"/>
        <v>0</v>
      </c>
    </row>
    <row r="86" spans="1:14" ht="27" customHeight="1">
      <c r="A86" s="29">
        <v>88</v>
      </c>
      <c r="B86" s="25" t="s">
        <v>354</v>
      </c>
      <c r="C86" s="30" t="s">
        <v>442</v>
      </c>
      <c r="D86" s="30" t="s">
        <v>440</v>
      </c>
      <c r="E86" s="30"/>
      <c r="F86" s="30"/>
      <c r="G86" s="30"/>
      <c r="H86" s="30"/>
      <c r="I86" s="30"/>
      <c r="J86" s="30"/>
      <c r="K86" s="86">
        <v>2</v>
      </c>
      <c r="L86" s="25" t="s">
        <v>20</v>
      </c>
      <c r="M86" s="48">
        <f>VLOOKUP(L86,P2:Q7, 2, FALSE)*100</f>
        <v>0</v>
      </c>
      <c r="N86" s="83">
        <f t="shared" si="1"/>
        <v>0</v>
      </c>
    </row>
    <row r="87" spans="1:14" ht="27" customHeight="1">
      <c r="A87" s="29">
        <v>89</v>
      </c>
      <c r="B87" s="25" t="s">
        <v>354</v>
      </c>
      <c r="C87" s="30" t="s">
        <v>529</v>
      </c>
      <c r="D87" s="30" t="s">
        <v>440</v>
      </c>
      <c r="E87" s="30"/>
      <c r="F87" s="30"/>
      <c r="G87" s="30"/>
      <c r="H87" s="30"/>
      <c r="I87" s="30"/>
      <c r="J87" s="30"/>
      <c r="K87" s="86">
        <v>2</v>
      </c>
      <c r="L87" s="25" t="s">
        <v>64</v>
      </c>
      <c r="M87" s="48">
        <f>VLOOKUP(L87,P2:Q7, 2, FALSE)*100</f>
        <v>90</v>
      </c>
      <c r="N87" s="83">
        <f t="shared" si="1"/>
        <v>1.8</v>
      </c>
    </row>
    <row r="88" spans="1:14" ht="27" customHeight="1">
      <c r="A88" s="29">
        <v>90</v>
      </c>
      <c r="B88" s="25" t="s">
        <v>354</v>
      </c>
      <c r="C88" s="30" t="s">
        <v>531</v>
      </c>
      <c r="D88" s="30" t="s">
        <v>440</v>
      </c>
      <c r="E88" s="30"/>
      <c r="F88" s="30"/>
      <c r="G88" s="30"/>
      <c r="H88" s="30"/>
      <c r="I88" s="30"/>
      <c r="J88" s="30"/>
      <c r="K88" s="86">
        <v>2</v>
      </c>
      <c r="L88" s="25" t="s">
        <v>64</v>
      </c>
      <c r="M88" s="48">
        <f>VLOOKUP(L88,P2:Q7, 2, FALSE)*100</f>
        <v>90</v>
      </c>
      <c r="N88" s="83">
        <f t="shared" si="1"/>
        <v>1.8</v>
      </c>
    </row>
    <row r="89" spans="1:14" ht="27" customHeight="1">
      <c r="A89" s="29">
        <v>91</v>
      </c>
      <c r="B89" s="25" t="s">
        <v>354</v>
      </c>
      <c r="C89" s="30" t="s">
        <v>443</v>
      </c>
      <c r="D89" s="30" t="s">
        <v>443</v>
      </c>
      <c r="E89" s="30"/>
      <c r="F89" s="30"/>
      <c r="G89" s="30"/>
      <c r="H89" s="30"/>
      <c r="I89" s="30"/>
      <c r="J89" s="30"/>
      <c r="K89" s="86">
        <v>2</v>
      </c>
      <c r="L89" s="25" t="s">
        <v>64</v>
      </c>
      <c r="M89" s="48">
        <f>VLOOKUP(L89,P2:Q7, 2, FALSE)*100</f>
        <v>90</v>
      </c>
      <c r="N89" s="83">
        <f t="shared" si="1"/>
        <v>1.8</v>
      </c>
    </row>
    <row r="90" spans="1:14" ht="27" customHeight="1">
      <c r="A90" s="29">
        <v>92</v>
      </c>
      <c r="B90" s="25" t="s">
        <v>354</v>
      </c>
      <c r="C90" s="30" t="s">
        <v>488</v>
      </c>
      <c r="D90" s="30" t="s">
        <v>488</v>
      </c>
      <c r="E90" s="30"/>
      <c r="F90" s="30"/>
      <c r="G90" s="30"/>
      <c r="H90" s="30"/>
      <c r="I90" s="30"/>
      <c r="J90" s="30"/>
      <c r="K90" s="83"/>
      <c r="L90" s="25" t="s">
        <v>20</v>
      </c>
      <c r="M90" s="48">
        <f>VLOOKUP(L90,P2:Q7, 2, FALSE)*100</f>
        <v>0</v>
      </c>
      <c r="N90" s="83">
        <f t="shared" si="1"/>
        <v>0</v>
      </c>
    </row>
    <row r="91" spans="1:14" ht="27" customHeight="1">
      <c r="A91" s="29">
        <v>93</v>
      </c>
      <c r="B91" s="25" t="s">
        <v>354</v>
      </c>
      <c r="C91" s="30" t="s">
        <v>448</v>
      </c>
      <c r="D91" s="30" t="s">
        <v>448</v>
      </c>
      <c r="E91" s="30"/>
      <c r="F91" s="30"/>
      <c r="G91" s="30"/>
      <c r="H91" s="30"/>
      <c r="I91" s="30"/>
      <c r="J91" s="30"/>
      <c r="K91" s="83"/>
      <c r="L91" s="25" t="s">
        <v>20</v>
      </c>
      <c r="M91" s="48">
        <f>VLOOKUP(L91,P2:Q7, 2, FALSE)*100</f>
        <v>0</v>
      </c>
      <c r="N91" s="83">
        <f t="shared" si="1"/>
        <v>0</v>
      </c>
    </row>
    <row r="92" spans="1:14" ht="27" customHeight="1">
      <c r="A92" s="29">
        <v>94</v>
      </c>
      <c r="B92" s="25" t="s">
        <v>354</v>
      </c>
      <c r="C92" s="30" t="s">
        <v>460</v>
      </c>
      <c r="D92" s="30" t="s">
        <v>460</v>
      </c>
      <c r="E92" s="30"/>
      <c r="F92" s="30"/>
      <c r="G92" s="30"/>
      <c r="H92" s="30"/>
      <c r="I92" s="30"/>
      <c r="J92" s="30"/>
      <c r="K92" s="83"/>
      <c r="L92" s="25" t="s">
        <v>20</v>
      </c>
      <c r="M92" s="48">
        <f>VLOOKUP(L92,P2:Q7, 2, FALSE)*100</f>
        <v>0</v>
      </c>
      <c r="N92" s="83">
        <f t="shared" si="1"/>
        <v>0</v>
      </c>
    </row>
    <row r="93" spans="1:14" ht="27" customHeight="1">
      <c r="A93" s="29">
        <v>95</v>
      </c>
      <c r="B93" s="25" t="s">
        <v>354</v>
      </c>
      <c r="C93" s="30" t="s">
        <v>460</v>
      </c>
      <c r="D93" s="30" t="s">
        <v>460</v>
      </c>
      <c r="E93" s="30"/>
      <c r="F93" s="30"/>
      <c r="G93" s="30"/>
      <c r="H93" s="30"/>
      <c r="I93" s="30"/>
      <c r="J93" s="30"/>
      <c r="K93" s="83"/>
      <c r="L93" s="25" t="s">
        <v>20</v>
      </c>
      <c r="M93" s="48">
        <f>VLOOKUP(L93,P2:Q7, 2, FALSE)*100</f>
        <v>0</v>
      </c>
      <c r="N93" s="83">
        <f t="shared" si="1"/>
        <v>0</v>
      </c>
    </row>
    <row r="94" spans="1:14" ht="27" customHeight="1">
      <c r="A94" s="29">
        <v>96</v>
      </c>
      <c r="B94" s="25" t="s">
        <v>354</v>
      </c>
      <c r="C94" s="30" t="s">
        <v>462</v>
      </c>
      <c r="D94" s="30" t="s">
        <v>462</v>
      </c>
      <c r="E94" s="30"/>
      <c r="F94" s="30"/>
      <c r="G94" s="30"/>
      <c r="H94" s="30"/>
      <c r="I94" s="30"/>
      <c r="J94" s="30"/>
      <c r="K94" s="83"/>
      <c r="L94" s="25" t="s">
        <v>20</v>
      </c>
      <c r="M94" s="48">
        <f>VLOOKUP(L94,P2:Q7, 2, FALSE)*100</f>
        <v>0</v>
      </c>
      <c r="N94" s="83">
        <f t="shared" si="1"/>
        <v>0</v>
      </c>
    </row>
    <row r="95" spans="1:14" ht="27" customHeight="1">
      <c r="A95" s="29">
        <v>97</v>
      </c>
      <c r="B95" s="25" t="s">
        <v>354</v>
      </c>
      <c r="C95" s="30" t="s">
        <v>466</v>
      </c>
      <c r="D95" s="30" t="s">
        <v>466</v>
      </c>
      <c r="E95" s="30"/>
      <c r="F95" s="30"/>
      <c r="G95" s="30"/>
      <c r="H95" s="30"/>
      <c r="I95" s="30"/>
      <c r="J95" s="30"/>
      <c r="K95" s="83"/>
      <c r="L95" s="25" t="s">
        <v>20</v>
      </c>
      <c r="M95" s="48">
        <f>VLOOKUP(L95,P2:Q7, 2, FALSE)*100</f>
        <v>0</v>
      </c>
      <c r="N95" s="83">
        <f t="shared" si="1"/>
        <v>0</v>
      </c>
    </row>
    <row r="96" spans="1:14" ht="27" customHeight="1">
      <c r="A96" s="29">
        <v>98</v>
      </c>
      <c r="B96" s="25" t="s">
        <v>209</v>
      </c>
      <c r="C96" s="30" t="s">
        <v>468</v>
      </c>
      <c r="D96" s="46" t="s">
        <v>460</v>
      </c>
      <c r="E96" s="46"/>
      <c r="F96" s="46"/>
      <c r="G96" s="46"/>
      <c r="H96" s="46"/>
      <c r="I96" s="46"/>
      <c r="J96" s="46"/>
      <c r="K96" s="83"/>
      <c r="L96" s="25" t="s">
        <v>20</v>
      </c>
      <c r="M96" s="48">
        <f>VLOOKUP(L96,P2:Q7, 2, FALSE)*100</f>
        <v>0</v>
      </c>
      <c r="N96" s="83">
        <f t="shared" si="1"/>
        <v>0</v>
      </c>
    </row>
    <row r="97" spans="1:14" ht="27" customHeight="1">
      <c r="A97" s="29">
        <v>99</v>
      </c>
      <c r="B97" s="25" t="s">
        <v>209</v>
      </c>
      <c r="C97" s="30" t="s">
        <v>468</v>
      </c>
      <c r="D97" s="46" t="s">
        <v>460</v>
      </c>
      <c r="E97" s="46"/>
      <c r="F97" s="46"/>
      <c r="G97" s="46"/>
      <c r="H97" s="46"/>
      <c r="I97" s="46"/>
      <c r="J97" s="46"/>
      <c r="K97" s="83"/>
      <c r="L97" s="25" t="s">
        <v>20</v>
      </c>
      <c r="M97" s="48">
        <f>VLOOKUP(L97,P2:Q7, 2, FALSE)*100</f>
        <v>0</v>
      </c>
      <c r="N97" s="83">
        <f t="shared" si="1"/>
        <v>0</v>
      </c>
    </row>
    <row r="98" spans="1:14" ht="27" customHeight="1">
      <c r="A98" s="29">
        <v>100</v>
      </c>
      <c r="B98" s="25" t="s">
        <v>209</v>
      </c>
      <c r="C98" s="30" t="s">
        <v>469</v>
      </c>
      <c r="D98" s="46" t="s">
        <v>462</v>
      </c>
      <c r="E98" s="46"/>
      <c r="F98" s="46"/>
      <c r="G98" s="46"/>
      <c r="H98" s="46"/>
      <c r="I98" s="46"/>
      <c r="J98" s="46"/>
      <c r="K98" s="83"/>
      <c r="L98" s="25" t="s">
        <v>20</v>
      </c>
      <c r="M98" s="48">
        <f>VLOOKUP(L98,P2:Q7, 2, FALSE)*100</f>
        <v>0</v>
      </c>
      <c r="N98" s="83">
        <f t="shared" si="1"/>
        <v>0</v>
      </c>
    </row>
    <row r="99" spans="1:14" ht="27" customHeight="1">
      <c r="A99" s="29">
        <v>101</v>
      </c>
      <c r="B99" s="2" t="s">
        <v>209</v>
      </c>
      <c r="C99" s="2" t="s">
        <v>210</v>
      </c>
      <c r="D99" s="46"/>
      <c r="E99" s="46"/>
      <c r="F99" s="46"/>
      <c r="G99" s="46"/>
      <c r="H99" s="46"/>
      <c r="I99" s="46"/>
      <c r="J99" s="46"/>
      <c r="K99" s="83"/>
      <c r="L99" s="25" t="s">
        <v>20</v>
      </c>
      <c r="M99" s="48">
        <f>VLOOKUP(L99,P2:Q7, 2, FALSE)*100</f>
        <v>0</v>
      </c>
      <c r="N99" s="83">
        <f t="shared" si="1"/>
        <v>0</v>
      </c>
    </row>
    <row r="100" spans="1:14" ht="27" customHeight="1">
      <c r="A100" s="29">
        <v>102</v>
      </c>
      <c r="B100" s="2" t="s">
        <v>209</v>
      </c>
      <c r="C100" s="2" t="s">
        <v>217</v>
      </c>
      <c r="D100" s="46"/>
      <c r="E100" s="46"/>
      <c r="F100" s="46"/>
      <c r="G100" s="46"/>
      <c r="H100" s="46"/>
      <c r="I100" s="46"/>
      <c r="J100" s="46"/>
      <c r="K100" s="83"/>
      <c r="L100" s="25" t="s">
        <v>20</v>
      </c>
      <c r="M100" s="48">
        <f>VLOOKUP(L100,P2:Q7, 2, FALSE)*100</f>
        <v>0</v>
      </c>
      <c r="N100" s="83">
        <f t="shared" si="1"/>
        <v>0</v>
      </c>
    </row>
    <row r="101" spans="1:14" ht="27" customHeight="1">
      <c r="A101" s="29">
        <v>103</v>
      </c>
      <c r="B101" s="2" t="s">
        <v>209</v>
      </c>
      <c r="C101" s="2" t="s">
        <v>221</v>
      </c>
      <c r="D101" s="46"/>
      <c r="E101" s="46"/>
      <c r="F101" s="46"/>
      <c r="G101" s="46"/>
      <c r="H101" s="46"/>
      <c r="I101" s="46"/>
      <c r="J101" s="46"/>
      <c r="K101" s="83"/>
      <c r="L101" s="25" t="s">
        <v>20</v>
      </c>
      <c r="M101" s="48">
        <f>VLOOKUP(L101,P2:Q7, 2, FALSE)*100</f>
        <v>0</v>
      </c>
      <c r="N101" s="83">
        <f t="shared" si="1"/>
        <v>0</v>
      </c>
    </row>
    <row r="102" spans="1:14" ht="27" customHeight="1">
      <c r="A102" s="29">
        <v>104</v>
      </c>
      <c r="B102" s="2" t="s">
        <v>209</v>
      </c>
      <c r="C102" s="2" t="s">
        <v>226</v>
      </c>
      <c r="D102" s="46"/>
      <c r="E102" s="46"/>
      <c r="F102" s="46"/>
      <c r="G102" s="46"/>
      <c r="H102" s="46"/>
      <c r="I102" s="46"/>
      <c r="J102" s="46"/>
      <c r="K102" s="83"/>
      <c r="L102" s="25" t="s">
        <v>20</v>
      </c>
      <c r="M102" s="48">
        <f>VLOOKUP(L102,P2:Q7, 2, FALSE)*100</f>
        <v>0</v>
      </c>
      <c r="N102" s="83">
        <f t="shared" si="1"/>
        <v>0</v>
      </c>
    </row>
    <row r="103" spans="1:14" ht="27" customHeight="1">
      <c r="A103" s="29">
        <v>105</v>
      </c>
      <c r="B103" s="33" t="s">
        <v>209</v>
      </c>
      <c r="C103" s="2" t="s">
        <v>230</v>
      </c>
      <c r="D103" s="46"/>
      <c r="E103" s="46"/>
      <c r="F103" s="46"/>
      <c r="G103" s="46"/>
      <c r="H103" s="46"/>
      <c r="I103" s="46"/>
      <c r="J103" s="46"/>
      <c r="K103" s="83"/>
      <c r="L103" s="25" t="s">
        <v>20</v>
      </c>
      <c r="M103" s="48">
        <f>VLOOKUP(L103,P2:Q7, 2, FALSE)*100</f>
        <v>0</v>
      </c>
      <c r="N103" s="83">
        <f t="shared" si="1"/>
        <v>0</v>
      </c>
    </row>
    <row r="104" spans="1:14" ht="27" customHeight="1">
      <c r="A104" s="29">
        <v>106</v>
      </c>
      <c r="B104" s="2" t="s">
        <v>239</v>
      </c>
      <c r="C104" s="33" t="s">
        <v>234</v>
      </c>
      <c r="D104" s="46"/>
      <c r="E104" s="46"/>
      <c r="F104" s="46"/>
      <c r="G104" s="46"/>
      <c r="H104" s="46"/>
      <c r="I104" s="46"/>
      <c r="J104" s="46"/>
      <c r="K104" s="83"/>
      <c r="L104" s="25" t="s">
        <v>20</v>
      </c>
      <c r="M104" s="48">
        <f>VLOOKUP(L104,P2:Q7, 2, FALSE)*100</f>
        <v>0</v>
      </c>
      <c r="N104" s="83">
        <f t="shared" si="1"/>
        <v>0</v>
      </c>
    </row>
    <row r="105" spans="1:14" ht="27" customHeight="1">
      <c r="A105" s="29">
        <v>107</v>
      </c>
      <c r="B105" s="2" t="s">
        <v>239</v>
      </c>
      <c r="C105" s="2" t="s">
        <v>240</v>
      </c>
      <c r="D105" s="46"/>
      <c r="E105" s="46"/>
      <c r="F105" s="46"/>
      <c r="G105" s="46"/>
      <c r="H105" s="46"/>
      <c r="I105" s="46"/>
      <c r="J105" s="46"/>
      <c r="K105" s="83"/>
      <c r="L105" s="25" t="s">
        <v>20</v>
      </c>
      <c r="M105" s="48">
        <f>VLOOKUP(L105,P2:Q7, 2, FALSE)*100</f>
        <v>0</v>
      </c>
      <c r="N105" s="83">
        <f t="shared" si="1"/>
        <v>0</v>
      </c>
    </row>
    <row r="106" spans="1:14" ht="27" customHeight="1">
      <c r="A106" s="29">
        <v>108</v>
      </c>
      <c r="B106" s="2" t="s">
        <v>239</v>
      </c>
      <c r="C106" s="2" t="s">
        <v>245</v>
      </c>
      <c r="D106" s="46"/>
      <c r="E106" s="46"/>
      <c r="F106" s="46"/>
      <c r="G106" s="46"/>
      <c r="H106" s="46"/>
      <c r="I106" s="46"/>
      <c r="J106" s="46"/>
      <c r="K106" s="83"/>
      <c r="L106" s="25" t="s">
        <v>20</v>
      </c>
      <c r="M106" s="48">
        <f>VLOOKUP(L106,P2:Q7, 2, FALSE)*100</f>
        <v>0</v>
      </c>
      <c r="N106" s="83">
        <f t="shared" si="1"/>
        <v>0</v>
      </c>
    </row>
    <row r="107" spans="1:14" ht="27" customHeight="1">
      <c r="A107" s="29">
        <v>109</v>
      </c>
      <c r="B107" s="2" t="s">
        <v>239</v>
      </c>
      <c r="C107" s="2" t="s">
        <v>249</v>
      </c>
      <c r="D107" s="46"/>
      <c r="E107" s="46"/>
      <c r="F107" s="46"/>
      <c r="G107" s="46"/>
      <c r="H107" s="46"/>
      <c r="I107" s="46"/>
      <c r="J107" s="46"/>
      <c r="K107" s="83"/>
      <c r="L107" s="25" t="s">
        <v>20</v>
      </c>
      <c r="M107" s="48">
        <f>VLOOKUP(L107,P2:Q7, 2, FALSE)*100</f>
        <v>0</v>
      </c>
      <c r="N107" s="83">
        <f t="shared" si="1"/>
        <v>0</v>
      </c>
    </row>
    <row r="108" spans="1:14" ht="27" customHeight="1">
      <c r="A108" s="29">
        <v>110</v>
      </c>
      <c r="B108" s="2" t="s">
        <v>239</v>
      </c>
      <c r="C108" s="5" t="s">
        <v>253</v>
      </c>
      <c r="D108" s="46"/>
      <c r="E108" s="46"/>
      <c r="F108" s="46"/>
      <c r="G108" s="46"/>
      <c r="H108" s="46"/>
      <c r="I108" s="46"/>
      <c r="J108" s="46"/>
      <c r="K108" s="83"/>
      <c r="L108" s="25" t="s">
        <v>20</v>
      </c>
      <c r="M108" s="48">
        <f>VLOOKUP(L108,P2:Q7, 2, FALSE)*100</f>
        <v>0</v>
      </c>
      <c r="N108" s="83">
        <f t="shared" si="1"/>
        <v>0</v>
      </c>
    </row>
    <row r="109" spans="1:14" ht="27" customHeight="1">
      <c r="A109" s="29">
        <v>111</v>
      </c>
      <c r="B109" s="2" t="s">
        <v>239</v>
      </c>
      <c r="C109" s="2" t="s">
        <v>258</v>
      </c>
      <c r="D109" s="46"/>
      <c r="E109" s="46"/>
      <c r="F109" s="46"/>
      <c r="G109" s="46"/>
      <c r="H109" s="46"/>
      <c r="I109" s="46"/>
      <c r="J109" s="46"/>
      <c r="K109" s="83"/>
      <c r="L109" s="25" t="s">
        <v>20</v>
      </c>
      <c r="M109" s="48">
        <f>VLOOKUP(L109,P2:Q7, 2, FALSE)*100</f>
        <v>0</v>
      </c>
      <c r="N109" s="83">
        <f t="shared" si="1"/>
        <v>0</v>
      </c>
    </row>
    <row r="110" spans="1:14" ht="27" customHeight="1">
      <c r="A110" s="29">
        <v>112</v>
      </c>
      <c r="B110" s="2" t="s">
        <v>239</v>
      </c>
      <c r="C110" s="2" t="s">
        <v>262</v>
      </c>
      <c r="D110" s="46"/>
      <c r="E110" s="46"/>
      <c r="F110" s="46"/>
      <c r="G110" s="46"/>
      <c r="H110" s="46"/>
      <c r="I110" s="46"/>
      <c r="J110" s="46"/>
      <c r="K110" s="83"/>
      <c r="L110" s="25" t="s">
        <v>20</v>
      </c>
      <c r="M110" s="48">
        <f>VLOOKUP(L110,P2:Q7, 2, FALSE)*100</f>
        <v>0</v>
      </c>
      <c r="N110" s="83">
        <f t="shared" si="1"/>
        <v>0</v>
      </c>
    </row>
    <row r="111" spans="1:14" ht="27" customHeight="1">
      <c r="A111" s="29">
        <v>113</v>
      </c>
      <c r="B111" s="2" t="s">
        <v>239</v>
      </c>
      <c r="C111" s="2" t="s">
        <v>266</v>
      </c>
      <c r="D111" s="46"/>
      <c r="E111" s="46"/>
      <c r="F111" s="46"/>
      <c r="G111" s="46"/>
      <c r="H111" s="46"/>
      <c r="I111" s="46"/>
      <c r="J111" s="46"/>
      <c r="K111" s="83"/>
      <c r="L111" s="25" t="s">
        <v>20</v>
      </c>
      <c r="M111" s="48">
        <f>VLOOKUP(L111,P2:Q7, 2, FALSE)*100</f>
        <v>0</v>
      </c>
      <c r="N111" s="83">
        <f t="shared" si="1"/>
        <v>0</v>
      </c>
    </row>
    <row r="112" spans="1:14" ht="27" customHeight="1">
      <c r="A112" s="29">
        <v>114</v>
      </c>
      <c r="B112" s="2" t="s">
        <v>239</v>
      </c>
      <c r="C112" s="2" t="s">
        <v>269</v>
      </c>
      <c r="D112" s="46"/>
      <c r="E112" s="46"/>
      <c r="F112" s="46"/>
      <c r="G112" s="46"/>
      <c r="H112" s="46"/>
      <c r="I112" s="46"/>
      <c r="J112" s="46"/>
      <c r="K112" s="83"/>
      <c r="L112" s="25" t="s">
        <v>20</v>
      </c>
      <c r="M112" s="48">
        <f>VLOOKUP(L112,P2:Q7, 2, FALSE)*100</f>
        <v>0</v>
      </c>
      <c r="N112" s="83">
        <f t="shared" si="1"/>
        <v>0</v>
      </c>
    </row>
    <row r="113" spans="1:14" ht="27" customHeight="1">
      <c r="A113" s="29">
        <v>115</v>
      </c>
      <c r="B113" s="2" t="s">
        <v>239</v>
      </c>
      <c r="C113" s="2" t="s">
        <v>273</v>
      </c>
      <c r="D113" s="46"/>
      <c r="E113" s="46"/>
      <c r="F113" s="46"/>
      <c r="G113" s="46"/>
      <c r="H113" s="46"/>
      <c r="I113" s="46"/>
      <c r="J113" s="46"/>
      <c r="K113" s="83"/>
      <c r="L113" s="25" t="s">
        <v>20</v>
      </c>
      <c r="M113" s="48">
        <f>VLOOKUP(L113,P2:Q7, 2, FALSE)*100</f>
        <v>0</v>
      </c>
      <c r="N113" s="83">
        <f t="shared" si="1"/>
        <v>0</v>
      </c>
    </row>
    <row r="114" spans="1:14" ht="27" customHeight="1">
      <c r="A114" s="141">
        <v>116</v>
      </c>
      <c r="B114" s="6" t="s">
        <v>239</v>
      </c>
      <c r="C114" s="6" t="s">
        <v>277</v>
      </c>
      <c r="D114" s="142"/>
      <c r="E114" s="142"/>
      <c r="F114" s="142"/>
      <c r="G114" s="142"/>
      <c r="H114" s="142"/>
      <c r="I114" s="142"/>
      <c r="J114" s="142"/>
      <c r="K114" s="143"/>
      <c r="L114" s="144" t="s">
        <v>20</v>
      </c>
      <c r="M114" s="145">
        <f>VLOOKUP(L114,P2:Q7, 2, FALSE)*100</f>
        <v>0</v>
      </c>
      <c r="N114" s="143">
        <f t="shared" si="1"/>
        <v>0</v>
      </c>
    </row>
    <row r="115" spans="1:14" ht="27" customHeight="1">
      <c r="A115" s="29">
        <v>117</v>
      </c>
      <c r="B115" s="2" t="s">
        <v>354</v>
      </c>
      <c r="C115" s="135" t="s">
        <v>475</v>
      </c>
      <c r="D115" s="140" t="s">
        <v>476</v>
      </c>
      <c r="E115" s="140"/>
      <c r="F115" s="140"/>
      <c r="G115" s="140"/>
      <c r="H115" s="140"/>
      <c r="I115" s="140"/>
      <c r="J115" s="140"/>
      <c r="K115" s="83">
        <v>13</v>
      </c>
      <c r="L115" s="25" t="s">
        <v>70</v>
      </c>
      <c r="M115" s="48">
        <f>VLOOKUP(L115,P2:Q7, 2, FALSE)*100</f>
        <v>100</v>
      </c>
      <c r="N115" s="83">
        <f t="shared" ref="N115" si="2">IF(AND(ISNUMBER(K115), ISNUMBER(M115)), K115*M115/100, 0)</f>
        <v>13</v>
      </c>
    </row>
    <row r="116" spans="1:14" ht="27" customHeight="1">
      <c r="C116" s="81"/>
    </row>
    <row r="117" spans="1:14" ht="27" customHeight="1">
      <c r="C117" s="82"/>
    </row>
    <row r="118" spans="1:14" ht="27" customHeight="1">
      <c r="C118" s="82"/>
    </row>
    <row r="119" spans="1:14" ht="27" customHeight="1">
      <c r="C119" s="81"/>
    </row>
    <row r="120" spans="1:14" ht="27" customHeight="1">
      <c r="C120"/>
    </row>
  </sheetData>
  <dataValidations count="3">
    <dataValidation type="list" allowBlank="1" showInputMessage="1" showErrorMessage="1" sqref="P2:P7" xr:uid="{0FAF4BBA-474C-4EC4-A627-B559D02177FE}">
      <formula1>$P$2:$P$7</formula1>
    </dataValidation>
    <dataValidation allowBlank="1" showInputMessage="1" showErrorMessage="1" promptTitle="To Do " sqref="M2:M115" xr:uid="{9C901328-7537-489C-87CE-21C9E8D682A2}"/>
    <dataValidation type="list" allowBlank="1" showInputMessage="1" showErrorMessage="1" promptTitle="To Do " sqref="L2:L115" xr:uid="{7F47FB28-6461-4265-ABBE-B35166128CA5}">
      <formula1>$P$2:$P$7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56BC-6420-4817-AD50-321CC7F25E25}">
  <dimension ref="A1:AD98"/>
  <sheetViews>
    <sheetView topLeftCell="H1" workbookViewId="0">
      <pane ySplit="1" topLeftCell="E62" activePane="bottomLeft" state="frozen"/>
      <selection pane="bottomLeft" activeCell="E62" sqref="E62"/>
    </sheetView>
  </sheetViews>
  <sheetFormatPr defaultRowHeight="15"/>
  <cols>
    <col min="1" max="1" width="7.28515625" bestFit="1" customWidth="1"/>
    <col min="2" max="2" width="26" hidden="1" customWidth="1"/>
    <col min="3" max="3" width="9.140625" customWidth="1"/>
    <col min="4" max="4" width="35.5703125" customWidth="1"/>
    <col min="5" max="5" width="68" style="28" customWidth="1"/>
    <col min="6" max="6" width="16.5703125" customWidth="1"/>
    <col min="7" max="7" width="27" customWidth="1"/>
    <col min="8" max="8" width="26" customWidth="1"/>
    <col min="9" max="9" width="14" customWidth="1"/>
    <col min="10" max="10" width="18.85546875" customWidth="1"/>
    <col min="11" max="11" width="18.28515625" hidden="1" customWidth="1"/>
    <col min="12" max="12" width="1.42578125" customWidth="1"/>
    <col min="13" max="13" width="7" bestFit="1" customWidth="1"/>
  </cols>
  <sheetData>
    <row r="1" spans="1:30">
      <c r="A1" s="58" t="s">
        <v>547</v>
      </c>
      <c r="B1" s="96" t="s">
        <v>548</v>
      </c>
      <c r="C1" s="96" t="s">
        <v>549</v>
      </c>
      <c r="D1" s="58" t="s">
        <v>550</v>
      </c>
      <c r="E1" s="96" t="s">
        <v>477</v>
      </c>
      <c r="F1" s="58"/>
      <c r="G1" s="58" t="s">
        <v>333</v>
      </c>
      <c r="H1" s="58" t="s">
        <v>551</v>
      </c>
      <c r="I1" s="58" t="s">
        <v>15</v>
      </c>
      <c r="J1" s="58" t="s">
        <v>552</v>
      </c>
      <c r="K1" s="58" t="s">
        <v>553</v>
      </c>
      <c r="M1" s="38">
        <v>45702</v>
      </c>
      <c r="N1" s="38">
        <v>45709</v>
      </c>
      <c r="O1" s="38">
        <v>45716</v>
      </c>
      <c r="P1" s="38">
        <v>45723</v>
      </c>
      <c r="Q1" s="38">
        <v>45730</v>
      </c>
      <c r="R1" s="38">
        <v>45737</v>
      </c>
      <c r="S1" s="38">
        <v>45744</v>
      </c>
      <c r="T1" s="38">
        <v>45751</v>
      </c>
      <c r="U1" s="38">
        <v>45758</v>
      </c>
      <c r="V1" s="39">
        <v>45765</v>
      </c>
      <c r="W1" s="38">
        <v>45772</v>
      </c>
      <c r="X1" s="38">
        <v>45779</v>
      </c>
      <c r="Y1" s="38">
        <v>45786</v>
      </c>
      <c r="Z1" s="38">
        <v>45793</v>
      </c>
      <c r="AA1" s="38">
        <v>45800</v>
      </c>
      <c r="AB1" s="38">
        <v>45807</v>
      </c>
    </row>
    <row r="2" spans="1:30" ht="28.9">
      <c r="A2">
        <v>1</v>
      </c>
      <c r="C2" t="s">
        <v>119</v>
      </c>
      <c r="D2" s="28" t="s">
        <v>554</v>
      </c>
      <c r="E2" t="s">
        <v>479</v>
      </c>
      <c r="F2" t="b">
        <f t="shared" ref="F2:F33" si="0">ISTEXT(G2)</f>
        <v>1</v>
      </c>
      <c r="G2" s="28" t="s">
        <v>537</v>
      </c>
      <c r="H2" t="s">
        <v>216</v>
      </c>
      <c r="I2" s="59">
        <v>8</v>
      </c>
      <c r="J2" t="s">
        <v>376</v>
      </c>
      <c r="K2" s="58" t="s">
        <v>54</v>
      </c>
      <c r="M2" s="40"/>
      <c r="N2" s="40"/>
      <c r="O2" s="38"/>
      <c r="P2" s="38"/>
      <c r="Q2" s="38"/>
      <c r="R2" s="38"/>
      <c r="S2" s="38"/>
      <c r="T2" s="38"/>
      <c r="U2" s="38"/>
      <c r="V2" s="38"/>
      <c r="W2" s="38"/>
      <c r="X2" s="38"/>
      <c r="Y2" s="38"/>
      <c r="Z2" s="38"/>
      <c r="AA2" s="38"/>
      <c r="AB2" s="38"/>
    </row>
    <row r="3" spans="1:30" ht="14.45">
      <c r="A3">
        <v>2</v>
      </c>
      <c r="C3" t="s">
        <v>119</v>
      </c>
      <c r="D3" t="s">
        <v>555</v>
      </c>
      <c r="E3" t="s">
        <v>480</v>
      </c>
      <c r="F3" t="b">
        <f t="shared" si="0"/>
        <v>1</v>
      </c>
      <c r="G3" t="s">
        <v>378</v>
      </c>
      <c r="H3" t="s">
        <v>379</v>
      </c>
      <c r="I3" s="59">
        <v>2</v>
      </c>
      <c r="J3" t="s">
        <v>380</v>
      </c>
      <c r="K3" s="58" t="s">
        <v>54</v>
      </c>
      <c r="N3" s="40"/>
      <c r="O3" s="38"/>
      <c r="P3" s="38"/>
      <c r="Q3" s="38"/>
      <c r="R3" s="38"/>
      <c r="S3" s="38"/>
      <c r="T3" s="38"/>
      <c r="U3" s="38"/>
      <c r="V3" s="38"/>
      <c r="W3" s="38"/>
      <c r="X3" s="38"/>
      <c r="Y3" s="38"/>
      <c r="Z3" s="38"/>
      <c r="AA3" s="38"/>
      <c r="AB3" s="38"/>
    </row>
    <row r="4" spans="1:30" ht="28.9">
      <c r="A4">
        <v>3</v>
      </c>
      <c r="C4" s="28" t="s">
        <v>196</v>
      </c>
      <c r="D4" t="s">
        <v>556</v>
      </c>
      <c r="E4" t="s">
        <v>557</v>
      </c>
      <c r="F4" t="b">
        <f t="shared" si="0"/>
        <v>1</v>
      </c>
      <c r="G4" s="28" t="s">
        <v>540</v>
      </c>
      <c r="H4" t="s">
        <v>216</v>
      </c>
      <c r="I4" s="59">
        <v>13</v>
      </c>
      <c r="J4" t="s">
        <v>382</v>
      </c>
      <c r="K4" s="58" t="s">
        <v>41</v>
      </c>
      <c r="M4" s="38"/>
      <c r="N4" s="40"/>
      <c r="O4" s="40"/>
      <c r="P4" s="40"/>
      <c r="Q4" s="38"/>
      <c r="R4" s="38"/>
      <c r="S4" s="38"/>
      <c r="T4" s="38"/>
      <c r="U4" s="38"/>
      <c r="V4" s="38"/>
      <c r="W4" s="38"/>
      <c r="X4" s="38"/>
      <c r="Y4" s="38"/>
      <c r="Z4" s="38"/>
      <c r="AA4" s="38"/>
      <c r="AB4" s="38"/>
    </row>
    <row r="5" spans="1:30" ht="14.45">
      <c r="A5">
        <v>4</v>
      </c>
      <c r="C5" s="28" t="s">
        <v>196</v>
      </c>
      <c r="D5" t="s">
        <v>556</v>
      </c>
      <c r="E5" t="s">
        <v>483</v>
      </c>
      <c r="F5" t="b">
        <f t="shared" si="0"/>
        <v>1</v>
      </c>
      <c r="G5" t="s">
        <v>387</v>
      </c>
      <c r="H5" t="s">
        <v>379</v>
      </c>
      <c r="I5" s="59">
        <v>5</v>
      </c>
      <c r="J5" t="s">
        <v>385</v>
      </c>
      <c r="K5" s="58" t="s">
        <v>20</v>
      </c>
      <c r="M5" s="38"/>
      <c r="N5" s="40"/>
      <c r="O5" s="40"/>
      <c r="P5" s="38"/>
      <c r="Q5" s="38"/>
      <c r="R5" s="38"/>
      <c r="S5" s="38"/>
      <c r="T5" s="38"/>
      <c r="U5" s="38"/>
      <c r="V5" s="38"/>
      <c r="W5" s="38"/>
      <c r="X5" s="38"/>
      <c r="Y5" s="38"/>
      <c r="Z5" s="38"/>
      <c r="AA5" s="38"/>
      <c r="AB5" s="38"/>
    </row>
    <row r="6" spans="1:30" ht="14.45">
      <c r="A6" s="25">
        <v>5</v>
      </c>
      <c r="B6" s="25"/>
      <c r="C6" s="30" t="s">
        <v>276</v>
      </c>
      <c r="D6" s="25" t="s">
        <v>558</v>
      </c>
      <c r="E6" s="25" t="s">
        <v>485</v>
      </c>
      <c r="F6" t="b">
        <f t="shared" si="0"/>
        <v>1</v>
      </c>
      <c r="G6" s="25" t="s">
        <v>387</v>
      </c>
      <c r="H6" s="25" t="s">
        <v>379</v>
      </c>
      <c r="I6" s="135">
        <v>5</v>
      </c>
      <c r="J6" s="25" t="s">
        <v>385</v>
      </c>
      <c r="K6" s="29" t="s">
        <v>20</v>
      </c>
      <c r="L6" s="25"/>
      <c r="M6" s="25"/>
      <c r="N6" s="25"/>
      <c r="O6" s="25"/>
      <c r="P6" s="136"/>
      <c r="Q6" s="136"/>
      <c r="R6" s="25"/>
      <c r="S6" s="25"/>
      <c r="T6" s="25"/>
      <c r="U6" s="25"/>
      <c r="V6" s="25"/>
      <c r="W6" s="25"/>
      <c r="X6" s="25"/>
      <c r="Y6" s="25"/>
      <c r="Z6" s="25"/>
      <c r="AA6" s="25"/>
      <c r="AB6" s="25"/>
      <c r="AC6" s="25"/>
      <c r="AD6" s="25"/>
    </row>
    <row r="7" spans="1:30" s="35" customFormat="1" ht="14.45">
      <c r="A7" s="137">
        <v>6</v>
      </c>
      <c r="B7" s="137"/>
      <c r="C7" s="30" t="s">
        <v>276</v>
      </c>
      <c r="D7" s="25" t="s">
        <v>558</v>
      </c>
      <c r="E7" s="137" t="s">
        <v>487</v>
      </c>
      <c r="F7" t="b">
        <f t="shared" si="0"/>
        <v>1</v>
      </c>
      <c r="G7" s="137" t="s">
        <v>387</v>
      </c>
      <c r="H7" s="137" t="s">
        <v>379</v>
      </c>
      <c r="I7" s="138">
        <v>5</v>
      </c>
      <c r="J7" s="137" t="s">
        <v>385</v>
      </c>
      <c r="K7" s="29" t="s">
        <v>20</v>
      </c>
      <c r="L7" s="137"/>
      <c r="M7" s="137"/>
      <c r="N7" s="137"/>
      <c r="O7" s="137"/>
      <c r="P7" s="136"/>
      <c r="Q7" s="136"/>
      <c r="R7" s="137"/>
      <c r="S7" s="137"/>
      <c r="T7" s="137"/>
      <c r="U7" s="137"/>
      <c r="V7" s="137"/>
      <c r="W7" s="137"/>
      <c r="X7" s="137"/>
      <c r="Y7" s="137"/>
      <c r="Z7" s="137"/>
      <c r="AA7" s="137"/>
      <c r="AB7" s="137"/>
      <c r="AC7" s="137"/>
      <c r="AD7" s="137"/>
    </row>
    <row r="8" spans="1:30" ht="28.9">
      <c r="A8" s="25">
        <v>7</v>
      </c>
      <c r="B8" s="25"/>
      <c r="C8" s="25" t="s">
        <v>123</v>
      </c>
      <c r="D8" s="25" t="s">
        <v>559</v>
      </c>
      <c r="E8" s="25" t="s">
        <v>541</v>
      </c>
      <c r="F8" t="b">
        <f t="shared" si="0"/>
        <v>1</v>
      </c>
      <c r="G8" s="30" t="s">
        <v>388</v>
      </c>
      <c r="H8" s="25" t="s">
        <v>216</v>
      </c>
      <c r="I8" s="135">
        <v>3</v>
      </c>
      <c r="J8" s="25" t="s">
        <v>382</v>
      </c>
      <c r="K8" s="29" t="s">
        <v>20</v>
      </c>
      <c r="L8" s="25"/>
      <c r="M8" s="139"/>
      <c r="N8" s="25"/>
      <c r="O8" s="25"/>
      <c r="P8" s="136"/>
      <c r="Q8" s="136"/>
      <c r="R8" s="139"/>
      <c r="S8" s="139"/>
      <c r="T8" s="139"/>
      <c r="U8" s="139"/>
      <c r="V8" s="139"/>
      <c r="W8" s="139"/>
      <c r="X8" s="139"/>
      <c r="Y8" s="139"/>
      <c r="Z8" s="139"/>
      <c r="AA8" s="139"/>
      <c r="AB8" s="139"/>
      <c r="AC8" s="25"/>
      <c r="AD8" s="25"/>
    </row>
    <row r="9" spans="1:30" ht="14.45">
      <c r="A9">
        <v>8</v>
      </c>
      <c r="C9" t="s">
        <v>123</v>
      </c>
      <c r="D9" t="s">
        <v>559</v>
      </c>
      <c r="E9" t="s">
        <v>489</v>
      </c>
      <c r="F9" t="b">
        <f t="shared" si="0"/>
        <v>1</v>
      </c>
      <c r="G9" t="s">
        <v>387</v>
      </c>
      <c r="H9" t="s">
        <v>379</v>
      </c>
      <c r="I9" s="59">
        <v>2</v>
      </c>
      <c r="J9" t="s">
        <v>389</v>
      </c>
      <c r="K9" s="58" t="s">
        <v>20</v>
      </c>
      <c r="M9" s="38"/>
      <c r="P9" s="38"/>
      <c r="Q9" s="40"/>
      <c r="R9" s="38"/>
      <c r="S9" s="38"/>
      <c r="T9" s="38"/>
      <c r="U9" s="38"/>
      <c r="V9" s="38"/>
      <c r="W9" s="38"/>
      <c r="X9" s="38"/>
      <c r="Y9" s="38"/>
      <c r="Z9" s="38"/>
      <c r="AA9" s="38"/>
      <c r="AB9" s="38"/>
    </row>
    <row r="10" spans="1:30" ht="14.45">
      <c r="A10">
        <v>9</v>
      </c>
      <c r="C10" t="s">
        <v>123</v>
      </c>
      <c r="D10" t="s">
        <v>559</v>
      </c>
      <c r="E10" t="s">
        <v>490</v>
      </c>
      <c r="F10" t="b">
        <f t="shared" si="0"/>
        <v>1</v>
      </c>
      <c r="G10" t="s">
        <v>387</v>
      </c>
      <c r="H10" t="s">
        <v>379</v>
      </c>
      <c r="I10" s="59">
        <v>2</v>
      </c>
      <c r="J10" t="s">
        <v>389</v>
      </c>
      <c r="K10" s="58" t="s">
        <v>20</v>
      </c>
      <c r="M10" s="38"/>
      <c r="N10" s="38"/>
      <c r="O10" s="38"/>
      <c r="R10" s="40"/>
      <c r="S10" s="38"/>
      <c r="T10" s="38"/>
      <c r="U10" s="38"/>
      <c r="V10" s="38"/>
      <c r="W10" s="38"/>
      <c r="X10" s="38"/>
      <c r="Y10" s="38"/>
      <c r="Z10" s="38"/>
      <c r="AA10" s="38"/>
      <c r="AB10" s="38"/>
    </row>
    <row r="11" spans="1:30" ht="14.45">
      <c r="A11">
        <v>10</v>
      </c>
      <c r="C11" t="s">
        <v>123</v>
      </c>
      <c r="D11" t="s">
        <v>559</v>
      </c>
      <c r="E11" t="s">
        <v>491</v>
      </c>
      <c r="F11" t="b">
        <f t="shared" si="0"/>
        <v>1</v>
      </c>
      <c r="G11" t="s">
        <v>387</v>
      </c>
      <c r="H11" t="s">
        <v>379</v>
      </c>
      <c r="I11" s="59">
        <v>2</v>
      </c>
      <c r="J11" t="s">
        <v>389</v>
      </c>
      <c r="K11" s="58" t="s">
        <v>20</v>
      </c>
      <c r="M11" s="38"/>
      <c r="N11" s="38"/>
      <c r="O11" s="38"/>
      <c r="R11" s="38"/>
      <c r="S11" s="40"/>
      <c r="T11" s="38"/>
      <c r="U11" s="38"/>
      <c r="V11" s="38"/>
      <c r="W11" s="38"/>
      <c r="X11" s="38"/>
      <c r="Y11" s="38"/>
      <c r="Z11" s="38"/>
      <c r="AA11" s="38"/>
      <c r="AB11" s="38"/>
    </row>
    <row r="12" spans="1:30" ht="14.45">
      <c r="A12">
        <v>11</v>
      </c>
      <c r="C12" t="s">
        <v>123</v>
      </c>
      <c r="D12" t="s">
        <v>559</v>
      </c>
      <c r="E12" t="s">
        <v>492</v>
      </c>
      <c r="F12" t="b">
        <f t="shared" si="0"/>
        <v>1</v>
      </c>
      <c r="G12" t="s">
        <v>387</v>
      </c>
      <c r="H12" t="s">
        <v>379</v>
      </c>
      <c r="I12" s="59">
        <v>2</v>
      </c>
      <c r="J12" t="s">
        <v>389</v>
      </c>
      <c r="K12" s="58" t="s">
        <v>20</v>
      </c>
      <c r="M12" s="38"/>
      <c r="N12" s="38"/>
      <c r="O12" s="38"/>
      <c r="R12" s="38"/>
      <c r="S12" s="38"/>
      <c r="T12" s="40"/>
      <c r="U12" s="38"/>
      <c r="V12" s="38"/>
      <c r="W12" s="38"/>
      <c r="X12" s="38"/>
      <c r="Y12" s="38"/>
      <c r="Z12" s="38"/>
      <c r="AA12" s="38"/>
      <c r="AB12" s="38"/>
    </row>
    <row r="13" spans="1:30" ht="14.45">
      <c r="A13">
        <v>12</v>
      </c>
      <c r="C13" t="s">
        <v>123</v>
      </c>
      <c r="D13" t="s">
        <v>559</v>
      </c>
      <c r="E13" t="s">
        <v>493</v>
      </c>
      <c r="F13" t="b">
        <f t="shared" si="0"/>
        <v>1</v>
      </c>
      <c r="G13" t="s">
        <v>387</v>
      </c>
      <c r="H13" t="s">
        <v>379</v>
      </c>
      <c r="I13" s="59">
        <v>2</v>
      </c>
      <c r="J13" t="s">
        <v>389</v>
      </c>
      <c r="K13" s="58" t="s">
        <v>20</v>
      </c>
      <c r="M13" s="38"/>
      <c r="N13" s="38"/>
      <c r="O13" s="38"/>
      <c r="R13" s="38"/>
      <c r="S13" s="38"/>
      <c r="T13" s="38"/>
      <c r="U13" s="40"/>
      <c r="V13" s="38"/>
      <c r="W13" s="38"/>
      <c r="X13" s="38"/>
      <c r="Y13" s="38"/>
      <c r="Z13" s="38"/>
      <c r="AA13" s="38"/>
      <c r="AB13" s="38"/>
    </row>
    <row r="14" spans="1:30" s="36" customFormat="1" ht="14.45">
      <c r="A14" s="36">
        <v>13</v>
      </c>
      <c r="C14" t="s">
        <v>296</v>
      </c>
      <c r="D14" s="36" t="s">
        <v>560</v>
      </c>
      <c r="E14" s="36" t="s">
        <v>542</v>
      </c>
      <c r="F14" t="b">
        <f t="shared" si="0"/>
        <v>1</v>
      </c>
      <c r="G14" s="36" t="s">
        <v>390</v>
      </c>
      <c r="H14" s="36" t="s">
        <v>379</v>
      </c>
      <c r="I14" s="61">
        <v>8</v>
      </c>
      <c r="J14" s="36" t="s">
        <v>391</v>
      </c>
      <c r="K14" s="58" t="s">
        <v>20</v>
      </c>
      <c r="T14" s="40"/>
      <c r="V14" s="42"/>
    </row>
    <row r="15" spans="1:30" ht="14.45">
      <c r="A15">
        <v>14</v>
      </c>
      <c r="C15" t="s">
        <v>187</v>
      </c>
      <c r="D15" t="s">
        <v>561</v>
      </c>
      <c r="E15" t="s">
        <v>494</v>
      </c>
      <c r="F15" t="b">
        <f t="shared" si="0"/>
        <v>1</v>
      </c>
      <c r="G15" t="s">
        <v>392</v>
      </c>
      <c r="H15" t="s">
        <v>379</v>
      </c>
      <c r="I15" s="59">
        <v>13</v>
      </c>
      <c r="J15" t="s">
        <v>391</v>
      </c>
      <c r="K15" s="58" t="s">
        <v>20</v>
      </c>
      <c r="N15" s="40"/>
      <c r="O15" s="40"/>
      <c r="P15" s="40"/>
      <c r="T15" s="38"/>
    </row>
    <row r="16" spans="1:30" ht="14.45">
      <c r="A16">
        <v>15</v>
      </c>
      <c r="C16" t="s">
        <v>187</v>
      </c>
      <c r="D16" t="s">
        <v>561</v>
      </c>
      <c r="E16" t="s">
        <v>495</v>
      </c>
      <c r="F16" t="b">
        <f t="shared" si="0"/>
        <v>1</v>
      </c>
      <c r="G16" t="s">
        <v>392</v>
      </c>
      <c r="H16" t="s">
        <v>379</v>
      </c>
      <c r="I16" s="59">
        <v>5</v>
      </c>
      <c r="J16" t="s">
        <v>391</v>
      </c>
      <c r="K16" s="58" t="s">
        <v>20</v>
      </c>
      <c r="O16" s="40"/>
      <c r="P16" s="40"/>
      <c r="T16" s="38"/>
    </row>
    <row r="17" spans="1:28" ht="14.45">
      <c r="A17">
        <v>16</v>
      </c>
      <c r="C17" t="s">
        <v>187</v>
      </c>
      <c r="D17" t="s">
        <v>561</v>
      </c>
      <c r="E17" t="s">
        <v>496</v>
      </c>
      <c r="F17" t="b">
        <f t="shared" si="0"/>
        <v>1</v>
      </c>
      <c r="G17" t="s">
        <v>394</v>
      </c>
      <c r="H17" t="s">
        <v>379</v>
      </c>
      <c r="I17" s="59">
        <v>2</v>
      </c>
      <c r="J17" t="s">
        <v>391</v>
      </c>
      <c r="K17" s="58" t="s">
        <v>20</v>
      </c>
      <c r="Q17" s="40"/>
      <c r="T17" s="38"/>
    </row>
    <row r="18" spans="1:28" ht="14.45">
      <c r="A18">
        <v>17</v>
      </c>
      <c r="C18" t="s">
        <v>187</v>
      </c>
      <c r="D18" t="s">
        <v>561</v>
      </c>
      <c r="E18" t="s">
        <v>497</v>
      </c>
      <c r="F18" t="b">
        <f t="shared" si="0"/>
        <v>1</v>
      </c>
      <c r="G18" t="s">
        <v>394</v>
      </c>
      <c r="H18" t="s">
        <v>379</v>
      </c>
      <c r="I18" s="59">
        <v>2</v>
      </c>
      <c r="J18" t="s">
        <v>391</v>
      </c>
      <c r="K18" s="58" t="s">
        <v>20</v>
      </c>
      <c r="R18" s="40"/>
      <c r="T18" s="38"/>
    </row>
    <row r="19" spans="1:28" s="36" customFormat="1" ht="14.45">
      <c r="A19" s="36">
        <v>18</v>
      </c>
      <c r="C19" t="s">
        <v>187</v>
      </c>
      <c r="D19" s="36" t="s">
        <v>562</v>
      </c>
      <c r="E19" s="36" t="s">
        <v>498</v>
      </c>
      <c r="F19" t="b">
        <f t="shared" si="0"/>
        <v>1</v>
      </c>
      <c r="G19" s="36" t="s">
        <v>395</v>
      </c>
      <c r="H19" s="36" t="s">
        <v>379</v>
      </c>
      <c r="I19" s="61">
        <v>8</v>
      </c>
      <c r="J19" s="36" t="s">
        <v>391</v>
      </c>
      <c r="K19" s="58" t="s">
        <v>20</v>
      </c>
      <c r="M19" s="42"/>
      <c r="N19" s="42"/>
      <c r="O19" s="42"/>
      <c r="P19" s="40"/>
      <c r="Q19" s="40"/>
      <c r="T19" s="42"/>
      <c r="U19" s="42"/>
      <c r="V19" s="42"/>
      <c r="Y19" s="42"/>
      <c r="Z19" s="42"/>
      <c r="AA19" s="42"/>
      <c r="AB19" s="42"/>
    </row>
    <row r="20" spans="1:28" s="36" customFormat="1" ht="14.45">
      <c r="A20" s="36">
        <v>19</v>
      </c>
      <c r="C20" t="s">
        <v>187</v>
      </c>
      <c r="D20" s="36" t="s">
        <v>562</v>
      </c>
      <c r="E20" s="36" t="s">
        <v>499</v>
      </c>
      <c r="F20" t="b">
        <f t="shared" si="0"/>
        <v>1</v>
      </c>
      <c r="G20" s="36" t="s">
        <v>392</v>
      </c>
      <c r="H20" s="36" t="s">
        <v>379</v>
      </c>
      <c r="I20" s="61">
        <v>8</v>
      </c>
      <c r="J20" s="36" t="s">
        <v>391</v>
      </c>
      <c r="K20" s="58" t="s">
        <v>20</v>
      </c>
      <c r="M20" s="42"/>
      <c r="N20" s="42"/>
      <c r="O20" s="42"/>
      <c r="P20" s="42"/>
      <c r="Q20" s="40"/>
      <c r="R20" s="40"/>
      <c r="S20" s="40"/>
      <c r="T20" s="42"/>
      <c r="U20" s="42"/>
      <c r="V20" s="42"/>
      <c r="Y20" s="42"/>
      <c r="Z20" s="42"/>
      <c r="AA20" s="42"/>
      <c r="AB20" s="42"/>
    </row>
    <row r="21" spans="1:28" ht="14.45">
      <c r="A21">
        <v>20</v>
      </c>
      <c r="C21" t="s">
        <v>187</v>
      </c>
      <c r="D21" t="s">
        <v>562</v>
      </c>
      <c r="E21" t="s">
        <v>500</v>
      </c>
      <c r="F21" t="b">
        <f t="shared" si="0"/>
        <v>1</v>
      </c>
      <c r="G21" t="s">
        <v>394</v>
      </c>
      <c r="H21" t="s">
        <v>379</v>
      </c>
      <c r="I21" s="59">
        <v>2</v>
      </c>
      <c r="J21" t="s">
        <v>391</v>
      </c>
      <c r="K21" s="58" t="s">
        <v>20</v>
      </c>
      <c r="M21" s="38"/>
      <c r="N21" s="38"/>
      <c r="O21" s="38"/>
      <c r="P21" s="38"/>
      <c r="Q21" s="38"/>
      <c r="R21" s="38"/>
      <c r="S21" s="38"/>
      <c r="T21" s="38"/>
      <c r="U21" s="40"/>
      <c r="Y21" s="38"/>
      <c r="Z21" s="38"/>
      <c r="AA21" s="38"/>
      <c r="AB21" s="38"/>
    </row>
    <row r="22" spans="1:28" ht="14.45">
      <c r="A22">
        <v>21</v>
      </c>
      <c r="C22" t="s">
        <v>207</v>
      </c>
      <c r="D22" t="s">
        <v>563</v>
      </c>
      <c r="E22" s="28" t="s">
        <v>501</v>
      </c>
      <c r="F22" t="b">
        <f t="shared" si="0"/>
        <v>1</v>
      </c>
      <c r="G22" t="s">
        <v>396</v>
      </c>
      <c r="H22" t="s">
        <v>379</v>
      </c>
      <c r="I22" s="59">
        <v>5</v>
      </c>
      <c r="J22" t="s">
        <v>391</v>
      </c>
      <c r="K22" s="58" t="s">
        <v>20</v>
      </c>
      <c r="M22" s="38"/>
      <c r="N22" s="38"/>
      <c r="O22" s="38"/>
      <c r="P22" s="38"/>
      <c r="Q22" s="38"/>
      <c r="R22" s="38"/>
      <c r="S22" s="38"/>
      <c r="T22" s="38"/>
      <c r="U22" s="40"/>
      <c r="V22" s="40"/>
      <c r="W22" s="38"/>
      <c r="AA22" s="38"/>
      <c r="AB22" s="38"/>
    </row>
    <row r="23" spans="1:28" s="37" customFormat="1" ht="14.45">
      <c r="A23" s="37">
        <v>22</v>
      </c>
      <c r="D23" s="37" t="s">
        <v>563</v>
      </c>
      <c r="E23" s="37" t="s">
        <v>564</v>
      </c>
      <c r="F23" t="b">
        <f t="shared" si="0"/>
        <v>1</v>
      </c>
      <c r="G23" s="37" t="s">
        <v>396</v>
      </c>
      <c r="H23" s="37" t="s">
        <v>379</v>
      </c>
      <c r="I23" s="62" t="s">
        <v>397</v>
      </c>
      <c r="J23" s="37" t="s">
        <v>391</v>
      </c>
      <c r="K23" s="58" t="s">
        <v>20</v>
      </c>
      <c r="M23" s="43"/>
      <c r="N23" s="43"/>
      <c r="O23" s="43"/>
      <c r="P23" s="43"/>
      <c r="Q23" s="43"/>
      <c r="R23" s="43"/>
      <c r="S23" s="43"/>
      <c r="T23" s="43"/>
      <c r="U23" s="43"/>
      <c r="V23" s="43"/>
      <c r="W23" s="43"/>
      <c r="AA23" s="43"/>
      <c r="AB23" s="43"/>
    </row>
    <row r="24" spans="1:28" ht="28.9">
      <c r="A24">
        <v>23</v>
      </c>
      <c r="C24" s="28" t="s">
        <v>398</v>
      </c>
      <c r="D24" t="s">
        <v>565</v>
      </c>
      <c r="E24" t="s">
        <v>543</v>
      </c>
      <c r="F24" t="b">
        <f t="shared" si="0"/>
        <v>1</v>
      </c>
      <c r="G24" t="s">
        <v>399</v>
      </c>
      <c r="H24" t="s">
        <v>379</v>
      </c>
      <c r="I24" s="59">
        <v>13</v>
      </c>
      <c r="J24" t="s">
        <v>400</v>
      </c>
      <c r="K24" s="58" t="s">
        <v>20</v>
      </c>
      <c r="M24" s="38"/>
      <c r="N24" s="40"/>
      <c r="O24" s="40"/>
      <c r="P24" s="40"/>
      <c r="Q24" s="40"/>
      <c r="R24" s="40"/>
      <c r="S24" s="38"/>
      <c r="T24" s="38"/>
      <c r="U24" s="38"/>
      <c r="V24" s="38"/>
      <c r="W24" s="38"/>
      <c r="X24" s="38"/>
      <c r="Y24" s="38"/>
      <c r="Z24" s="38"/>
      <c r="AA24" s="38"/>
      <c r="AB24" s="38"/>
    </row>
    <row r="25" spans="1:28" ht="14.45">
      <c r="A25">
        <v>24</v>
      </c>
      <c r="C25" t="s">
        <v>203</v>
      </c>
      <c r="D25" t="s">
        <v>560</v>
      </c>
      <c r="E25" t="s">
        <v>544</v>
      </c>
      <c r="F25" t="b">
        <f t="shared" si="0"/>
        <v>1</v>
      </c>
      <c r="G25" t="s">
        <v>401</v>
      </c>
      <c r="H25" t="s">
        <v>379</v>
      </c>
      <c r="I25" s="59">
        <v>2</v>
      </c>
      <c r="J25" t="s">
        <v>391</v>
      </c>
      <c r="K25" s="58" t="s">
        <v>20</v>
      </c>
      <c r="M25" s="38"/>
      <c r="N25" s="38"/>
      <c r="O25" s="38"/>
      <c r="P25" s="38"/>
      <c r="Q25" s="38"/>
      <c r="R25" s="38"/>
      <c r="S25" s="40"/>
      <c r="T25" s="38"/>
      <c r="U25" s="38"/>
      <c r="V25" s="38"/>
      <c r="W25" s="38"/>
      <c r="X25" s="38"/>
      <c r="Y25" s="38"/>
      <c r="Z25" s="38"/>
      <c r="AA25" s="38"/>
      <c r="AB25" s="38"/>
    </row>
    <row r="26" spans="1:28" s="35" customFormat="1" ht="57.6">
      <c r="A26" s="35">
        <v>25</v>
      </c>
      <c r="C26" s="35" t="s">
        <v>207</v>
      </c>
      <c r="D26" s="35" t="s">
        <v>566</v>
      </c>
      <c r="E26" s="63" t="s">
        <v>402</v>
      </c>
      <c r="F26" t="b">
        <f t="shared" si="0"/>
        <v>1</v>
      </c>
      <c r="G26" s="63" t="s">
        <v>567</v>
      </c>
      <c r="H26" s="35" t="s">
        <v>379</v>
      </c>
      <c r="I26" s="60">
        <v>8</v>
      </c>
      <c r="J26" s="35" t="s">
        <v>400</v>
      </c>
      <c r="K26" s="58" t="s">
        <v>20</v>
      </c>
      <c r="M26" s="41"/>
      <c r="N26" s="40"/>
      <c r="O26" s="40"/>
      <c r="P26" s="40"/>
      <c r="Q26" s="40"/>
      <c r="R26" s="41"/>
      <c r="T26" s="41"/>
      <c r="U26" s="41"/>
      <c r="V26" s="41"/>
      <c r="W26" s="41"/>
      <c r="X26" s="41"/>
      <c r="Y26" s="41"/>
      <c r="Z26" s="41"/>
      <c r="AA26" s="41"/>
      <c r="AB26" s="41"/>
    </row>
    <row r="27" spans="1:28" ht="14.45">
      <c r="A27">
        <v>26</v>
      </c>
      <c r="C27" t="s">
        <v>123</v>
      </c>
      <c r="D27" t="s">
        <v>568</v>
      </c>
      <c r="E27" t="s">
        <v>404</v>
      </c>
      <c r="F27" t="b">
        <f t="shared" si="0"/>
        <v>1</v>
      </c>
      <c r="G27" t="s">
        <v>404</v>
      </c>
      <c r="H27" t="s">
        <v>379</v>
      </c>
      <c r="I27" s="59">
        <v>5</v>
      </c>
      <c r="J27" t="s">
        <v>380</v>
      </c>
      <c r="K27" s="58" t="s">
        <v>20</v>
      </c>
      <c r="M27" s="38"/>
      <c r="N27" s="40"/>
      <c r="O27" s="40"/>
      <c r="P27" s="38"/>
      <c r="Q27" s="38"/>
      <c r="R27" s="38"/>
      <c r="S27" s="38"/>
      <c r="T27" s="38"/>
      <c r="U27" s="38"/>
      <c r="V27" s="38"/>
      <c r="W27" s="38"/>
      <c r="X27" s="38"/>
      <c r="Y27" s="38"/>
      <c r="Z27" s="38"/>
      <c r="AA27" s="38"/>
      <c r="AB27" s="38"/>
    </row>
    <row r="28" spans="1:28" ht="28.9">
      <c r="A28">
        <v>27</v>
      </c>
      <c r="C28" t="s">
        <v>207</v>
      </c>
      <c r="D28" t="s">
        <v>563</v>
      </c>
      <c r="E28" s="28" t="s">
        <v>504</v>
      </c>
      <c r="F28" t="b">
        <f t="shared" si="0"/>
        <v>1</v>
      </c>
      <c r="G28" s="28" t="s">
        <v>406</v>
      </c>
      <c r="H28" t="s">
        <v>216</v>
      </c>
      <c r="I28" s="59">
        <v>5</v>
      </c>
      <c r="J28" t="s">
        <v>407</v>
      </c>
      <c r="K28" s="58" t="s">
        <v>20</v>
      </c>
      <c r="M28" s="38"/>
      <c r="N28" s="38"/>
      <c r="O28" s="38"/>
      <c r="P28" s="38"/>
      <c r="Q28" s="38"/>
      <c r="R28" s="38"/>
      <c r="S28" s="38"/>
      <c r="T28" s="38"/>
      <c r="U28" s="38"/>
      <c r="V28" s="40"/>
      <c r="W28" s="40"/>
      <c r="X28" s="38"/>
      <c r="Y28" s="38"/>
      <c r="Z28" s="38"/>
      <c r="AA28" s="38"/>
      <c r="AB28" s="38"/>
    </row>
    <row r="29" spans="1:28" s="37" customFormat="1" ht="28.9">
      <c r="A29" s="37">
        <v>28</v>
      </c>
      <c r="D29" s="37" t="s">
        <v>563</v>
      </c>
      <c r="E29" s="37" t="s">
        <v>569</v>
      </c>
      <c r="F29" t="b">
        <f t="shared" si="0"/>
        <v>1</v>
      </c>
      <c r="G29" s="79" t="s">
        <v>408</v>
      </c>
      <c r="H29" s="37" t="s">
        <v>216</v>
      </c>
      <c r="I29" s="62" t="s">
        <v>397</v>
      </c>
      <c r="J29" s="37" t="s">
        <v>407</v>
      </c>
      <c r="K29" s="80" t="s">
        <v>20</v>
      </c>
      <c r="M29" s="43"/>
      <c r="N29" s="43"/>
      <c r="O29" s="43"/>
      <c r="P29" s="43"/>
      <c r="Q29" s="43"/>
      <c r="R29" s="43"/>
      <c r="S29" s="43"/>
      <c r="T29" s="43"/>
      <c r="U29" s="43"/>
      <c r="V29" s="43"/>
      <c r="W29" s="43"/>
      <c r="X29" s="43"/>
      <c r="AA29" s="43"/>
      <c r="AB29" s="43"/>
    </row>
    <row r="30" spans="1:28" ht="100.9">
      <c r="A30">
        <v>29</v>
      </c>
      <c r="C30" t="s">
        <v>184</v>
      </c>
      <c r="D30" t="s">
        <v>570</v>
      </c>
      <c r="E30" t="s">
        <v>505</v>
      </c>
      <c r="F30" t="b">
        <f t="shared" si="0"/>
        <v>1</v>
      </c>
      <c r="G30" s="28" t="s">
        <v>409</v>
      </c>
      <c r="H30" t="s">
        <v>410</v>
      </c>
      <c r="I30" s="59">
        <v>5</v>
      </c>
      <c r="J30" t="s">
        <v>411</v>
      </c>
      <c r="K30" s="58" t="s">
        <v>20</v>
      </c>
      <c r="O30" s="40"/>
      <c r="P30" s="40"/>
    </row>
    <row r="31" spans="1:28" ht="129.6">
      <c r="A31">
        <v>30</v>
      </c>
      <c r="C31" t="s">
        <v>184</v>
      </c>
      <c r="D31" t="s">
        <v>570</v>
      </c>
      <c r="E31" t="s">
        <v>506</v>
      </c>
      <c r="F31" t="b">
        <f t="shared" si="0"/>
        <v>1</v>
      </c>
      <c r="G31" s="28" t="s">
        <v>412</v>
      </c>
      <c r="H31" t="s">
        <v>410</v>
      </c>
      <c r="I31" s="59">
        <v>5</v>
      </c>
      <c r="J31" t="s">
        <v>411</v>
      </c>
      <c r="K31" s="58" t="s">
        <v>20</v>
      </c>
      <c r="Q31" s="40"/>
      <c r="R31" s="40"/>
    </row>
    <row r="32" spans="1:28" s="248" customFormat="1" ht="100.9">
      <c r="A32" s="248">
        <v>31</v>
      </c>
      <c r="C32" s="249" t="s">
        <v>413</v>
      </c>
      <c r="D32" s="248" t="s">
        <v>570</v>
      </c>
      <c r="E32" s="248" t="s">
        <v>545</v>
      </c>
      <c r="F32" s="248" t="b">
        <f t="shared" si="0"/>
        <v>1</v>
      </c>
      <c r="G32" s="249" t="s">
        <v>414</v>
      </c>
      <c r="H32" s="248" t="s">
        <v>410</v>
      </c>
      <c r="I32" s="250">
        <v>21</v>
      </c>
      <c r="J32" s="248" t="s">
        <v>411</v>
      </c>
      <c r="K32" s="251" t="s">
        <v>20</v>
      </c>
      <c r="S32" s="252"/>
      <c r="T32" s="252"/>
      <c r="U32" s="252"/>
      <c r="V32" s="252"/>
    </row>
    <row r="33" spans="1:24" ht="63" customHeight="1">
      <c r="A33">
        <v>32</v>
      </c>
      <c r="C33" t="s">
        <v>200</v>
      </c>
      <c r="D33" s="134" t="s">
        <v>562</v>
      </c>
      <c r="E33" t="s">
        <v>507</v>
      </c>
      <c r="F33" t="b">
        <f t="shared" si="0"/>
        <v>1</v>
      </c>
      <c r="G33" s="28" t="s">
        <v>415</v>
      </c>
      <c r="H33" t="s">
        <v>410</v>
      </c>
      <c r="I33" s="59">
        <v>13</v>
      </c>
      <c r="J33" t="s">
        <v>411</v>
      </c>
      <c r="K33" s="58" t="s">
        <v>54</v>
      </c>
      <c r="T33" s="40"/>
      <c r="U33" s="40"/>
      <c r="V33" s="40"/>
    </row>
    <row r="34" spans="1:24" ht="36.75" customHeight="1">
      <c r="A34">
        <v>33</v>
      </c>
      <c r="C34" t="s">
        <v>207</v>
      </c>
      <c r="D34" t="s">
        <v>563</v>
      </c>
      <c r="E34" s="28" t="s">
        <v>508</v>
      </c>
      <c r="F34" t="b">
        <f t="shared" ref="F34:F65" si="1">ISTEXT(G34)</f>
        <v>1</v>
      </c>
      <c r="G34" s="28" t="s">
        <v>416</v>
      </c>
      <c r="H34" t="s">
        <v>410</v>
      </c>
      <c r="I34" s="59">
        <v>2</v>
      </c>
      <c r="J34" t="s">
        <v>411</v>
      </c>
      <c r="K34" s="58" t="s">
        <v>20</v>
      </c>
      <c r="V34" s="40"/>
    </row>
    <row r="35" spans="1:24" s="34" customFormat="1" ht="43.15">
      <c r="A35" s="34">
        <v>34</v>
      </c>
      <c r="D35" s="34" t="s">
        <v>563</v>
      </c>
      <c r="E35" s="34" t="s">
        <v>546</v>
      </c>
      <c r="F35" t="b">
        <f t="shared" si="1"/>
        <v>1</v>
      </c>
      <c r="G35" s="64" t="s">
        <v>417</v>
      </c>
      <c r="H35" s="34" t="s">
        <v>410</v>
      </c>
      <c r="I35" s="65" t="s">
        <v>397</v>
      </c>
      <c r="J35" s="34" t="s">
        <v>411</v>
      </c>
      <c r="K35" s="58" t="s">
        <v>20</v>
      </c>
      <c r="W35" s="44"/>
    </row>
    <row r="36" spans="1:24" ht="14.45">
      <c r="A36">
        <v>35</v>
      </c>
      <c r="C36" t="s">
        <v>257</v>
      </c>
      <c r="D36" t="s">
        <v>571</v>
      </c>
      <c r="E36" t="s">
        <v>509</v>
      </c>
      <c r="F36" t="b">
        <f t="shared" si="1"/>
        <v>1</v>
      </c>
      <c r="G36" t="s">
        <v>418</v>
      </c>
      <c r="H36" t="s">
        <v>379</v>
      </c>
      <c r="I36" s="59">
        <v>21</v>
      </c>
      <c r="J36" t="s">
        <v>385</v>
      </c>
      <c r="K36" s="58" t="s">
        <v>20</v>
      </c>
      <c r="U36" s="40"/>
      <c r="V36" s="40"/>
      <c r="W36" s="40"/>
      <c r="X36" s="40"/>
    </row>
    <row r="37" spans="1:24" ht="14.45">
      <c r="A37">
        <v>36</v>
      </c>
      <c r="C37" t="s">
        <v>419</v>
      </c>
      <c r="D37" t="s">
        <v>572</v>
      </c>
      <c r="E37" t="s">
        <v>510</v>
      </c>
      <c r="F37" t="b">
        <f t="shared" si="1"/>
        <v>0</v>
      </c>
      <c r="H37" t="s">
        <v>410</v>
      </c>
      <c r="I37" s="59">
        <v>21</v>
      </c>
      <c r="J37" t="s">
        <v>421</v>
      </c>
      <c r="K37" s="58" t="s">
        <v>20</v>
      </c>
      <c r="M37" s="40"/>
      <c r="N37" s="40"/>
      <c r="O37" s="40"/>
      <c r="P37" s="40"/>
      <c r="Q37" s="40"/>
      <c r="R37" s="40"/>
      <c r="S37" s="40"/>
      <c r="T37" s="40"/>
    </row>
    <row r="38" spans="1:24" ht="14.45">
      <c r="A38">
        <v>37</v>
      </c>
      <c r="C38" t="s">
        <v>419</v>
      </c>
      <c r="D38" t="s">
        <v>572</v>
      </c>
      <c r="E38" t="s">
        <v>511</v>
      </c>
      <c r="F38" t="b">
        <f t="shared" si="1"/>
        <v>1</v>
      </c>
      <c r="G38" t="s">
        <v>423</v>
      </c>
      <c r="H38" t="s">
        <v>424</v>
      </c>
      <c r="I38" s="59">
        <v>8</v>
      </c>
      <c r="J38" t="s">
        <v>380</v>
      </c>
      <c r="K38" s="58" t="s">
        <v>20</v>
      </c>
      <c r="V38" s="40"/>
      <c r="W38" s="40"/>
    </row>
    <row r="39" spans="1:24" ht="14.45">
      <c r="A39">
        <v>38</v>
      </c>
      <c r="C39" t="s">
        <v>419</v>
      </c>
      <c r="D39" t="s">
        <v>572</v>
      </c>
      <c r="E39" t="s">
        <v>512</v>
      </c>
      <c r="F39" t="b">
        <f t="shared" si="1"/>
        <v>1</v>
      </c>
      <c r="G39" t="s">
        <v>425</v>
      </c>
      <c r="H39" t="s">
        <v>426</v>
      </c>
      <c r="I39" s="59">
        <v>2</v>
      </c>
      <c r="J39" t="s">
        <v>421</v>
      </c>
      <c r="K39" s="58" t="s">
        <v>41</v>
      </c>
      <c r="M39" s="40"/>
    </row>
    <row r="40" spans="1:24" ht="14.45">
      <c r="A40">
        <v>39</v>
      </c>
      <c r="C40" t="s">
        <v>419</v>
      </c>
      <c r="D40" t="s">
        <v>572</v>
      </c>
      <c r="E40" t="s">
        <v>513</v>
      </c>
      <c r="F40" t="b">
        <f t="shared" si="1"/>
        <v>1</v>
      </c>
      <c r="G40" t="s">
        <v>425</v>
      </c>
      <c r="H40" t="s">
        <v>426</v>
      </c>
      <c r="I40" s="59">
        <v>2</v>
      </c>
      <c r="J40" t="s">
        <v>421</v>
      </c>
      <c r="K40" s="58" t="s">
        <v>41</v>
      </c>
      <c r="M40" s="40"/>
    </row>
    <row r="41" spans="1:24" ht="14.45">
      <c r="A41">
        <v>40</v>
      </c>
      <c r="C41" t="s">
        <v>419</v>
      </c>
      <c r="D41" t="s">
        <v>572</v>
      </c>
      <c r="E41" t="s">
        <v>514</v>
      </c>
      <c r="F41" t="b">
        <f t="shared" si="1"/>
        <v>1</v>
      </c>
      <c r="G41" t="s">
        <v>428</v>
      </c>
      <c r="H41" t="s">
        <v>426</v>
      </c>
      <c r="I41" s="59">
        <v>2</v>
      </c>
      <c r="J41" t="s">
        <v>421</v>
      </c>
      <c r="K41" s="58" t="s">
        <v>41</v>
      </c>
      <c r="N41" s="40"/>
    </row>
    <row r="42" spans="1:24" ht="14.45">
      <c r="A42">
        <v>41</v>
      </c>
      <c r="C42" t="s">
        <v>419</v>
      </c>
      <c r="D42" t="s">
        <v>572</v>
      </c>
      <c r="E42" t="s">
        <v>515</v>
      </c>
      <c r="F42" t="b">
        <f t="shared" si="1"/>
        <v>1</v>
      </c>
      <c r="G42" t="s">
        <v>428</v>
      </c>
      <c r="H42" t="s">
        <v>426</v>
      </c>
      <c r="I42" s="59">
        <v>2</v>
      </c>
      <c r="J42" t="s">
        <v>421</v>
      </c>
      <c r="K42" s="58" t="s">
        <v>41</v>
      </c>
      <c r="N42" s="40"/>
    </row>
    <row r="43" spans="1:24" ht="14.45">
      <c r="A43">
        <v>42</v>
      </c>
      <c r="C43" t="s">
        <v>419</v>
      </c>
      <c r="D43" t="s">
        <v>572</v>
      </c>
      <c r="E43" t="s">
        <v>516</v>
      </c>
      <c r="F43" t="b">
        <f t="shared" si="1"/>
        <v>1</v>
      </c>
      <c r="G43" t="s">
        <v>428</v>
      </c>
      <c r="H43" t="s">
        <v>426</v>
      </c>
      <c r="I43" s="59">
        <v>2</v>
      </c>
      <c r="J43" t="s">
        <v>421</v>
      </c>
      <c r="K43" s="58" t="s">
        <v>41</v>
      </c>
      <c r="N43" s="40"/>
    </row>
    <row r="44" spans="1:24" ht="14.45">
      <c r="A44">
        <v>43</v>
      </c>
      <c r="C44" t="s">
        <v>419</v>
      </c>
      <c r="D44" t="s">
        <v>572</v>
      </c>
      <c r="E44" t="s">
        <v>517</v>
      </c>
      <c r="F44" t="b">
        <f t="shared" si="1"/>
        <v>1</v>
      </c>
      <c r="G44" t="s">
        <v>428</v>
      </c>
      <c r="H44" t="s">
        <v>426</v>
      </c>
      <c r="I44" s="59">
        <v>2</v>
      </c>
      <c r="J44" t="s">
        <v>421</v>
      </c>
      <c r="K44" s="58" t="s">
        <v>41</v>
      </c>
      <c r="N44" s="40"/>
    </row>
    <row r="45" spans="1:24" ht="14.45">
      <c r="A45">
        <v>44</v>
      </c>
      <c r="C45" t="s">
        <v>419</v>
      </c>
      <c r="D45" t="s">
        <v>572</v>
      </c>
      <c r="E45" t="s">
        <v>518</v>
      </c>
      <c r="F45" t="b">
        <f t="shared" si="1"/>
        <v>1</v>
      </c>
      <c r="G45" t="s">
        <v>428</v>
      </c>
      <c r="H45" t="s">
        <v>426</v>
      </c>
      <c r="I45" s="59">
        <v>2</v>
      </c>
      <c r="J45" t="s">
        <v>421</v>
      </c>
      <c r="K45" s="58" t="s">
        <v>41</v>
      </c>
      <c r="N45" s="40"/>
    </row>
    <row r="46" spans="1:24" ht="14.45">
      <c r="A46">
        <v>45</v>
      </c>
      <c r="C46" t="s">
        <v>419</v>
      </c>
      <c r="D46" t="s">
        <v>572</v>
      </c>
      <c r="E46" t="s">
        <v>519</v>
      </c>
      <c r="F46" t="b">
        <f t="shared" si="1"/>
        <v>1</v>
      </c>
      <c r="G46" t="s">
        <v>428</v>
      </c>
      <c r="H46" t="s">
        <v>426</v>
      </c>
      <c r="I46" s="59">
        <v>2</v>
      </c>
      <c r="J46" t="s">
        <v>421</v>
      </c>
      <c r="K46" s="58" t="s">
        <v>41</v>
      </c>
      <c r="N46" s="40"/>
    </row>
    <row r="47" spans="1:24" ht="14.45">
      <c r="A47">
        <v>46</v>
      </c>
      <c r="C47" t="s">
        <v>419</v>
      </c>
      <c r="D47" t="s">
        <v>572</v>
      </c>
      <c r="E47" t="s">
        <v>520</v>
      </c>
      <c r="F47" t="b">
        <f t="shared" si="1"/>
        <v>1</v>
      </c>
      <c r="G47" t="s">
        <v>428</v>
      </c>
      <c r="H47" t="s">
        <v>426</v>
      </c>
      <c r="I47" s="59">
        <v>2</v>
      </c>
      <c r="J47" t="s">
        <v>421</v>
      </c>
      <c r="K47" s="58" t="s">
        <v>41</v>
      </c>
      <c r="N47" s="40"/>
    </row>
    <row r="48" spans="1:24" ht="14.45">
      <c r="A48">
        <v>47</v>
      </c>
      <c r="C48" t="s">
        <v>419</v>
      </c>
      <c r="D48" t="s">
        <v>572</v>
      </c>
      <c r="E48" t="s">
        <v>521</v>
      </c>
      <c r="F48" t="b">
        <f t="shared" si="1"/>
        <v>1</v>
      </c>
      <c r="G48" t="s">
        <v>428</v>
      </c>
      <c r="H48" t="s">
        <v>426</v>
      </c>
      <c r="I48" s="59">
        <v>2</v>
      </c>
      <c r="J48" t="s">
        <v>421</v>
      </c>
      <c r="K48" s="58" t="s">
        <v>41</v>
      </c>
      <c r="N48" s="40"/>
    </row>
    <row r="49" spans="1:13" ht="14.45">
      <c r="A49">
        <v>48</v>
      </c>
      <c r="C49" t="s">
        <v>419</v>
      </c>
      <c r="D49" t="s">
        <v>572</v>
      </c>
      <c r="E49" t="s">
        <v>522</v>
      </c>
      <c r="F49" t="b">
        <f t="shared" si="1"/>
        <v>1</v>
      </c>
      <c r="G49" t="s">
        <v>429</v>
      </c>
      <c r="H49" t="s">
        <v>426</v>
      </c>
      <c r="I49" s="59">
        <v>2</v>
      </c>
      <c r="J49" t="s">
        <v>421</v>
      </c>
      <c r="K49" s="58" t="s">
        <v>41</v>
      </c>
      <c r="M49" s="40"/>
    </row>
    <row r="50" spans="1:13" ht="14.45">
      <c r="A50">
        <v>49</v>
      </c>
      <c r="C50" t="s">
        <v>419</v>
      </c>
      <c r="D50" t="s">
        <v>572</v>
      </c>
      <c r="E50" t="s">
        <v>523</v>
      </c>
      <c r="F50" t="b">
        <f t="shared" si="1"/>
        <v>1</v>
      </c>
      <c r="G50" t="s">
        <v>430</v>
      </c>
      <c r="H50" t="s">
        <v>426</v>
      </c>
      <c r="I50" s="59">
        <v>2</v>
      </c>
      <c r="J50" t="s">
        <v>421</v>
      </c>
      <c r="K50" s="58" t="s">
        <v>41</v>
      </c>
      <c r="M50" s="40"/>
    </row>
    <row r="51" spans="1:13" ht="14.45">
      <c r="A51">
        <v>50</v>
      </c>
      <c r="C51" t="s">
        <v>419</v>
      </c>
      <c r="D51" t="s">
        <v>572</v>
      </c>
      <c r="E51" t="s">
        <v>524</v>
      </c>
      <c r="F51" t="b">
        <f t="shared" si="1"/>
        <v>1</v>
      </c>
      <c r="G51" t="s">
        <v>431</v>
      </c>
      <c r="H51" t="s">
        <v>426</v>
      </c>
      <c r="I51" s="59">
        <v>8</v>
      </c>
      <c r="J51" t="s">
        <v>421</v>
      </c>
      <c r="K51" s="58" t="s">
        <v>20</v>
      </c>
    </row>
    <row r="52" spans="1:13" s="34" customFormat="1" ht="14.45">
      <c r="A52" s="34">
        <v>51</v>
      </c>
      <c r="C52" t="s">
        <v>419</v>
      </c>
      <c r="D52" s="34" t="s">
        <v>572</v>
      </c>
      <c r="E52" s="34" t="s">
        <v>525</v>
      </c>
      <c r="F52" t="b">
        <f t="shared" si="1"/>
        <v>1</v>
      </c>
      <c r="G52" s="34" t="s">
        <v>432</v>
      </c>
      <c r="H52" s="34" t="s">
        <v>426</v>
      </c>
      <c r="I52" s="65" t="s">
        <v>397</v>
      </c>
      <c r="J52" s="34" t="s">
        <v>421</v>
      </c>
      <c r="K52" s="58" t="s">
        <v>20</v>
      </c>
    </row>
    <row r="53" spans="1:13" ht="14.45">
      <c r="A53">
        <v>54</v>
      </c>
      <c r="C53" t="s">
        <v>419</v>
      </c>
      <c r="D53" t="s">
        <v>572</v>
      </c>
      <c r="E53" t="s">
        <v>526</v>
      </c>
      <c r="F53" t="b">
        <f t="shared" si="1"/>
        <v>1</v>
      </c>
      <c r="G53" t="s">
        <v>433</v>
      </c>
      <c r="H53" t="s">
        <v>426</v>
      </c>
      <c r="I53" s="59">
        <v>2</v>
      </c>
      <c r="J53" t="s">
        <v>421</v>
      </c>
      <c r="K53" s="58" t="s">
        <v>20</v>
      </c>
    </row>
    <row r="54" spans="1:13" ht="14.45">
      <c r="A54">
        <v>55</v>
      </c>
      <c r="C54" t="s">
        <v>419</v>
      </c>
      <c r="D54" t="s">
        <v>572</v>
      </c>
      <c r="E54" t="s">
        <v>527</v>
      </c>
      <c r="F54" t="b">
        <f t="shared" si="1"/>
        <v>1</v>
      </c>
      <c r="G54" t="s">
        <v>434</v>
      </c>
      <c r="H54" t="s">
        <v>426</v>
      </c>
      <c r="I54" s="59">
        <v>2</v>
      </c>
      <c r="J54" t="s">
        <v>421</v>
      </c>
      <c r="K54" s="58" t="s">
        <v>20</v>
      </c>
    </row>
    <row r="55" spans="1:13" ht="14.45">
      <c r="A55">
        <v>56</v>
      </c>
      <c r="C55" t="s">
        <v>419</v>
      </c>
      <c r="D55" t="s">
        <v>572</v>
      </c>
      <c r="E55" t="s">
        <v>435</v>
      </c>
      <c r="F55" t="b">
        <f t="shared" si="1"/>
        <v>1</v>
      </c>
      <c r="G55" t="s">
        <v>435</v>
      </c>
      <c r="H55" t="s">
        <v>426</v>
      </c>
      <c r="I55" s="59">
        <v>2</v>
      </c>
      <c r="J55" t="s">
        <v>421</v>
      </c>
      <c r="K55" s="58" t="s">
        <v>41</v>
      </c>
      <c r="M55" s="40"/>
    </row>
    <row r="56" spans="1:13" ht="14.45">
      <c r="A56">
        <v>57</v>
      </c>
      <c r="C56" t="s">
        <v>419</v>
      </c>
      <c r="D56" t="s">
        <v>572</v>
      </c>
      <c r="E56" t="s">
        <v>436</v>
      </c>
      <c r="F56" t="b">
        <f t="shared" si="1"/>
        <v>1</v>
      </c>
      <c r="G56" t="s">
        <v>436</v>
      </c>
      <c r="H56" t="s">
        <v>437</v>
      </c>
      <c r="I56" s="59">
        <v>2</v>
      </c>
      <c r="J56" t="s">
        <v>438</v>
      </c>
      <c r="K56" s="58" t="s">
        <v>54</v>
      </c>
      <c r="M56" s="40"/>
    </row>
    <row r="57" spans="1:13" ht="14.45">
      <c r="A57">
        <v>58</v>
      </c>
      <c r="C57" t="s">
        <v>419</v>
      </c>
      <c r="D57" t="s">
        <v>572</v>
      </c>
      <c r="E57" t="s">
        <v>440</v>
      </c>
      <c r="F57" t="b">
        <f t="shared" si="1"/>
        <v>1</v>
      </c>
      <c r="G57" t="s">
        <v>440</v>
      </c>
      <c r="H57" t="s">
        <v>437</v>
      </c>
      <c r="I57" s="59">
        <v>2</v>
      </c>
      <c r="J57" t="s">
        <v>438</v>
      </c>
      <c r="K57" s="58" t="s">
        <v>20</v>
      </c>
      <c r="M57" s="40"/>
    </row>
    <row r="58" spans="1:13" ht="14.45">
      <c r="A58">
        <v>59</v>
      </c>
      <c r="C58" t="s">
        <v>419</v>
      </c>
      <c r="D58" t="s">
        <v>572</v>
      </c>
      <c r="E58" t="s">
        <v>442</v>
      </c>
      <c r="F58" t="b">
        <f t="shared" si="1"/>
        <v>1</v>
      </c>
      <c r="G58" t="s">
        <v>440</v>
      </c>
      <c r="H58" t="s">
        <v>437</v>
      </c>
      <c r="I58" s="59">
        <v>2</v>
      </c>
      <c r="J58" t="s">
        <v>438</v>
      </c>
      <c r="K58" s="58" t="s">
        <v>20</v>
      </c>
      <c r="M58" s="40"/>
    </row>
    <row r="59" spans="1:13" ht="14.45">
      <c r="A59">
        <v>60</v>
      </c>
      <c r="C59" t="s">
        <v>419</v>
      </c>
      <c r="D59" t="s">
        <v>572</v>
      </c>
      <c r="E59" t="s">
        <v>529</v>
      </c>
      <c r="F59" t="b">
        <f t="shared" si="1"/>
        <v>1</v>
      </c>
      <c r="G59" t="s">
        <v>440</v>
      </c>
      <c r="H59" t="s">
        <v>437</v>
      </c>
      <c r="I59" s="59">
        <v>2</v>
      </c>
      <c r="J59" t="s">
        <v>438</v>
      </c>
      <c r="K59" s="58" t="s">
        <v>20</v>
      </c>
      <c r="M59" s="40"/>
    </row>
    <row r="60" spans="1:13" ht="14.45">
      <c r="A60">
        <v>61</v>
      </c>
      <c r="C60" t="s">
        <v>419</v>
      </c>
      <c r="D60" t="s">
        <v>572</v>
      </c>
      <c r="E60" t="s">
        <v>531</v>
      </c>
      <c r="F60" t="b">
        <f t="shared" si="1"/>
        <v>1</v>
      </c>
      <c r="G60" t="s">
        <v>440</v>
      </c>
      <c r="H60" t="s">
        <v>437</v>
      </c>
      <c r="I60" s="59">
        <v>2</v>
      </c>
      <c r="J60" t="s">
        <v>438</v>
      </c>
      <c r="K60" s="58" t="s">
        <v>20</v>
      </c>
      <c r="M60" s="40"/>
    </row>
    <row r="61" spans="1:13" ht="14.45">
      <c r="A61">
        <v>62</v>
      </c>
      <c r="C61" t="s">
        <v>419</v>
      </c>
      <c r="D61" t="s">
        <v>572</v>
      </c>
      <c r="E61" t="s">
        <v>443</v>
      </c>
      <c r="F61" t="b">
        <f t="shared" si="1"/>
        <v>1</v>
      </c>
      <c r="G61" t="s">
        <v>443</v>
      </c>
      <c r="H61" t="s">
        <v>437</v>
      </c>
      <c r="I61" s="59">
        <v>2</v>
      </c>
      <c r="J61" t="s">
        <v>438</v>
      </c>
      <c r="K61" s="58" t="s">
        <v>54</v>
      </c>
      <c r="M61" s="40"/>
    </row>
    <row r="62" spans="1:13" ht="14.45">
      <c r="A62">
        <v>63</v>
      </c>
      <c r="C62" s="28" t="s">
        <v>276</v>
      </c>
      <c r="D62" t="s">
        <v>558</v>
      </c>
      <c r="E62" t="s">
        <v>488</v>
      </c>
      <c r="F62" t="b">
        <f t="shared" si="1"/>
        <v>1</v>
      </c>
      <c r="G62" t="s">
        <v>488</v>
      </c>
      <c r="H62" t="s">
        <v>445</v>
      </c>
      <c r="J62" t="s">
        <v>446</v>
      </c>
      <c r="K62" s="58" t="s">
        <v>20</v>
      </c>
    </row>
    <row r="63" spans="1:13" ht="14.45">
      <c r="A63">
        <v>64</v>
      </c>
      <c r="C63" t="s">
        <v>119</v>
      </c>
      <c r="D63" t="s">
        <v>573</v>
      </c>
      <c r="E63" t="s">
        <v>448</v>
      </c>
      <c r="F63" t="b">
        <f t="shared" si="1"/>
        <v>1</v>
      </c>
      <c r="G63" t="s">
        <v>448</v>
      </c>
      <c r="H63" t="s">
        <v>445</v>
      </c>
      <c r="J63" t="s">
        <v>446</v>
      </c>
      <c r="K63" s="58" t="s">
        <v>20</v>
      </c>
    </row>
    <row r="64" spans="1:13" ht="43.15">
      <c r="A64">
        <v>65</v>
      </c>
      <c r="C64" s="28" t="s">
        <v>449</v>
      </c>
      <c r="D64" t="s">
        <v>468</v>
      </c>
      <c r="E64" t="s">
        <v>460</v>
      </c>
      <c r="F64" t="b">
        <f t="shared" si="1"/>
        <v>1</v>
      </c>
      <c r="G64" t="s">
        <v>460</v>
      </c>
      <c r="H64" t="s">
        <v>451</v>
      </c>
      <c r="J64" t="s">
        <v>452</v>
      </c>
      <c r="K64" s="58" t="s">
        <v>20</v>
      </c>
    </row>
    <row r="65" spans="1:11" ht="14.45">
      <c r="A65">
        <v>66</v>
      </c>
      <c r="C65" t="s">
        <v>27</v>
      </c>
      <c r="D65" t="s">
        <v>468</v>
      </c>
      <c r="E65" t="s">
        <v>460</v>
      </c>
      <c r="F65" t="b">
        <f t="shared" si="1"/>
        <v>1</v>
      </c>
      <c r="G65" t="s">
        <v>460</v>
      </c>
      <c r="H65" t="s">
        <v>216</v>
      </c>
      <c r="J65" t="s">
        <v>461</v>
      </c>
      <c r="K65" s="58" t="s">
        <v>20</v>
      </c>
    </row>
    <row r="66" spans="1:11" ht="14.45">
      <c r="A66">
        <v>67</v>
      </c>
      <c r="C66" t="s">
        <v>237</v>
      </c>
      <c r="D66" t="s">
        <v>469</v>
      </c>
      <c r="E66" t="s">
        <v>462</v>
      </c>
      <c r="F66" t="b">
        <f t="shared" ref="F66:F68" si="2">ISTEXT(G66)</f>
        <v>1</v>
      </c>
      <c r="G66" t="s">
        <v>462</v>
      </c>
      <c r="H66" t="s">
        <v>463</v>
      </c>
      <c r="J66" t="s">
        <v>464</v>
      </c>
      <c r="K66" s="58" t="s">
        <v>20</v>
      </c>
    </row>
    <row r="67" spans="1:11" ht="43.15">
      <c r="A67">
        <v>68</v>
      </c>
      <c r="C67" s="28" t="s">
        <v>465</v>
      </c>
      <c r="D67" t="s">
        <v>466</v>
      </c>
      <c r="E67" t="s">
        <v>466</v>
      </c>
      <c r="F67" t="b">
        <f t="shared" si="2"/>
        <v>1</v>
      </c>
      <c r="G67" t="s">
        <v>466</v>
      </c>
      <c r="H67" t="s">
        <v>379</v>
      </c>
      <c r="J67" t="s">
        <v>467</v>
      </c>
      <c r="K67" s="58" t="s">
        <v>20</v>
      </c>
    </row>
    <row r="68" spans="1:11" ht="14.45">
      <c r="A68">
        <v>69</v>
      </c>
      <c r="D68" t="s">
        <v>475</v>
      </c>
      <c r="E68" t="s">
        <v>476</v>
      </c>
      <c r="F68" t="b">
        <f t="shared" si="2"/>
        <v>0</v>
      </c>
      <c r="H68" t="s">
        <v>216</v>
      </c>
      <c r="I68">
        <v>13</v>
      </c>
      <c r="J68" t="s">
        <v>574</v>
      </c>
    </row>
    <row r="69" spans="1:11" ht="15" customHeight="1">
      <c r="E69"/>
      <c r="H69" t="s">
        <v>299</v>
      </c>
      <c r="I69">
        <f>SUM(I2:I68)</f>
        <v>296</v>
      </c>
    </row>
    <row r="92" spans="4:6" ht="15" customHeight="1">
      <c r="D92" s="45" t="s">
        <v>3</v>
      </c>
      <c r="E92" s="87" t="s">
        <v>32</v>
      </c>
      <c r="F92" s="152"/>
    </row>
    <row r="93" spans="4:6" ht="15" customHeight="1">
      <c r="D93" s="46" t="s">
        <v>20</v>
      </c>
      <c r="E93" s="69">
        <v>0</v>
      </c>
      <c r="F93" s="153"/>
    </row>
    <row r="94" spans="4:6" ht="15" customHeight="1">
      <c r="D94" s="46" t="s">
        <v>47</v>
      </c>
      <c r="E94" s="69">
        <v>0.05</v>
      </c>
      <c r="F94" s="153"/>
    </row>
    <row r="95" spans="4:6" ht="15" customHeight="1">
      <c r="D95" s="46" t="s">
        <v>54</v>
      </c>
      <c r="E95" s="69">
        <v>0.15</v>
      </c>
      <c r="F95" s="153"/>
    </row>
    <row r="96" spans="4:6" ht="15" customHeight="1">
      <c r="D96" s="46" t="s">
        <v>41</v>
      </c>
      <c r="E96" s="69">
        <v>0.7</v>
      </c>
      <c r="F96" s="153"/>
    </row>
    <row r="97" spans="4:6" ht="15" customHeight="1">
      <c r="D97" s="46" t="s">
        <v>64</v>
      </c>
      <c r="E97" s="69">
        <v>0.9</v>
      </c>
      <c r="F97" s="153"/>
    </row>
    <row r="98" spans="4:6" ht="15" customHeight="1">
      <c r="D98" s="46" t="s">
        <v>70</v>
      </c>
      <c r="E98" s="69">
        <v>1</v>
      </c>
      <c r="F98" s="153"/>
    </row>
  </sheetData>
  <autoFilter ref="A1:AD1" xr:uid="{798956BC-6420-4817-AD50-321CC7F25E25}"/>
  <dataValidations count="2">
    <dataValidation type="list" allowBlank="1" showInputMessage="1" showErrorMessage="1" sqref="D93:D98" xr:uid="{8FAE974A-7008-422D-A6F2-8399D1F222FF}">
      <formula1>$E$2:$E$7</formula1>
    </dataValidation>
    <dataValidation type="list" allowBlank="1" showInputMessage="1" showErrorMessage="1" sqref="K2:K67" xr:uid="{639BA579-01C9-4164-97C6-32B148832F47}">
      <formula1>$D$93:$D$98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5098-2137-43C6-B42A-36E29BCD556A}">
  <dimension ref="B2:U14"/>
  <sheetViews>
    <sheetView topLeftCell="A7" workbookViewId="0">
      <selection activeCell="G10" sqref="G10"/>
    </sheetView>
  </sheetViews>
  <sheetFormatPr defaultRowHeight="15" customHeight="1"/>
  <cols>
    <col min="2" max="2" width="10.28515625" style="116" customWidth="1"/>
    <col min="3" max="3" width="42.7109375" style="28" customWidth="1"/>
    <col min="4" max="4" width="22" customWidth="1"/>
    <col min="5" max="7" width="24.42578125" customWidth="1"/>
    <col min="8" max="8" width="57.7109375" customWidth="1"/>
    <col min="20" max="20" width="16.140625" customWidth="1"/>
    <col min="21" max="21" width="18.5703125" customWidth="1"/>
  </cols>
  <sheetData>
    <row r="2" spans="2:21" ht="18">
      <c r="B2" s="114" t="s">
        <v>575</v>
      </c>
      <c r="C2" s="111" t="s">
        <v>333</v>
      </c>
      <c r="D2" s="110" t="s">
        <v>301</v>
      </c>
      <c r="E2" s="110" t="s">
        <v>340</v>
      </c>
      <c r="F2" s="110" t="s">
        <v>576</v>
      </c>
      <c r="G2" s="110" t="s">
        <v>334</v>
      </c>
      <c r="H2" s="110" t="s">
        <v>343</v>
      </c>
      <c r="T2" t="s">
        <v>354</v>
      </c>
      <c r="U2" t="s">
        <v>577</v>
      </c>
    </row>
    <row r="3" spans="2:21" ht="14.45">
      <c r="B3" s="115">
        <v>1</v>
      </c>
      <c r="C3" s="113" t="s">
        <v>578</v>
      </c>
      <c r="D3" s="112" t="s">
        <v>579</v>
      </c>
      <c r="E3" s="112" t="s">
        <v>580</v>
      </c>
      <c r="F3" s="112" t="s">
        <v>581</v>
      </c>
      <c r="G3" s="112" t="s">
        <v>581</v>
      </c>
      <c r="H3" s="112"/>
      <c r="T3" t="s">
        <v>216</v>
      </c>
      <c r="U3" t="s">
        <v>582</v>
      </c>
    </row>
    <row r="4" spans="2:21" ht="45.75" customHeight="1">
      <c r="B4" s="115">
        <v>2</v>
      </c>
      <c r="C4" s="113" t="s">
        <v>583</v>
      </c>
      <c r="D4" s="112" t="s">
        <v>579</v>
      </c>
      <c r="E4" s="112" t="s">
        <v>580</v>
      </c>
      <c r="F4" s="112" t="s">
        <v>581</v>
      </c>
      <c r="G4" s="112" t="s">
        <v>581</v>
      </c>
      <c r="H4" s="112"/>
      <c r="T4" t="s">
        <v>357</v>
      </c>
      <c r="U4" t="s">
        <v>580</v>
      </c>
    </row>
    <row r="5" spans="2:21" ht="14.45">
      <c r="B5" s="115">
        <v>3</v>
      </c>
      <c r="C5" s="113" t="s">
        <v>584</v>
      </c>
      <c r="D5" s="112" t="s">
        <v>579</v>
      </c>
      <c r="E5" s="112" t="s">
        <v>580</v>
      </c>
      <c r="F5" s="112" t="s">
        <v>581</v>
      </c>
      <c r="G5" s="112" t="s">
        <v>585</v>
      </c>
      <c r="H5" s="112"/>
      <c r="T5" t="s">
        <v>579</v>
      </c>
      <c r="U5" t="s">
        <v>586</v>
      </c>
    </row>
    <row r="6" spans="2:21" ht="28.9">
      <c r="B6" s="115">
        <v>4</v>
      </c>
      <c r="C6" s="113" t="s">
        <v>587</v>
      </c>
      <c r="D6" s="112" t="s">
        <v>579</v>
      </c>
      <c r="E6" s="112" t="s">
        <v>580</v>
      </c>
      <c r="F6" s="112" t="s">
        <v>581</v>
      </c>
      <c r="G6" s="112" t="s">
        <v>588</v>
      </c>
      <c r="H6" s="207" t="s">
        <v>589</v>
      </c>
      <c r="T6" t="s">
        <v>590</v>
      </c>
    </row>
    <row r="7" spans="2:21" ht="33" customHeight="1">
      <c r="B7" s="116">
        <v>5</v>
      </c>
      <c r="C7" s="28" t="s">
        <v>591</v>
      </c>
      <c r="D7" s="112" t="s">
        <v>579</v>
      </c>
      <c r="E7" s="112" t="s">
        <v>580</v>
      </c>
      <c r="F7" t="s">
        <v>581</v>
      </c>
      <c r="G7" t="s">
        <v>592</v>
      </c>
      <c r="H7" s="208" t="s">
        <v>593</v>
      </c>
    </row>
    <row r="8" spans="2:21" ht="29.25" customHeight="1">
      <c r="B8" s="116">
        <v>6</v>
      </c>
      <c r="C8" s="28" t="s">
        <v>594</v>
      </c>
      <c r="D8" s="112" t="s">
        <v>579</v>
      </c>
      <c r="E8" s="112" t="s">
        <v>582</v>
      </c>
      <c r="F8" t="s">
        <v>581</v>
      </c>
      <c r="G8" t="s">
        <v>581</v>
      </c>
      <c r="H8" s="117" t="s">
        <v>595</v>
      </c>
    </row>
    <row r="9" spans="2:21" ht="34.5" customHeight="1">
      <c r="B9" s="116">
        <v>7</v>
      </c>
      <c r="C9" s="28" t="s">
        <v>596</v>
      </c>
      <c r="D9" s="112" t="s">
        <v>579</v>
      </c>
      <c r="E9" s="112" t="s">
        <v>580</v>
      </c>
      <c r="F9" t="s">
        <v>581</v>
      </c>
      <c r="G9" t="s">
        <v>581</v>
      </c>
      <c r="H9" s="208" t="s">
        <v>597</v>
      </c>
    </row>
    <row r="10" spans="2:21" ht="38.25" customHeight="1">
      <c r="B10" s="116">
        <v>8</v>
      </c>
      <c r="C10" s="28" t="s">
        <v>598</v>
      </c>
      <c r="D10" s="112" t="s">
        <v>579</v>
      </c>
      <c r="E10" s="112" t="s">
        <v>582</v>
      </c>
      <c r="F10" t="s">
        <v>581</v>
      </c>
      <c r="G10" t="s">
        <v>599</v>
      </c>
    </row>
    <row r="11" spans="2:21" ht="72.75" customHeight="1">
      <c r="B11" s="116">
        <v>9</v>
      </c>
      <c r="C11" s="28" t="s">
        <v>600</v>
      </c>
      <c r="D11" s="112" t="s">
        <v>579</v>
      </c>
      <c r="E11" s="112" t="s">
        <v>582</v>
      </c>
      <c r="F11" t="s">
        <v>581</v>
      </c>
      <c r="G11" t="s">
        <v>599</v>
      </c>
    </row>
    <row r="12" spans="2:21" ht="49.5" customHeight="1">
      <c r="B12" s="116">
        <v>10</v>
      </c>
      <c r="C12" s="28" t="s">
        <v>601</v>
      </c>
      <c r="D12" s="112" t="s">
        <v>579</v>
      </c>
      <c r="E12" s="112" t="s">
        <v>582</v>
      </c>
      <c r="F12" t="s">
        <v>581</v>
      </c>
      <c r="G12" t="s">
        <v>599</v>
      </c>
    </row>
    <row r="13" spans="2:21" ht="40.5" customHeight="1">
      <c r="B13" s="116">
        <v>11</v>
      </c>
      <c r="C13" s="28" t="s">
        <v>602</v>
      </c>
      <c r="D13" s="112" t="s">
        <v>579</v>
      </c>
      <c r="E13" s="112" t="s">
        <v>582</v>
      </c>
      <c r="F13" t="s">
        <v>581</v>
      </c>
      <c r="G13" t="s">
        <v>603</v>
      </c>
      <c r="H13" s="28" t="s">
        <v>604</v>
      </c>
    </row>
    <row r="14" spans="2:21" ht="41.25" customHeight="1">
      <c r="B14" s="116">
        <v>12</v>
      </c>
      <c r="C14" s="28" t="s">
        <v>605</v>
      </c>
      <c r="D14" s="112" t="s">
        <v>579</v>
      </c>
      <c r="E14" s="112" t="s">
        <v>580</v>
      </c>
      <c r="F14" t="s">
        <v>581</v>
      </c>
      <c r="G14" t="s">
        <v>606</v>
      </c>
    </row>
  </sheetData>
  <autoFilter ref="E2:E13" xr:uid="{A1195098-2137-43C6-B42A-36E29BCD556A}"/>
  <dataValidations count="4">
    <dataValidation type="list" allowBlank="1" showInputMessage="1" showErrorMessage="1" sqref="U2" xr:uid="{36FC632A-4947-4846-9C6C-5F167D657567}">
      <formula1>$U$2:$U$4</formula1>
    </dataValidation>
    <dataValidation type="list" allowBlank="1" showInputMessage="1" showErrorMessage="1" sqref="D3:D14" xr:uid="{F6E7668D-5254-4FB9-A241-B587C14DAFEA}">
      <formula1>$T$2:$T$6</formula1>
    </dataValidation>
    <dataValidation type="list" allowBlank="1" showInputMessage="1" showErrorMessage="1" sqref="E3:E14" xr:uid="{7D0BCC2F-7E02-4358-9621-2F5B7CF01D30}">
      <formula1>$U$2:$U$5</formula1>
    </dataValidation>
    <dataValidation allowBlank="1" showInputMessage="1" showErrorMessage="1" sqref="F3:G6" xr:uid="{0C48C8B3-043F-44E5-8E1B-20DFCACF4A48}"/>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47B99-590C-4228-A8D5-5F55B0C07D6F}">
  <dimension ref="A2:T20"/>
  <sheetViews>
    <sheetView workbookViewId="0">
      <selection activeCell="A3" sqref="A3"/>
    </sheetView>
  </sheetViews>
  <sheetFormatPr defaultRowHeight="15" customHeight="1"/>
  <cols>
    <col min="1" max="2" width="10.28515625" style="116" customWidth="1"/>
    <col min="3" max="3" width="42.7109375" style="28" customWidth="1"/>
    <col min="4" max="4" width="27" customWidth="1"/>
    <col min="5" max="6" width="24.42578125" customWidth="1"/>
    <col min="7" max="7" width="57.7109375" customWidth="1"/>
    <col min="19" max="19" width="16.140625" customWidth="1"/>
    <col min="20" max="20" width="18.5703125" customWidth="1"/>
  </cols>
  <sheetData>
    <row r="2" spans="1:20" ht="18">
      <c r="A2" s="149" t="s">
        <v>575</v>
      </c>
      <c r="B2" s="149" t="s">
        <v>37</v>
      </c>
      <c r="C2" s="150" t="s">
        <v>333</v>
      </c>
      <c r="D2" s="151" t="s">
        <v>301</v>
      </c>
      <c r="E2" s="151" t="s">
        <v>340</v>
      </c>
      <c r="F2" s="151" t="s">
        <v>334</v>
      </c>
      <c r="G2" s="151" t="s">
        <v>343</v>
      </c>
      <c r="S2" t="s">
        <v>354</v>
      </c>
      <c r="T2" t="s">
        <v>577</v>
      </c>
    </row>
    <row r="3" spans="1:20" ht="14.45">
      <c r="A3" s="146"/>
      <c r="B3" s="146"/>
      <c r="C3" s="147"/>
      <c r="D3" s="148"/>
      <c r="E3" s="148"/>
      <c r="F3" s="148"/>
      <c r="G3" s="148"/>
      <c r="S3" t="s">
        <v>216</v>
      </c>
      <c r="T3" t="s">
        <v>582</v>
      </c>
    </row>
    <row r="4" spans="1:20" ht="45.75" customHeight="1">
      <c r="A4" s="146"/>
      <c r="B4" s="146"/>
      <c r="C4" s="147"/>
      <c r="D4" s="148"/>
      <c r="E4" s="148"/>
      <c r="F4" s="148"/>
      <c r="G4" s="148"/>
      <c r="S4" t="s">
        <v>357</v>
      </c>
      <c r="T4" t="s">
        <v>580</v>
      </c>
    </row>
    <row r="5" spans="1:20" ht="14.45">
      <c r="A5" s="146"/>
      <c r="B5" s="146"/>
      <c r="C5" s="147"/>
      <c r="D5" s="148"/>
      <c r="E5" s="148"/>
      <c r="F5" s="148"/>
      <c r="G5" s="148"/>
      <c r="S5" t="s">
        <v>579</v>
      </c>
      <c r="T5" t="s">
        <v>586</v>
      </c>
    </row>
    <row r="6" spans="1:20" ht="14.45">
      <c r="A6" s="146"/>
      <c r="B6" s="146"/>
      <c r="C6" s="147"/>
      <c r="D6" s="148"/>
      <c r="E6" s="148"/>
      <c r="F6" s="148"/>
      <c r="G6" s="209"/>
      <c r="S6" t="s">
        <v>590</v>
      </c>
    </row>
    <row r="7" spans="1:20" ht="33" customHeight="1">
      <c r="A7" s="83"/>
      <c r="B7" s="83"/>
      <c r="C7" s="30"/>
      <c r="D7" s="148"/>
      <c r="E7" s="148"/>
      <c r="F7" s="25"/>
      <c r="G7" s="210"/>
    </row>
    <row r="8" spans="1:20" ht="29.25" customHeight="1">
      <c r="A8" s="83"/>
      <c r="B8" s="83"/>
      <c r="C8" s="30"/>
      <c r="D8" s="148"/>
      <c r="E8" s="148"/>
      <c r="F8" s="25"/>
      <c r="G8" s="211"/>
    </row>
    <row r="9" spans="1:20" ht="34.5" customHeight="1">
      <c r="A9" s="83"/>
      <c r="B9" s="83"/>
      <c r="C9" s="30"/>
      <c r="D9" s="148"/>
      <c r="E9" s="148"/>
      <c r="F9" s="25"/>
      <c r="G9" s="210"/>
    </row>
    <row r="10" spans="1:20" ht="38.25" customHeight="1">
      <c r="A10" s="83"/>
      <c r="B10" s="83"/>
      <c r="C10" s="30"/>
      <c r="D10" s="148"/>
      <c r="E10" s="148"/>
      <c r="F10" s="25"/>
      <c r="G10" s="25"/>
    </row>
    <row r="11" spans="1:20" ht="72.75" customHeight="1">
      <c r="A11" s="83"/>
      <c r="B11" s="83"/>
      <c r="C11" s="30"/>
      <c r="D11" s="148"/>
      <c r="E11" s="148"/>
      <c r="F11" s="25"/>
      <c r="G11" s="25"/>
    </row>
    <row r="12" spans="1:20" ht="49.5" customHeight="1">
      <c r="A12" s="83"/>
      <c r="B12" s="83"/>
      <c r="C12" s="30"/>
      <c r="D12" s="148"/>
      <c r="E12" s="148"/>
      <c r="F12" s="25"/>
      <c r="G12" s="25"/>
    </row>
    <row r="13" spans="1:20" ht="40.5" customHeight="1">
      <c r="A13" s="83"/>
      <c r="B13" s="83"/>
      <c r="C13" s="30"/>
      <c r="D13" s="148"/>
      <c r="E13" s="148"/>
      <c r="F13" s="25"/>
      <c r="G13" s="30"/>
    </row>
    <row r="14" spans="1:20" ht="15" customHeight="1">
      <c r="A14" s="83"/>
      <c r="B14" s="83"/>
      <c r="C14" s="30"/>
      <c r="D14" s="25"/>
      <c r="E14" s="25"/>
      <c r="F14" s="25"/>
      <c r="G14" s="25"/>
    </row>
    <row r="15" spans="1:20" ht="15" customHeight="1">
      <c r="A15" s="83"/>
      <c r="B15" s="83"/>
      <c r="C15" s="30"/>
      <c r="D15" s="25"/>
      <c r="E15" s="25"/>
      <c r="F15" s="25"/>
      <c r="G15" s="25"/>
    </row>
    <row r="16" spans="1:20" ht="15" customHeight="1">
      <c r="A16" s="83"/>
      <c r="B16" s="83"/>
      <c r="C16" s="30"/>
      <c r="D16" s="25"/>
      <c r="E16" s="25"/>
      <c r="F16" s="25"/>
      <c r="G16" s="25"/>
    </row>
    <row r="17" spans="1:7" ht="15" customHeight="1">
      <c r="A17" s="83"/>
      <c r="B17" s="83"/>
      <c r="C17" s="30"/>
      <c r="D17" s="25"/>
      <c r="E17" s="25"/>
      <c r="F17" s="25"/>
      <c r="G17" s="25"/>
    </row>
    <row r="18" spans="1:7" ht="15" customHeight="1">
      <c r="A18" s="83"/>
      <c r="B18" s="83"/>
      <c r="C18" s="30"/>
      <c r="D18" s="25"/>
      <c r="E18" s="25"/>
      <c r="F18" s="25"/>
      <c r="G18" s="25"/>
    </row>
    <row r="19" spans="1:7" ht="15" customHeight="1">
      <c r="A19" s="83"/>
      <c r="B19" s="83"/>
      <c r="C19" s="30"/>
      <c r="D19" s="25"/>
      <c r="E19" s="25"/>
      <c r="F19" s="25"/>
      <c r="G19" s="25"/>
    </row>
    <row r="20" spans="1:7" ht="15" customHeight="1">
      <c r="A20" s="83"/>
      <c r="B20" s="83"/>
      <c r="C20" s="30"/>
      <c r="D20" s="25"/>
      <c r="E20" s="25"/>
      <c r="F20" s="25"/>
      <c r="G20" s="25"/>
    </row>
  </sheetData>
  <dataValidations count="4">
    <dataValidation type="list" allowBlank="1" showInputMessage="1" showErrorMessage="1" sqref="E3:E13" xr:uid="{1756732C-F1E0-4DFF-9D31-E0ADC1D522AD}">
      <formula1>$T$2:$T$5</formula1>
    </dataValidation>
    <dataValidation type="list" allowBlank="1" showInputMessage="1" showErrorMessage="1" sqref="D3:D13" xr:uid="{BC94B790-963A-4CDB-9BF1-E0AD40D39BEB}">
      <formula1>$S$2:$S$6</formula1>
    </dataValidation>
    <dataValidation type="list" allowBlank="1" showInputMessage="1" showErrorMessage="1" sqref="T2" xr:uid="{AA12701F-8BF8-4165-A463-532C1C04B8CD}">
      <formula1>$T$2:$T$4</formula1>
    </dataValidation>
    <dataValidation allowBlank="1" showInputMessage="1" showErrorMessage="1" sqref="F3:F6" xr:uid="{E0538CCF-E242-4E7F-845E-BDDE3DE36523}"/>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1a56d86-959d-4a47-bd35-4d10f648b75a">
      <Terms xmlns="http://schemas.microsoft.com/office/infopath/2007/PartnerControls"/>
    </lcf76f155ced4ddcb4097134ff3c332f>
    <TaxCatchAll xmlns="3d65ea8a-3121-4df1-ad13-438fdfbad5a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CB2838EC2F794DABCD9D43BF4A0E86" ma:contentTypeVersion="14" ma:contentTypeDescription="Create a new document." ma:contentTypeScope="" ma:versionID="a3e03d2273f12ed27b3456fff7d166d5">
  <xsd:schema xmlns:xsd="http://www.w3.org/2001/XMLSchema" xmlns:xs="http://www.w3.org/2001/XMLSchema" xmlns:p="http://schemas.microsoft.com/office/2006/metadata/properties" xmlns:ns2="d1a56d86-959d-4a47-bd35-4d10f648b75a" xmlns:ns3="3d65ea8a-3121-4df1-ad13-438fdfbad5a2" targetNamespace="http://schemas.microsoft.com/office/2006/metadata/properties" ma:root="true" ma:fieldsID="11f752f64381fb674f64ba5acf21af1d" ns2:_="" ns3:_="">
    <xsd:import namespace="d1a56d86-959d-4a47-bd35-4d10f648b75a"/>
    <xsd:import namespace="3d65ea8a-3121-4df1-ad13-438fdfbad5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a56d86-959d-4a47-bd35-4d10f648b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4c0c3e-3568-4754-816b-8243d9f928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65ea8a-3121-4df1-ad13-438fdfbad5a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a347362b-b351-4b09-9479-37b01a0d2a9f}" ma:internalName="TaxCatchAll" ma:showField="CatchAllData" ma:web="3d65ea8a-3121-4df1-ad13-438fdfbad5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4BC17-D6FD-4D83-BBFE-DE2C1B7B9EA1}"/>
</file>

<file path=customXml/itemProps2.xml><?xml version="1.0" encoding="utf-8"?>
<ds:datastoreItem xmlns:ds="http://schemas.openxmlformats.org/officeDocument/2006/customXml" ds:itemID="{5D77F88B-6D4F-47BE-B100-36CA1B5FD832}"/>
</file>

<file path=customXml/itemProps3.xml><?xml version="1.0" encoding="utf-8"?>
<ds:datastoreItem xmlns:ds="http://schemas.openxmlformats.org/officeDocument/2006/customXml" ds:itemID="{DC7A47EB-D2B8-402D-A89A-C585FFF20664}"/>
</file>

<file path=docMetadata/LabelInfo.xml><?xml version="1.0" encoding="utf-8"?>
<clbl:labelList xmlns:clbl="http://schemas.microsoft.com/office/2020/mipLabelMetadata">
  <clbl:label id="{9e1418a7-dde9-4d81-a934-a9c4fa2ff479}" enabled="1" method="Standard" siteId="{7df9352f-c5eb-4007-a723-44c078605c7a}"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2025-01-21T13:32:53Z</dcterms:created>
  <dcterms:modified xsi:type="dcterms:W3CDTF">2025-03-05T19:07:51Z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0x0101008CCB2838EC2F794DABCD9D43BF4A0E86</vt:lpwstr>
  </property>
  <property fmtid="{D5CDD505-2E9C-101B-9397-08002B2CF9AE}" pid="3" name="MediaServiceImageTags">
    <vt:lpwstr/>
  </property>
</Properties>
</file>