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preetsingh/Desktop/Analytics Pojects/Starter_Code/"/>
    </mc:Choice>
  </mc:AlternateContent>
  <xr:revisionPtr revIDLastSave="0" documentId="13_ncr:1_{5EEECFB7-7304-BB47-AC34-B4A52F5A6629}" xr6:coauthVersionLast="47" xr6:coauthVersionMax="47" xr10:uidLastSave="{00000000-0000-0000-0000-000000000000}"/>
  <bookViews>
    <workbookView xWindow="35720" yWindow="860" windowWidth="34560" windowHeight="20300" activeTab="4" xr2:uid="{00000000-000D-0000-FFFF-FFFF00000000}"/>
  </bookViews>
  <sheets>
    <sheet name="Crowdfunding" sheetId="1" r:id="rId1"/>
    <sheet name="Task2" sheetId="3" r:id="rId2"/>
    <sheet name="Task3" sheetId="5" r:id="rId3"/>
    <sheet name="Task4" sheetId="9" r:id="rId4"/>
    <sheet name="Task5Bonus" sheetId="10" r:id="rId5"/>
  </sheets>
  <calcPr calcId="191029"/>
  <pivotCaches>
    <pivotCache cacheId="15" r:id="rId6"/>
    <pivotCache cacheId="2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E2" i="10" s="1"/>
  <c r="D4" i="10"/>
  <c r="C4" i="10"/>
  <c r="B4" i="10"/>
  <c r="D5" i="10"/>
  <c r="C5" i="10"/>
  <c r="B5" i="10"/>
  <c r="D3" i="10"/>
  <c r="C3" i="10"/>
  <c r="B12" i="10"/>
  <c r="B11" i="10"/>
  <c r="B10" i="10"/>
  <c r="B9" i="10"/>
  <c r="B8" i="10"/>
  <c r="B7" i="10"/>
  <c r="B6" i="10"/>
  <c r="B13" i="10"/>
  <c r="B3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<sst xmlns="http://schemas.openxmlformats.org/spreadsheetml/2006/main" count="8120" uniqueCount="2105">
  <si>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</si>
  <si>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</si>
  <si>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</si>
  <si>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</si>
  <si>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</si>
  <si>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</si>
  <si>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</si>
  <si>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</si>
  <si>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</si>
  <si>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</si>
  <si>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</si>
  <si>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</si>
  <si>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</si>
  <si>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</si>
  <si>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</si>
  <si>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</si>
  <si>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</si>
  <si>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</si>
  <si>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</si>
  <si>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</si>
  <si>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</si>
  <si>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</si>
  <si>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</si>
  <si>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</si>
  <si>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</si>
  <si>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</si>
  <si>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</si>
  <si>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</si>
  <si>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</si>
  <si>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</si>
  <si>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</si>
  <si>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</si>
  <si>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</si>
  <si>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</si>
  <si>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</si>
  <si>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</si>
  <si>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</si>
  <si>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</si>
  <si>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</si>
  <si>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</si>
  <si>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</si>
  <si>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</si>
  <si>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</si>
  <si>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</si>
  <si>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</si>
  <si>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</si>
  <si>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</si>
  <si>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</si>
  <si>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</si>
  <si>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</si>
  <si>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</si>
  <si>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</si>
  <si>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</si>
  <si>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</si>
  <si>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</si>
  <si>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</si>
  <si>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</si>
  <si>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</si>
  <si>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</si>
  <si>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</si>
  <si>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</si>
  <si>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</si>
  <si>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</si>
  <si>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</si>
  <si>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</si>
  <si>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</si>
  <si>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</si>
  <si>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</si>
  <si>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</si>
  <si>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</si>
  <si>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</si>
  <si>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</si>
  <si>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</si>
  <si>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</si>
  <si>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</si>
  <si>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</si>
  <si>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</si>
  <si>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</si>
  <si>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</si>
  <si>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</si>
  <si>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</si>
  <si>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</si>
  <si>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</si>
  <si>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</si>
  <si>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</si>
  <si>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</si>
  <si>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</si>
  <si>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</si>
  <si>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</si>
  <si>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</si>
  <si>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</si>
  <si>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</si>
  <si>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</si>
  <si>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</si>
  <si>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</si>
  <si>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</si>
  <si>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</si>
  <si>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</si>
  <si>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</si>
  <si>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</si>
  <si>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</si>
  <si>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</si>
  <si>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</si>
  <si>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</si>
  <si>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</si>
  <si>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</si>
  <si>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</si>
  <si>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</si>
  <si>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</si>
  <si>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</si>
  <si>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</si>
  <si>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</si>
  <si>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</si>
  <si>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</si>
  <si>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</si>
  <si>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</si>
  <si>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</si>
  <si>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</si>
  <si>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</si>
  <si>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</si>
  <si>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</si>
  <si>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</si>
  <si>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</si>
  <si>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</si>
  <si>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</si>
  <si>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</si>
  <si>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</si>
  <si>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</si>
  <si>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</si>
  <si>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</si>
  <si>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</si>
  <si>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</si>
  <si>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</si>
  <si>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</si>
  <si>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</si>
  <si>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</si>
  <si>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</si>
  <si>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</si>
  <si>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</si>
  <si>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</si>
  <si>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</si>
  <si>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</si>
  <si>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</si>
  <si>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</si>
  <si>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</si>
  <si>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</si>
  <si>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</si>
  <si>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</si>
  <si>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</si>
  <si>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</si>
  <si>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</si>
  <si>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</si>
  <si>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</si>
  <si>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</si>
  <si>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</si>
  <si>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</si>
  <si>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</si>
  <si>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</si>
  <si>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</si>
  <si>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</si>
  <si>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</si>
  <si>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</si>
  <si>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</si>
  <si>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</si>
  <si>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</si>
  <si>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</si>
  <si>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</si>
  <si>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</si>
  <si>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</si>
  <si>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</si>
  <si>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</si>
  <si>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</si>
  <si>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</si>
  <si>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</si>
  <si>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</si>
  <si>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</si>
  <si>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</si>
  <si>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</si>
  <si>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</si>
  <si>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</si>
  <si>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</si>
  <si>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</si>
  <si>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</si>
  <si>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</si>
  <si>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</si>
  <si>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</si>
  <si>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</si>
  <si>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</si>
  <si>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</si>
  <si>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</si>
  <si>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</si>
  <si>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</si>
  <si>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</si>
  <si>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</si>
  <si>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</si>
  <si>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</si>
  <si>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</si>
  <si>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</si>
  <si>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</si>
  <si>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</si>
  <si>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</si>
  <si>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</si>
  <si>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</si>
  <si>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</si>
  <si>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</si>
  <si>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</si>
  <si>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</si>
  <si>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</si>
  <si>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</si>
  <si>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</si>
  <si>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</si>
  <si>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</si>
  <si>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</si>
  <si>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</si>
  <si>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</si>
  <si>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</si>
  <si>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</si>
  <si>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</si>
  <si>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</si>
  <si>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</si>
  <si>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</si>
  <si>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</si>
  <si>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</si>
  <si>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</si>
  <si>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</si>
  <si>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</si>
  <si>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</si>
  <si>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</si>
  <si>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</si>
  <si>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</si>
  <si>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</si>
  <si>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</si>
  <si>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</si>
  <si>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</si>
  <si>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</si>
  <si>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</si>
  <si>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</si>
  <si>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</si>
  <si>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</si>
  <si>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</si>
  <si>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</si>
  <si>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</si>
  <si>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</si>
  <si>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</si>
  <si>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</si>
  <si>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</si>
  <si>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</si>
  <si>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</si>
  <si>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</si>
  <si>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</si>
  <si>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</si>
  <si>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</si>
  <si>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</si>
  <si>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</si>
  <si>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</si>
  <si>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</si>
  <si>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</si>
  <si>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</si>
  <si>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</si>
  <si>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</si>
  <si>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</si>
  <si>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</si>
  <si>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</si>
  <si>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</si>
  <si>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</si>
  <si>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</si>
  <si>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</si>
  <si>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</si>
  <si>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</si>
  <si>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</si>
  <si>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</si>
  <si>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</si>
  <si>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</si>
  <si>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</si>
  <si>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</si>
  <si>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</si>
  <si>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</si>
  <si>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</si>
  <si>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</si>
  <si>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</si>
  <si>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</si>
  <si>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</si>
  <si>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</si>
  <si>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</si>
  <si>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</si>
  <si>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</si>
  <si>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</si>
  <si>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</si>
  <si>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</si>
  <si>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</si>
  <si>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</si>
  <si>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</si>
  <si>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</si>
  <si>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</si>
  <si>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</si>
  <si>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</si>
  <si>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</si>
  <si>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</si>
  <si>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</si>
  <si>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</si>
  <si>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</si>
  <si>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</si>
  <si>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</si>
  <si>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</si>
  <si>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</si>
  <si>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</si>
  <si>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</si>
  <si>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</si>
  <si>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</si>
  <si>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</si>
  <si>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</si>
  <si>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</si>
  <si>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</si>
  <si>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</si>
  <si>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</si>
  <si>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</si>
  <si>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</si>
  <si>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</si>
  <si>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</si>
  <si>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</si>
  <si>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</si>
  <si>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</si>
  <si>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</si>
  <si>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</si>
  <si>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</si>
  <si>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</si>
  <si>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</si>
  <si>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</si>
  <si>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</si>
  <si>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</si>
  <si>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</si>
  <si>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</si>
  <si>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</si>
  <si>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</si>
  <si>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</si>
  <si>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</si>
  <si>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</si>
  <si>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</si>
  <si>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</si>
  <si>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</si>
  <si>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</si>
  <si>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</si>
  <si>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</si>
  <si>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</si>
  <si>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</si>
  <si>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</si>
  <si>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</si>
  <si>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</si>
  <si>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</si>
  <si>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</si>
  <si>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</si>
  <si>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</si>
  <si>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</si>
  <si>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</si>
  <si>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</si>
  <si>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</si>
  <si>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</si>
  <si>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</si>
  <si>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</si>
  <si>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</si>
  <si>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</si>
  <si>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</si>
  <si>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</si>
  <si>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</si>
  <si>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</si>
  <si>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</si>
  <si>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</si>
  <si>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</si>
  <si>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</si>
  <si>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</si>
  <si>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</si>
  <si>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</si>
  <si>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</si>
  <si>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</si>
  <si>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</si>
  <si>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</si>
  <si>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</si>
  <si>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</si>
  <si>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</si>
  <si>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</si>
  <si>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</si>
  <si>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</si>
  <si>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</si>
  <si>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</si>
  <si>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</si>
  <si>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</si>
  <si>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</si>
  <si>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</si>
  <si>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</si>
  <si>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</si>
  <si>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</si>
  <si>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</si>
  <si>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</si>
  <si>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</si>
  <si>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</si>
  <si>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</si>
  <si>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</si>
  <si>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</si>
  <si>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</si>
  <si>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</si>
  <si>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</si>
  <si>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</si>
  <si>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</si>
  <si>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</si>
  <si>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</si>
  <si>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</si>
  <si>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</si>
  <si>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</si>
  <si>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</si>
  <si>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</si>
  <si>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</si>
  <si>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</si>
  <si>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</si>
  <si>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</si>
  <si>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</si>
  <si>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</si>
  <si>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</si>
  <si>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</si>
  <si>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</si>
  <si>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</si>
  <si>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</si>
  <si>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</si>
  <si>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</si>
  <si>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</si>
  <si>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</si>
  <si>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</si>
  <si>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</si>
  <si>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</si>
  <si>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</si>
  <si>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</si>
  <si>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</si>
  <si>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</si>
  <si>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</si>
  <si>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</si>
  <si>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</si>
  <si>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</si>
  <si>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</si>
  <si>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</si>
  <si>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</si>
  <si>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</si>
  <si>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</si>
  <si>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</si>
  <si>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</si>
  <si>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</si>
  <si>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</si>
  <si>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</si>
  <si>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</si>
  <si>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</si>
  <si>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</si>
  <si>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</si>
  <si>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</si>
  <si>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</si>
  <si>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</si>
  <si>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</si>
  <si>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</si>
  <si>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</si>
  <si>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</si>
  <si>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</si>
  <si>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</si>
  <si>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</si>
  <si>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</si>
  <si>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</si>
  <si>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</si>
  <si>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</si>
  <si>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</si>
  <si>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</si>
  <si>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</si>
  <si>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</si>
  <si>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</si>
  <si>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</si>
  <si>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</si>
  <si>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</si>
  <si>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</si>
  <si>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</si>
  <si>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</si>
  <si>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</si>
  <si>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</si>
  <si>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</si>
  <si>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</si>
  <si>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</si>
  <si>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</si>
  <si>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</si>
  <si>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</si>
  <si>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</si>
  <si>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</si>
  <si>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</si>
  <si>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</si>
  <si>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</si>
  <si>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</si>
  <si>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</si>
  <si>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</si>
  <si>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</si>
  <si>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</si>
  <si>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</si>
  <si>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</si>
  <si>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</si>
  <si>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</si>
  <si>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</si>
  <si>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</si>
  <si>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</si>
  <si>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</si>
  <si>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</si>
  <si>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</si>
  <si>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</si>
  <si>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</si>
  <si>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</si>
  <si>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</si>
  <si>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</si>
  <si>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</si>
  <si>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</si>
  <si>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</si>
  <si>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</si>
  <si>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</si>
  <si>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</si>
  <si>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</si>
  <si>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</si>
  <si>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</si>
  <si>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</si>
  <si>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</si>
  <si>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</si>
  <si>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</si>
  <si>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</si>
  <si>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</si>
  <si>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</si>
  <si>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</si>
  <si>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</si>
  <si>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</si>
  <si>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</si>
  <si>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</si>
  <si>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</si>
  <si>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</si>
  <si>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</si>
  <si>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</si>
  <si>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</si>
  <si>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</si>
  <si>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</si>
  <si>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</si>
  <si>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</si>
  <si>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</si>
  <si>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</si>
  <si>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</si>
  <si>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</si>
  <si>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</si>
  <si>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</si>
  <si>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</si>
  <si>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</si>
  <si>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</si>
  <si>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</si>
  <si>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</si>
  <si>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</si>
  <si>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</si>
  <si>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</si>
  <si>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</si>
  <si>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</si>
  <si>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</si>
  <si>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</si>
  <si>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</si>
  <si>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</si>
  <si>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</si>
  <si>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</si>
  <si>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</si>
  <si>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</si>
  <si>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</si>
  <si>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</si>
  <si>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</si>
  <si>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</si>
  <si>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</si>
  <si>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</si>
  <si>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</si>
  <si>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</si>
  <si>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</si>
  <si>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</si>
  <si>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</si>
  <si>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</si>
  <si>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</si>
  <si>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</si>
  <si>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</si>
  <si>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</si>
  <si>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</si>
  <si>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</si>
  <si>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</si>
  <si>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</si>
  <si>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</si>
  <si>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</si>
  <si>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</si>
  <si>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</si>
  <si>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</si>
  <si>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</si>
  <si>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</si>
  <si>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</si>
  <si>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</si>
  <si>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</si>
  <si>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</si>
  <si>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</si>
  <si>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</si>
  <si>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</si>
  <si>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</si>
  <si>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</si>
  <si>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</si>
  <si>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</si>
  <si>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</si>
  <si>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</si>
  <si>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</si>
  <si>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</si>
  <si>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</si>
  <si>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</si>
  <si>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</si>
  <si>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</si>
  <si>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</si>
  <si>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</si>
  <si>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</si>
  <si>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</si>
  <si>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</si>
  <si>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</si>
  <si>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</si>
  <si>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</si>
  <si>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</si>
  <si>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</si>
  <si>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</si>
  <si>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</si>
  <si>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</si>
  <si>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</si>
  <si>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</si>
  <si>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</si>
  <si>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</si>
  <si>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</si>
  <si>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</si>
  <si>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</si>
  <si>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</si>
  <si>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</si>
  <si>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</si>
  <si>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</si>
  <si>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</si>
  <si>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</si>
  <si>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</si>
  <si>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</si>
  <si>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</si>
  <si>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</si>
  <si>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</si>
  <si>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</si>
  <si>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</si>
  <si>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</si>
  <si>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</si>
  <si>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</si>
  <si>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</si>
  <si>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</si>
  <si>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</si>
  <si>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</si>
  <si>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</si>
  <si>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</si>
  <si>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</si>
  <si>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</si>
  <si>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</si>
  <si>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</si>
  <si>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</si>
  <si>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</si>
  <si>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</si>
  <si>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</si>
  <si>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</si>
  <si>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</si>
  <si>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</si>
  <si>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</si>
  <si>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</si>
  <si>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</si>
  <si>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</si>
  <si>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</si>
  <si>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</si>
  <si>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</si>
  <si>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</si>
  <si>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</si>
  <si>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</si>
  <si>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</si>
  <si>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</si>
  <si>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</si>
  <si>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</si>
  <si>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</si>
  <si>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</si>
  <si>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</si>
  <si>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</si>
  <si>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</si>
  <si>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</si>
  <si>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</si>
  <si>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</si>
  <si>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</si>
  <si>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</si>
  <si>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</si>
  <si>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</si>
  <si>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</si>
  <si>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</si>
  <si>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</si>
  <si>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</si>
  <si>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</si>
  <si>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</si>
  <si>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</si>
  <si>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</si>
  <si>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</si>
  <si>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</si>
  <si>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</si>
  <si>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</si>
  <si>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</si>
  <si>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</si>
  <si>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</si>
  <si>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</si>
  <si>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</si>
  <si>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</si>
  <si>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</si>
  <si>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</si>
  <si>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</si>
  <si>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</si>
  <si>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</si>
  <si>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</si>
  <si>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</si>
  <si>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</si>
  <si>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</si>
  <si>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</si>
  <si>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</si>
  <si>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</si>
  <si>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</si>
  <si>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</si>
  <si>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</si>
  <si>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</si>
  <si>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</si>
  <si>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</si>
  <si>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</si>
  <si>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</si>
  <si>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</si>
  <si>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</si>
  <si>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</si>
  <si>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</si>
  <si>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</si>
  <si>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</si>
  <si>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</si>
  <si>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</si>
  <si>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</si>
  <si>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</si>
  <si>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</si>
  <si>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</si>
  <si>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</si>
  <si>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</si>
  <si>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</si>
  <si>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</si>
  <si>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</si>
  <si>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</si>
  <si>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</si>
  <si>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</si>
  <si>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</si>
  <si>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</si>
  <si>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</si>
  <si>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</si>
  <si>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</si>
  <si>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</si>
  <si>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</si>
  <si>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</si>
  <si>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</si>
  <si>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</si>
  <si>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</si>
  <si>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</si>
  <si>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</si>
  <si>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</si>
  <si>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</si>
  <si>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</si>
  <si>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</si>
  <si>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</si>
  <si>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</si>
  <si>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</si>
  <si>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</si>
  <si>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</si>
  <si>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</si>
  <si>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</si>
  <si>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</si>
  <si>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</si>
  <si>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</si>
  <si>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</si>
  <si>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</si>
  <si>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</si>
  <si>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</si>
  <si>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</si>
  <si>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</si>
  <si>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</si>
  <si>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</si>
  <si>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</si>
  <si>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</si>
  <si>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</si>
  <si>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</si>
  <si>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</si>
  <si>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</si>
  <si>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</si>
  <si>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</si>
  <si>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</si>
  <si>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</si>
  <si>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</si>
  <si>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</si>
  <si>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</si>
  <si>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</si>
  <si>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</si>
  <si>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</si>
  <si>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</si>
  <si>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</si>
  <si>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</si>
  <si>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</si>
  <si>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</si>
  <si>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</si>
  <si>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</si>
  <si>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</si>
  <si>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</si>
  <si>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</si>
  <si>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</si>
  <si>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</si>
  <si>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</si>
  <si>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</si>
  <si>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</si>
  <si>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</si>
  <si>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</si>
  <si>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</si>
  <si>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</si>
  <si>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</si>
  <si>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</si>
  <si>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</si>
  <si>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</si>
  <si>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</si>
  <si>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</si>
  <si>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</si>
  <si>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</si>
  <si>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</si>
  <si>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</si>
  <si>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</si>
  <si>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</si>
  <si>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</si>
  <si>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</si>
  <si>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</si>
  <si>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</si>
  <si>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</si>
  <si>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</si>
  <si>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</si>
  <si>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</si>
  <si>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</si>
  <si>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</si>
  <si>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</si>
  <si>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</si>
  <si>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</si>
  <si>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</si>
  <si>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</si>
  <si>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</si>
  <si>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</si>
  <si>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</si>
  <si>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</si>
  <si>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</si>
  <si>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</si>
  <si>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</si>
  <si>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</si>
  <si>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</si>
  <si>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</si>
  <si>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</si>
  <si>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</si>
  <si>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</si>
  <si>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</si>
  <si>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</si>
  <si>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</si>
  <si>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</si>
  <si>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</si>
  <si>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</si>
  <si>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</si>
  <si>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</si>
  <si>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</si>
  <si>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</si>
  <si>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</si>
  <si>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</si>
  <si>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</si>
  <si>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</si>
  <si>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</si>
  <si>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</si>
  <si>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</si>
  <si>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</si>
  <si>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</si>
  <si>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</si>
  <si>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</si>
  <si>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</si>
  <si>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</si>
  <si>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</si>
  <si>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</si>
  <si>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</si>
  <si>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</si>
  <si>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</si>
  <si>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</si>
  <si>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</si>
  <si>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</si>
  <si>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</si>
  <si>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</si>
  <si>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</si>
  <si>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</si>
  <si>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</si>
  <si>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</si>
  <si>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</si>
  <si>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</si>
  <si>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</si>
  <si>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</si>
  <si>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</si>
  <si>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</si>
  <si>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</si>
  <si>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</si>
  <si>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</si>
  <si>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</si>
  <si>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</si>
  <si>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</si>
  <si>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</si>
  <si>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</si>
  <si>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</si>
  <si>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</si>
  <si>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</si>
  <si>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</si>
  <si>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</si>
  <si>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</si>
  <si>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</si>
  <si>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</si>
  <si>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</si>
  <si>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</si>
  <si>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</si>
  <si>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</si>
  <si>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</si>
  <si>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</si>
  <si>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</si>
  <si>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</si>
  <si>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</si>
  <si>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</si>
  <si>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</si>
  <si>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</si>
  <si>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</si>
  <si>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</si>
  <si>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</si>
  <si>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</si>
  <si>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</si>
  <si>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</si>
  <si>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</si>
  <si>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</si>
  <si>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</si>
  <si>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</si>
  <si>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</si>
  <si>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</si>
  <si>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</si>
  <si>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</si>
  <si>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</si>
  <si>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</si>
  <si>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</si>
  <si>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</si>
  <si>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</si>
  <si>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</si>
  <si>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</si>
  <si>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</si>
  <si>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</si>
  <si>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</si>
  <si>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</si>
  <si>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</si>
  <si>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</si>
  <si>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</si>
  <si>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</si>
  <si>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</si>
  <si>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</si>
  <si>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</si>
  <si>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</si>
  <si>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</si>
  <si>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</si>
  <si>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</si>
  <si>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</si>
  <si>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</si>
  <si>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</si>
  <si>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</si>
  <si>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</si>
  <si>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</si>
  <si>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</si>
  <si>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</si>
  <si>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</si>
  <si>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</si>
  <si>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</si>
  <si>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</si>
  <si>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</si>
  <si>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</si>
  <si>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</si>
  <si>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</si>
  <si>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</si>
  <si>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</si>
  <si>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</si>
  <si>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</si>
  <si>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</si>
  <si>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</si>
  <si>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</si>
  <si>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</si>
  <si>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</si>
  <si>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</si>
  <si>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</si>
  <si>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</si>
  <si>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</si>
  <si>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</si>
  <si>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</si>
  <si>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</si>
  <si>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</si>
  <si>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</si>
  <si>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</si>
  <si>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</si>
  <si>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</si>
  <si>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</si>
  <si>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</si>
  <si>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</si>
  <si>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</si>
  <si>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</si>
  <si>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</si>
  <si>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</si>
  <si>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</si>
  <si>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</si>
  <si>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</si>
  <si>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</si>
  <si>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</si>
  <si>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</si>
  <si>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</si>
  <si>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</si>
  <si>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</si>
  <si>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</si>
  <si>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</si>
  <si>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</si>
  <si>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</si>
  <si>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</si>
  <si>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</si>
  <si>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</si>
  <si>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</si>
  <si>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</si>
  <si>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</si>
  <si>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</si>
  <si>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</si>
  <si>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</si>
  <si>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</si>
  <si>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</si>
  <si>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</si>
  <si>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</si>
  <si>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</si>
  <si>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</si>
  <si>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</si>
  <si>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</si>
  <si>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</si>
  <si>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</si>
  <si>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</si>
  <si>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</si>
  <si>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</si>
  <si>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</si>
  <si>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</si>
  <si>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</si>
  <si>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</si>
  <si>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</si>
  <si>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</si>
  <si>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</si>
  <si>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</si>
  <si>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</si>
  <si>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</si>
  <si>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</si>
  <si>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</si>
  <si>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</si>
  <si>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</si>
  <si>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</si>
  <si>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</si>
  <si>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</si>
  <si>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</si>
  <si>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</si>
  <si>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</si>
  <si>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</si>
  <si>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</si>
  <si>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</si>
  <si>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</si>
  <si>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</si>
  <si>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</si>
  <si>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</si>
  <si>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</si>
  <si>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</si>
  <si>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</si>
  <si>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</si>
  <si>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</si>
  <si>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</si>
  <si>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</si>
  <si>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</si>
  <si>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</si>
  <si>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</si>
  <si>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</si>
  <si>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</si>
  <si>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</si>
  <si>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</si>
  <si>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</si>
  <si>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</si>
  <si>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</si>
  <si>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</si>
  <si>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</si>
  <si>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</si>
  <si>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</si>
  <si>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</si>
  <si>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</si>
  <si>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</si>
  <si>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</si>
  <si>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</si>
  <si>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</si>
  <si>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</si>
  <si>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</si>
  <si>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</si>
  <si>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</si>
  <si>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</si>
  <si>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</si>
  <si>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</si>
  <si>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</si>
  <si>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</si>
  <si>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</si>
  <si>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</si>
  <si>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</si>
  <si>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</si>
  <si>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</si>
  <si>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</si>
  <si>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</si>
  <si>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</si>
  <si>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</si>
  <si>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</si>
  <si>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</si>
  <si>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</si>
  <si>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</si>
  <si>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</si>
  <si>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</si>
  <si>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</si>
  <si>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</si>
  <si>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</si>
  <si>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</si>
  <si>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</si>
  <si>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</si>
  <si>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</si>
  <si>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</si>
  <si>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</si>
  <si>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</si>
  <si>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</si>
  <si>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</si>
  <si>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</si>
  <si>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</si>
  <si>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</si>
  <si>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</si>
  <si>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</si>
  <si>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</si>
  <si>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</si>
  <si>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</si>
  <si>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</si>
  <si>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</si>
  <si>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</si>
  <si>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</si>
  <si>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</si>
  <si>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</si>
  <si>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</si>
  <si>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</si>
  <si>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</si>
  <si>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</si>
  <si>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</si>
  <si>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</si>
  <si>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</si>
  <si>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</si>
  <si>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</si>
  <si>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</si>
  <si>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</si>
  <si>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</si>
  <si>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</si>
  <si>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</si>
  <si>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</si>
  <si>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</si>
  <si>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</si>
  <si>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</si>
  <si>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</si>
  <si>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</si>
  <si>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</si>
  <si>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</si>
  <si>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</si>
  <si>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</si>
  <si>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</si>
  <si>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</si>
  <si>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</si>
  <si>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</si>
  <si>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</si>
  <si>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</si>
  <si>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</si>
  <si>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</si>
  <si>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</si>
  <si>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</si>
  <si>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</si>
  <si>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</si>
  <si>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</si>
  <si>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</si>
  <si>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</si>
  <si>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</si>
  <si>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</si>
  <si>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</si>
  <si>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</si>
  <si>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</si>
  <si>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</si>
  <si>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</si>
  <si>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</si>
  <si>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</si>
  <si>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</si>
  <si>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</si>
  <si>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</si>
  <si>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</si>
  <si>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</si>
  <si>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</si>
  <si>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</si>
  <si>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</si>
  <si>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</si>
  <si>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</si>
  <si>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</si>
  <si>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</si>
  <si>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</si>
  <si>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</si>
  <si>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</si>
  <si>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</si>
  <si>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</si>
  <si>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</si>
  <si>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</si>
  <si>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</si>
  <si>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</si>
  <si>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</si>
  <si>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</si>
  <si>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</si>
  <si>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</si>
  <si>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</si>
  <si>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</si>
  <si>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</si>
  <si>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</si>
  <si>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</si>
  <si>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</si>
  <si>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</si>
  <si>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</si>
  <si>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</si>
  <si>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</si>
  <si>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</si>
  <si>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</si>
  <si>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</si>
  <si>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</si>
  <si>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</si>
  <si>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</si>
  <si>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</si>
  <si>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</si>
  <si>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</si>
  <si>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</si>
  <si>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</si>
  <si>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</si>
  <si>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</si>
  <si>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</si>
  <si>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</si>
  <si>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</si>
  <si>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</si>
  <si>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</si>
  <si>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</si>
  <si>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</si>
  <si>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</si>
  <si>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</si>
  <si>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</si>
  <si>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</si>
  <si>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</si>
  <si>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</si>
  <si>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</si>
  <si>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</si>
  <si>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</si>
  <si>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</si>
  <si>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</si>
  <si>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</si>
  <si>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</si>
  <si>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</si>
  <si>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</si>
  <si>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</si>
  <si>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</si>
  <si>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</si>
  <si>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</si>
  <si>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</si>
  <si>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</si>
  <si>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</si>
  <si>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</si>
  <si>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</si>
  <si>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</si>
  <si>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</si>
  <si>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</si>
  <si>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</si>
  <si>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</si>
  <si>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</si>
  <si>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</si>
  <si>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</si>
  <si>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</si>
  <si>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</si>
  <si>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</si>
  <si>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</si>
  <si>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</si>
  <si>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</si>
  <si>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</si>
  <si>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</si>
  <si>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</si>
  <si>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</si>
  <si>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</si>
  <si>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</si>
  <si>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</si>
  <si>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</si>
  <si>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</si>
  <si>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</si>
  <si>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</si>
  <si>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</si>
  <si>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</si>
  <si>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</si>
  <si>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</si>
  <si>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</si>
  <si>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</si>
  <si>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</si>
  <si>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</si>
  <si>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</si>
  <si>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</si>
  <si>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</si>
  <si>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</si>
  <si>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</si>
  <si>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</si>
  <si>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</si>
  <si>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</si>
  <si>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</si>
  <si>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</si>
  <si>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</si>
  <si>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</si>
  <si>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</si>
  <si>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</si>
  <si>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</si>
  <si>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</si>
  <si>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</si>
  <si>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</si>
  <si>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</si>
  <si>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</si>
  <si>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</si>
  <si>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</si>
  <si>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</si>
  <si>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</si>
  <si>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</si>
  <si>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</si>
  <si>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</si>
  <si>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</si>
  <si>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</si>
  <si>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</si>
  <si>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</si>
  <si>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</si>
  <si>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</si>
  <si>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</si>
  <si>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</si>
  <si>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</si>
  <si>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</si>
  <si>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</si>
  <si>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</si>
  <si>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</si>
  <si>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</si>
  <si>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</si>
  <si>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</si>
  <si>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</si>
  <si>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</si>
  <si>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</si>
  <si>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</si>
  <si>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</si>
  <si>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</si>
  <si>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</si>
  <si>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</si>
  <si>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</si>
  <si>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</si>
  <si>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</si>
  <si>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</si>
  <si>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</si>
  <si>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</si>
  <si>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</si>
  <si>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</si>
  <si>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</si>
  <si>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</si>
  <si>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</si>
  <si>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</si>
  <si>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</si>
  <si>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</si>
  <si>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</si>
  <si>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</si>
  <si>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</si>
  <si>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</si>
  <si>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</si>
  <si>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</si>
  <si>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</si>
  <si>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</si>
  <si>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</si>
  <si>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</si>
  <si>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</si>
  <si>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</si>
  <si>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</si>
  <si>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</si>
  <si>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</si>
  <si>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</si>
  <si>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</si>
  <si>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</si>
  <si>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</si>
  <si>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</si>
  <si>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</si>
  <si>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</si>
  <si>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</si>
  <si>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</si>
  <si>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</si>
  <si>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</si>
  <si>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</si>
  <si>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</si>
  <si>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</si>
  <si>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</si>
  <si>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</si>
  <si>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</si>
  <si>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</si>
  <si>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</si>
  <si>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</si>
  <si>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</si>
  <si>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</si>
  <si>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</si>
  <si>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</si>
  <si>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</si>
  <si>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</si>
  <si>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</si>
  <si>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</si>
  <si>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</si>
  <si>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</si>
  <si>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</si>
  <si>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</si>
  <si>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</si>
  <si>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</si>
  <si>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</si>
  <si>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</si>
  <si>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</si>
  <si>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</si>
  <si>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</si>
  <si>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</si>
  <si>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</si>
  <si>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</si>
  <si>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</si>
  <si>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</si>
  <si>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</si>
  <si>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</si>
  <si>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</si>
  <si>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</si>
  <si>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</si>
  <si>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</si>
  <si>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</si>
  <si>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</si>
  <si>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</si>
  <si>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</si>
  <si>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</si>
  <si>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</si>
  <si>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</si>
  <si>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</si>
  <si>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</si>
  <si>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</si>
  <si>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</si>
  <si>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</si>
  <si>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</si>
  <si>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</si>
  <si>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</si>
  <si>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</si>
  <si>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</si>
  <si>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</si>
  <si>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</si>
  <si>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</si>
  <si>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</si>
  <si>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</si>
  <si>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</si>
  <si>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</si>
  <si>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</si>
  <si>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</si>
  <si>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</si>
  <si>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</si>
  <si>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</si>
  <si>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</si>
  <si>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</si>
  <si>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</si>
  <si>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</si>
  <si>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</si>
  <si>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</si>
  <si>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</si>
  <si>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</si>
  <si>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</si>
  <si>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</si>
  <si>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</si>
  <si>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</si>
  <si>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</si>
  <si>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</si>
  <si>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</si>
  <si>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</si>
  <si>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</si>
  <si>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</si>
  <si>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</si>
  <si>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</si>
  <si>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</si>
  <si>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</si>
  <si>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</si>
  <si>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</si>
  <si>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</si>
  <si>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</si>
  <si>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</si>
  <si>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</si>
  <si>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</si>
  <si>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</si>
  <si>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</si>
  <si>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</si>
  <si>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</si>
  <si>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</si>
  <si>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</si>
  <si>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</si>
  <si>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</si>
  <si>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</si>
  <si>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</si>
  <si>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</si>
  <si>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</si>
  <si>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</si>
  <si>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</si>
  <si>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</si>
  <si>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</si>
  <si>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</si>
  <si>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</si>
  <si>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</si>
  <si>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</si>
  <si>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</si>
  <si>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</si>
  <si>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</si>
  <si>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</si>
  <si>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</si>
  <si>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</si>
  <si>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</si>
  <si>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</si>
  <si>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</si>
  <si>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</si>
  <si>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</si>
  <si>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</si>
  <si>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</si>
  <si>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</si>
  <si>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</si>
  <si>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</si>
  <si>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</si>
  <si>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</si>
  <si>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</si>
  <si>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</si>
  <si>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</si>
  <si>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</si>
  <si>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</si>
  <si>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</si>
  <si>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</si>
  <si>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</si>
  <si>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</si>
  <si>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</si>
  <si>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</si>
  <si>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</si>
  <si>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</si>
  <si>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</si>
  <si>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</si>
  <si>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</si>
  <si>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</si>
  <si>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</si>
  <si>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</si>
  <si>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</si>
  <si>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</si>
  <si>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</si>
  <si>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</si>
  <si>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</si>
  <si>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</si>
  <si>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</si>
  <si>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</si>
  <si>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</si>
  <si>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</si>
  <si>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</si>
  <si>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</si>
  <si>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</si>
  <si>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</si>
  <si>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</si>
  <si>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</si>
  <si>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</si>
  <si>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</si>
  <si>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</si>
  <si>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</si>
  <si>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</si>
  <si>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</si>
  <si>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</si>
  <si>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</si>
  <si>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</si>
  <si>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</si>
  <si>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</si>
  <si>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</si>
  <si>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</si>
  <si>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</si>
  <si>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</si>
  <si>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</si>
  <si>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</si>
  <si>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</si>
  <si>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</si>
  <si>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</si>
  <si>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</si>
  <si>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</si>
  <si>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</si>
  <si>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</si>
  <si>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</si>
  <si>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</si>
  <si>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</si>
  <si>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</si>
  <si>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</si>
  <si>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</si>
  <si>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</si>
  <si>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</si>
  <si>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</si>
  <si>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</si>
  <si>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</si>
  <si>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</si>
  <si>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</si>
  <si>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</si>
  <si>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</si>
  <si>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</si>
  <si>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</si>
  <si>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</si>
  <si>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</si>
  <si>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</si>
  <si>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</si>
  <si>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</si>
  <si>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</si>
  <si>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</si>
  <si>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</si>
  <si>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</si>
  <si>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</si>
  <si>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</si>
  <si>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</si>
  <si>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</si>
  <si>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</si>
  <si>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</si>
  <si>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</si>
  <si>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</si>
  <si>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</si>
  <si>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</si>
  <si>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</si>
  <si>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</si>
  <si>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</si>
  <si>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</si>
  <si>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</si>
  <si>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</si>
  <si>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</si>
  <si>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</si>
  <si>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</si>
  <si>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</si>
  <si>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</si>
  <si>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</si>
  <si>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</si>
  <si>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</si>
  <si>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</si>
  <si>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</si>
  <si>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</si>
  <si>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</si>
  <si>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</si>
  <si>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</si>
  <si>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</si>
  <si>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</si>
  <si>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</si>
  <si>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</si>
  <si>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</si>
  <si>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</si>
  <si>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</si>
  <si>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</si>
  <si>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</si>
  <si>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</si>
  <si>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</si>
  <si>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</si>
  <si>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</si>
  <si>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</si>
  <si>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</si>
  <si>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</si>
  <si>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</si>
  <si>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</si>
  <si>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</si>
  <si>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</si>
  <si>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</si>
  <si>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</si>
  <si>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</si>
  <si>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</si>
  <si>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</si>
  <si>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</si>
  <si>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</si>
  <si>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</si>
  <si>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</si>
  <si>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</si>
  <si>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</si>
  <si>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</si>
  <si>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</si>
  <si>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</si>
  <si>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</si>
  <si>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</si>
  <si>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</si>
  <si>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</si>
  <si>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</si>
  <si>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</si>
  <si>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</si>
  <si>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</si>
  <si>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</si>
  <si>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</si>
  <si>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</si>
  <si>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</si>
  <si>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</si>
  <si>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</si>
  <si>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</si>
  <si>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</si>
  <si>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</si>
  <si>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</si>
  <si>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</si>
  <si>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</si>
  <si>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</si>
  <si>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</si>
  <si>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</si>
  <si>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</si>
  <si>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</si>
  <si>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</si>
  <si>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</si>
  <si>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</si>
  <si>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</si>
  <si>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</si>
  <si>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</si>
  <si>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</si>
  <si>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</si>
  <si>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</si>
  <si>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</si>
  <si>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</si>
  <si>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</si>
  <si>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</si>
  <si>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</si>
  <si>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</si>
  <si>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</si>
  <si>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</si>
  <si>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</si>
  <si>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</si>
  <si>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</si>
  <si>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</si>
  <si>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</si>
  <si>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</si>
  <si>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</si>
  <si>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</si>
  <si>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</si>
  <si>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</si>
  <si>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</si>
  <si>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</si>
  <si>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</si>
  <si>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</si>
  <si>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</si>
  <si>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</si>
  <si>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</si>
  <si>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</si>
  <si>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</si>
  <si>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</si>
  <si>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</si>
  <si>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</si>
  <si>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</si>
  <si>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</si>
  <si>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</si>
  <si>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</si>
  <si>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</si>
  <si>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</si>
  <si>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</si>
  <si>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</si>
  <si>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</si>
  <si>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</si>
  <si>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</si>
  <si>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</si>
  <si>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</si>
  <si>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</si>
  <si>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</si>
  <si>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</si>
  <si>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</si>
  <si>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</si>
  <si>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</si>
  <si>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</si>
  <si>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</si>
  <si>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</si>
  <si>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</si>
  <si>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</si>
  <si>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</si>
  <si>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</si>
  <si>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</si>
  <si>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</si>
  <si>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</si>
  <si>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</si>
  <si>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</si>
  <si>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</si>
  <si>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</si>
  <si>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</si>
  <si>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</si>
  <si>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</si>
  <si>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</si>
  <si>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</si>
  <si>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</si>
  <si>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</si>
  <si>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</si>
  <si>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</si>
  <si>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</si>
  <si>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</si>
  <si>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</si>
  <si>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</si>
  <si>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</si>
  <si>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</si>
  <si>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</si>
  <si>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</si>
  <si>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</si>
  <si>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</si>
  <si>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</si>
  <si>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</si>
  <si>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</si>
  <si>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</si>
  <si>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</si>
  <si>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</si>
  <si>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</si>
  <si>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</si>
  <si>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</si>
  <si>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</si>
  <si>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</si>
  <si>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</si>
  <si>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</si>
  <si>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</si>
  <si>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</si>
  <si>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</si>
  <si>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</si>
  <si>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</si>
  <si>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</si>
  <si>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</si>
  <si>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</si>
  <si>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</si>
  <si>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</si>
  <si>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</si>
  <si>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</si>
  <si>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</si>
  <si>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</si>
  <si>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</si>
  <si>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</si>
  <si>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</si>
  <si>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</si>
  <si>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</si>
  <si>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</si>
  <si>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</si>
  <si>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</si>
  <si>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</si>
  <si>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</si>
  <si>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</si>
  <si>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</si>
  <si>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</si>
  <si>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</si>
  <si>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</si>
  <si>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</si>
  <si>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</si>
  <si>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</si>
  <si>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</si>
  <si>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</si>
  <si>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</si>
  <si>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</si>
  <si>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</si>
  <si>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</si>
  <si>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</si>
  <si>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</si>
  <si>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</si>
  <si>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</si>
  <si>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</si>
  <si>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</si>
  <si>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</si>
  <si>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</si>
  <si>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</si>
  <si>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</si>
  <si>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</si>
  <si>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</si>
  <si>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</si>
  <si>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</si>
  <si>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</si>
  <si>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</si>
  <si>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</si>
  <si>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</si>
  <si>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</si>
  <si>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</si>
  <si>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</si>
  <si>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</si>
  <si>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</si>
  <si>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</si>
  <si>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</si>
  <si>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</si>
  <si>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</si>
  <si>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</si>
  <si>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</si>
  <si>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</si>
  <si>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</si>
  <si>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</si>
  <si>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</si>
  <si>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</si>
  <si>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</si>
  <si>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</si>
  <si>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</si>
  <si>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</si>
  <si>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</si>
  <si>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</si>
  <si>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</si>
  <si>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</si>
  <si>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</si>
  <si>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</si>
  <si>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</si>
  <si>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</si>
  <si>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</si>
  <si>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</si>
  <si>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</si>
  <si>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</si>
  <si>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</si>
  <si>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</si>
  <si>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</si>
  <si>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</si>
  <si>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</si>
  <si>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</si>
  <si>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</si>
  <si>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</si>
  <si>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</si>
  <si>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</si>
  <si>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</si>
  <si>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</si>
  <si>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</si>
  <si>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</si>
  <si>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</si>
  <si>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</si>
  <si>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</si>
  <si>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</si>
  <si>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</si>
  <si>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</si>
  <si>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</si>
  <si>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</si>
  <si>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</si>
  <si>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</si>
  <si>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</si>
  <si>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</si>
  <si>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</si>
  <si>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</si>
  <si>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</si>
  <si>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</si>
  <si>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</si>
  <si>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</si>
  <si>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</si>
  <si>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</si>
  <si>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</si>
  <si>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</si>
  <si>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</si>
  <si>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</si>
  <si>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</si>
  <si>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</si>
  <si>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</si>
  <si>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</si>
  <si>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</si>
  <si>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</si>
  <si>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</si>
  <si>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</si>
  <si>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</si>
  <si>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</si>
  <si>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</si>
  <si>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</si>
  <si>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</si>
  <si>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</si>
  <si>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</si>
  <si>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</si>
  <si>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</si>
  <si>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</si>
  <si>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</si>
  <si>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</si>
  <si>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</si>
  <si>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</si>
  <si>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</si>
  <si>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</si>
  <si>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</si>
  <si>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</si>
  <si>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</si>
  <si>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</si>
  <si>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</si>
  <si>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</si>
  <si>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</si>
  <si>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</si>
  <si>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</si>
  <si>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</si>
  <si>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</si>
  <si>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</si>
  <si>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</si>
  <si>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</si>
  <si>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</si>
  <si>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</si>
  <si>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</si>
  <si>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</si>
  <si>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</si>
  <si>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</si>
  <si>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</si>
  <si>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</si>
  <si>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</si>
  <si>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</si>
  <si>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</si>
  <si>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</si>
  <si>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</si>
  <si>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</si>
  <si>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</si>
  <si>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</si>
  <si>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</si>
  <si>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</si>
  <si>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</si>
  <si>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</si>
  <si>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</si>
  <si>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</si>
  <si>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</si>
  <si>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</si>
  <si>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</si>
  <si>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</si>
  <si>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</si>
  <si>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</si>
  <si>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</si>
  <si>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</si>
  <si>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</si>
  <si>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</si>
  <si>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</si>
  <si>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</si>
  <si>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</si>
  <si>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</si>
  <si>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</si>
  <si>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</si>
  <si>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</si>
  <si>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</si>
  <si>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</si>
  <si>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</si>
  <si>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</si>
  <si>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</si>
  <si>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</si>
  <si>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</si>
  <si>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</si>
  <si>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</si>
  <si>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</si>
  <si>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</si>
  <si>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</si>
  <si>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</si>
  <si>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</si>
  <si>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</si>
  <si>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</si>
  <si>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</si>
  <si>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</si>
  <si>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</si>
  <si>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</si>
  <si>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</si>
  <si>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</si>
  <si>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</si>
  <si>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</si>
  <si>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</si>
  <si>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</si>
  <si>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</si>
  <si>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</si>
  <si>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</si>
  <si>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</si>
  <si>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</si>
  <si>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</si>
  <si>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</si>
  <si>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</si>
  <si>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</si>
  <si>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</si>
  <si>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</si>
  <si>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</si>
  <si>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</si>
  <si>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</si>
  <si>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</si>
  <si>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</si>
  <si>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</si>
  <si>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</si>
  <si>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</si>
  <si>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</si>
  <si>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</si>
  <si>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</si>
  <si>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</si>
  <si>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</si>
  <si>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</si>
  <si>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</si>
  <si>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</si>
  <si>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</si>
  <si>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</si>
  <si>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</si>
  <si>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</si>
  <si>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</si>
  <si>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</si>
  <si>
    <t>Date Created Version</t>
  </si>
  <si>
    <t>Date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</si>
  <si>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</si>
  <si>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</si>
  <si>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</si>
  <si>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</si>
  <si>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</si>
  <si>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</si>
  <si>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</si>
  <si>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</si>
  <si>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</si>
  <si>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</si>
  <si>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</si>
  <si>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</si>
  <si>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</si>
  <si>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</si>
  <si>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</si>
  <si>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</si>
  <si>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</si>
  <si>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Failed</t>
  </si>
  <si>
    <t>Percentage Cancelled</t>
  </si>
  <si>
    <t>Number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</si>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</sst>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71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171" formatCode="d/mm/yyyy;@"/>
    </dxf>
    <dxf>
      <numFmt numFmtId="171" formatCode="d/mm/yy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numFmt numFmtId="30" formatCode="@"/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numFmt numFmtId="30" formatCode="@"/>
      <fill>
        <patternFill>
          <f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numFmt numFmtId="30" formatCode="@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[CrowdfundingBook2.xlsx]Task2!PivotTable1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Task2!$A$5:$A$14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4-7247-95B4-2BC3AB4F03CE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Task2!$A$5:$A$14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4-7247-95B4-2BC3AB4F03CE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Task2!$A$5:$A$14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4-7247-95B4-2BC3AB4F03CE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Task2!$A$5:$A$14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Task2!$E$5:$E$14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4-7247-95B4-2BC3AB4F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813408"/>
        <c:axId val="1836815680"/>
      </c:barChart>
      <c:catAx>
        <c:axId val="1836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15680"/>
        <c:crosses val="autoZero"/>
        <c:auto val="1"/>
        <c:lblAlgn val="ctr"/>
        <c:lblOffset val="100"/>
        <c:noMultiLvlLbl val="0"/>
      </c:catAx>
      <c:valAx>
        <c:axId val="1836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[CrowdfundingBook2.xlsx]Task3!PivotTable3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224A-B865-11958AB41711}"/>
            </c:ext>
          </c:extLst>
        </c:ser>
        <c:ser>
          <c:idx val="1"/>
          <c:order val="1"/>
          <c:tx>
            <c:strRef>
              <c:f>Task3!$C$4:$C$5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Task3!$A$6:$A$30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9-224A-B865-11958AB41711}"/>
            </c:ext>
          </c:extLst>
        </c:ser>
        <c:ser>
          <c:idx val="2"/>
          <c:order val="2"/>
          <c:tx>
            <c:strRef>
              <c:f>Task3!$D$4:$D$5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Task3!$A$6:$A$30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9-224A-B865-11958AB41711}"/>
            </c:ext>
          </c:extLst>
        </c:ser>
        <c:ser>
          <c:idx val="3"/>
          <c:order val="3"/>
          <c:tx>
            <c:strRef>
              <c:f>Task3!$E$4:$E$5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Task3!$E$6:$E$30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9-224A-B865-11958AB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223408"/>
        <c:axId val="788657695"/>
      </c:barChart>
      <c:catAx>
        <c:axId val="18342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7695"/>
        <c:crosses val="autoZero"/>
        <c:auto val="1"/>
        <c:lblAlgn val="ctr"/>
        <c:lblOffset val="100"/>
        <c:noMultiLvlLbl val="0"/>
      </c:catAx>
      <c:valAx>
        <c:axId val="7886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[CrowdfundingBook2.xlsx]Task4!PivotTable7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0-B941-A2A5-02302050EF60}"/>
            </c:ext>
          </c:extLst>
        </c:ser>
        <c:ser>
          <c:idx val="1"/>
          <c:order val="1"/>
          <c:tx>
            <c:strRef>
              <c:f>Task4!$C$4:$C$5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Task4!$A$6:$A$18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0-B941-A2A5-02302050EF60}"/>
            </c:ext>
          </c:extLst>
        </c:ser>
        <c:ser>
          <c:idx val="2"/>
          <c:order val="2"/>
          <c:tx>
            <c:strRef>
              <c:f>Task4!$D$4:$D$5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Task4!$A$6:$A$18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0-B941-A2A5-02302050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15471"/>
        <c:axId val="794847375"/>
      </c:lineChart>
      <c:catAx>
        <c:axId val="7957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47375"/>
        <c:crosses val="autoZero"/>
        <c:auto val="1"/>
        <c:lblAlgn val="ctr"/>
        <c:lblOffset val="100"/>
        <c:noMultiLvlLbl val="0"/>
      </c:catAx>
      <c:valAx>
        <c:axId val="794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803276</xdr:colOff>
      <xdr:row>3</xdr:row>
      <xdr:rowOff>127001</xdr:rowOff>
    </xdr:from>
    <xdr:to>
      <xdr:col>17</xdr:col>
      <xdr:colOff>603250</xdr:colOff>
      <xdr:row>41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75DF9-F331-CB7C-DBEE-DA3CE647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5</xdr:row>
      <xdr:rowOff>25400</xdr:rowOff>
    </xdr:from>
    <xdr:to>
      <xdr:col>19</xdr:col>
      <xdr:colOff>266700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C3A1B-7BDD-7573-6A47-AF0B8D80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16</xdr:row>
      <xdr:rowOff>82550</xdr:rowOff>
    </xdr:from>
    <xdr:to>
      <xdr:col>15</xdr:col>
      <xdr:colOff>546100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683C0-D8E0-A173-D823-AB2FBAEE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2.901593287039" createdVersion="8" refreshedVersion="8" minRefreshableVersion="3" recordCount="1000" xr:uid="{CFAC9D37-D52C-8945-BCC8-275B43D4425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2.98756076389" createdVersion="8" refreshedVersion="8" minRefreshableVersion="3" recordCount="1000" xr:uid="{61901FCC-268A-8949-8337-5022CA7CF631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Version" numFmtId="0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Version" numFmtId="171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x v="38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F228-0B1C-1144-A50E-6D54A53E42AC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2D0BA-46BB-134D-B424-795EDFDEFA2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FF79E-EBC2-5E4A-94C6-26E171FF9593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1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B5024-1FF0-3847-9DB1-7D164378EB2A}" name="Table1" displayName="Table1" ref="A1:T1001" totalsRowShown="0" headerRowDxfId="0">
  <autoFilter ref="A1:T1001" xr:uid="{7ABB5024-1FF0-3847-9DB1-7D164378EB2A}"/>
  <tableColumns count="20">
    <tableColumn id="1" xr3:uid="{9F843DCC-F6A0-0040-9BEA-7E7ED29032A5}" name="id"/>
    <tableColumn id="2" xr3:uid="{793ACDCD-341C-0144-8925-8700BD3CFD13}" name="name"/>
    <tableColumn id="3" xr3:uid="{28A21130-F6C8-6E49-9FD1-6BD4F5D371D9}" name="blurb" dataDxfId="6"/>
    <tableColumn id="4" xr3:uid="{5A54EA1C-FEF4-924A-966C-39EE4E733465}" name="goal"/>
    <tableColumn id="5" xr3:uid="{B7594599-215B-E04A-8F29-8FB0BD06E4AF}" name="pledged"/>
    <tableColumn id="6" xr3:uid="{1E143D8B-29E1-BC48-A24D-D445C71DCEA2}" name="percent funded" dataDxfId="5">
      <calculatedColumnFormula>(E2/D2)*100</calculatedColumnFormula>
    </tableColumn>
    <tableColumn id="7" xr3:uid="{BD0A6E73-55E2-8A45-A7DA-FFDE91F4F381}" name="outcome"/>
    <tableColumn id="8" xr3:uid="{0D696EBF-1EBB-A848-A7DE-754C43C16D9F}" name="backers_count"/>
    <tableColumn id="9" xr3:uid="{6144D6AF-DD29-3749-A440-83B91D2F3A07}" name="Average Donation" dataDxfId="4">
      <calculatedColumnFormula>IF(H2,E2/H2,0)</calculatedColumnFormula>
    </tableColumn>
    <tableColumn id="10" xr3:uid="{FB5C2064-660B-0B45-9478-E3345BF44E48}" name="country"/>
    <tableColumn id="11" xr3:uid="{2355FAE4-A6DF-9242-8C00-C66F1CFFC476}" name="currency"/>
    <tableColumn id="12" xr3:uid="{6E6579B4-EF35-AC4D-B8BC-F97C85588427}" name="launched_at"/>
    <tableColumn id="13" xr3:uid="{0831F14E-4E4A-6A4E-A25B-B451C966A90D}" name="deadline"/>
    <tableColumn id="14" xr3:uid="{DE92487D-8692-CB47-A63E-8471ABDF1E30}" name="Date Created Version" dataDxfId="3">
      <calculatedColumnFormula>(((L2/60)/60)/24)+DATE(1970,1,1)</calculatedColumnFormula>
    </tableColumn>
    <tableColumn id="15" xr3:uid="{26E33FF1-B8EB-8C49-A51F-53BB7A9BDB65}" name="Date Ended Version" dataDxfId="2">
      <calculatedColumnFormula>(((M2/60)/60)/24)+DATE(1970,1,1)</calculatedColumnFormula>
    </tableColumn>
    <tableColumn id="16" xr3:uid="{09FB9B2E-7F7E-4E4B-83CD-7E08081DFB1E}" name="staff_pick"/>
    <tableColumn id="17" xr3:uid="{CA0A98F6-1ABE-8744-9D56-BFAFDC18CE20}" name="spotlight"/>
    <tableColumn id="18" xr3:uid="{C3DEBA64-DB3E-CE4D-909F-0E3543C4E09D}" name="category &amp; sub-category"/>
    <tableColumn id="19" xr3:uid="{62F7C605-0641-F142-B4D3-4A3A21ED9578}" name="Parent Category" dataDxfId="1"/>
    <tableColumn id="20" xr3:uid="{E7063C9C-CF20-9D42-93F6-3BC3A8E83154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Normal="100" workbookViewId="0">
      <selection activeCell="D1" sqref="D1"/>
    </sheetView>
  </sheetViews>
  <sheetFormatPr baseColWidth="10" defaultRowHeight="16" x14ac:dyDescent="0.2"/>
  <cols>
    <col min="1" max="1" width="9.33203125" customWidth="1"/>
    <col min="2" max="2" width="30.6640625" bestFit="1" customWidth="1"/>
    <col min="3" max="3" width="33.5" style="3" customWidth="1"/>
    <col min="5" max="5" width="18.5" customWidth="1"/>
    <col min="6" max="6" width="20" customWidth="1"/>
    <col min="7" max="7" width="17.1640625" customWidth="1"/>
    <col min="8" max="8" width="21.5" customWidth="1"/>
    <col min="9" max="9" width="21.1640625" customWidth="1"/>
    <col min="10" max="10" width="15.83203125" customWidth="1"/>
    <col min="11" max="11" width="15.1640625" customWidth="1"/>
    <col min="12" max="12" width="18.33203125" customWidth="1"/>
    <col min="13" max="13" width="16.33203125" customWidth="1"/>
    <col min="14" max="14" width="24" customWidth="1"/>
    <col min="15" max="15" width="21.5" style="10" customWidth="1"/>
    <col min="16" max="16" width="15" customWidth="1"/>
    <col min="17" max="17" width="14.83203125" customWidth="1"/>
    <col min="18" max="18" width="28" bestFit="1" customWidth="1"/>
    <col min="19" max="19" width="21.164062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6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6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6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6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6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6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6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6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6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6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6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6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6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6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6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6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6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6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6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6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6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6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6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6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6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6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6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6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6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6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6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6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6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6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6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6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6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6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6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6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6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6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6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6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6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6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6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6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6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6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6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6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6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6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6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6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6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6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s="6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s="6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s="6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s="6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s="6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s="6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s="6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s="6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s="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s="6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s="6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s="6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s="6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s="6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s="6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s="6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s="6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s="6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s="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s="6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s="6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s="6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s="6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s="6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s="6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s="6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s="6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s="6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s="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s="6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s="6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s="6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s="6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s="6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s="6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s="6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s="6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s="6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s="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s="6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s="6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s="6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s="6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s="6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s="6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s="6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s="6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s="6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s="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s="6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s="6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s="6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s="6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s="6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s="6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s="6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s="6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s="6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s="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s="6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s="6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s="6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s="6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6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s="6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s="6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s="6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s="6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s="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s="6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s="6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s="6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s="6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s="6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s="6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s="6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s="6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s="6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s="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s="6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s="6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s="6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s="6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s="6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s="6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s="6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s="6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s="6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s="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s="6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s="6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s="6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s="6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s="6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s="6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s="6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s="6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s="6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s="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s="6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s="6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s="6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s="6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s="6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s="6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s="6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s="6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s="6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s="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s="6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s="6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s="6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s="6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s="6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s="6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s="6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s="6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s="6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s="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s="6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s="6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s="6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s="6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s="6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s="6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s="6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s="6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6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s="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s="6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s="6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s="6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s="6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s="6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s="6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s="6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s="6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s="6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s="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s="6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s="6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s="6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s="6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s="6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s="6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s="6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s="6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s="6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s="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s="6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s="6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s="6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s="6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s="6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s="6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s="6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s="6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s="6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s="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s="6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s="6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s="6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s="6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s="6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s="6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s="6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s="6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s="6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s="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s="6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s="6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s="6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s="6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s="6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s="6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s="6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s="6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s="6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s="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s="6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s="6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s="6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s="6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s="6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s="6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s="6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s="6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s="6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s="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s="6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s="6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6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s="6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s="6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s="6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s="6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s="6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s="6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s="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s="6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s="6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s="6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s="6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s="6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s="6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s="6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s="6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s="6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s="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s="6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s="6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s="6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s="6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s="6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s="6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s="6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s="6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s="6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s="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s="6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s="6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s="6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s="6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s="6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s="6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s="6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s="6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s="6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s="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s="6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s="6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s="6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s="6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s="6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s="6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s="6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s="6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s="6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s="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s="6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s="6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s="6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s="6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s="6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s="6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s="6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s="6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s="6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s="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s="6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s="6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s="6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s="6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s="6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s="6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6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s="6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s="6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s="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s="6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s="6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s="6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s="6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s="6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s="6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s="6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s="6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s="6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s="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s="6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s="6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s="6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s="6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s="6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s="6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s="6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s="6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s="6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s="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s="6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s="6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s="6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s="6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s="6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s="6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s="6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s="6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s="6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s="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s="6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s="6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s="6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s="6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s="6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s="6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s="6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s="6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s="6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s="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s="6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s="6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s="6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s="6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s="6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s="6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s="6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s="6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s="6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s="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s="6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s="6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s="6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s="6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s="6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s="6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s="6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s="6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s="6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s="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6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s="6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s="6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s="6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s="6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s="6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s="6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s="6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s="6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s="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s="6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s="6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s="6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s="6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s="6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s="6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s="6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s="6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s="6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s="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s="6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s="6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s="6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s="6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s="6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s="6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s="6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s="6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s="6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s="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s="6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s="6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s="6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s="6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s="6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s="6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s="6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s="6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s="6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s="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s="6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s="6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s="6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s="6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s="6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s="6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s="6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s="6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s="6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s="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s="6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s="6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s="6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s="6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s="6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s="6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s="6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s="6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s="6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s="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s="6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s="6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s="6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s="6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6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s="6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s="6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s="6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s="6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s="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s="6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s="6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s="6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s="6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s="6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s="6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s="6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s="6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s="6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s="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s="6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s="6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s="6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s="6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s="6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s="6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s="6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s="6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s="6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s="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s="6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s="6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s="6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s="6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s="6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s="6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s="6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s="6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s="6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s="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s="6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s="6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s="6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s="6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s="6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s="6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s="6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s="6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s="6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s="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s="6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s="6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s="6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s="6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s="6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s="6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s="6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s="6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s="6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s="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s="6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s="6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s="6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s="6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s="6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s="6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s="6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s="6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6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s="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s="6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s="6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s="6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s="6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s="6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s="6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s="6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s="6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s="6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s="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s="6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s="6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s="6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s="6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s="6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s="6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s="6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s="6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s="6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s="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s="6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s="6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s="6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s="6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s="6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s="6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s="6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s="6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s="6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s="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s="6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s="6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s="6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s="6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s="6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s="6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s="6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s="6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s="6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s="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s="6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s="6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s="6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s="6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s="6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s="6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s="6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s="6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s="6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s="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s="6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s="6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s="6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s="6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s="6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s="6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s="6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s="6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s="6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s="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s="6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s="6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6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s="6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s="6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s="6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s="6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s="6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s="6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s="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s="6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s="6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s="6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s="6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s="6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s="6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s="6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s="6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s="6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s="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s="6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s="6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s="6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s="6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s="6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s="6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s="6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s="6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s="6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s="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s="6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s="6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s="6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s="6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s="6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s="6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s="6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s="6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s="6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s="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s="6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s="6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s="6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s="6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s="6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s="6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s="6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s="6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s="6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s="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s="6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s="6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s="6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s="6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s="6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s="6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s="6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s="6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s="6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s="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s="6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s="6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s="6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s="6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s="6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s="6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6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s="6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s="6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s="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s="6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s="6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s="6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s="6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s="6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s="6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s="6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s="6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s="6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s="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s="6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s="6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s="6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s="6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s="6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s="6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s="6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s="6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s="6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s="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s="6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s="6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s="6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s="6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s="6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s="6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s="6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s="6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s="6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s="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s="6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s="6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s="6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s="6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s="6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s="6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s="6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s="6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s="6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s="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s="6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s="6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s="6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s="6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s="6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s="6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s="6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s="6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s="6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s="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s="6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s="6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s="6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s="6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s="6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s="6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s="6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s="6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s="6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s="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6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s="6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s="6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s="6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s="6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s="6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s="6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s="6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s="6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s="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s="6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s="6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s="6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s="6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s="6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s="6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s="6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s="6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s="6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s="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s="6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s="6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s="6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s="6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s="6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s="6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s="6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s="6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s="6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s="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s="6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s="6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s="6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s="6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s="6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s="6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s="6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s="6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s="6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s="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s="6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s="6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s="6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s="6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s="6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s="6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s="6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s="6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s="6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s="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s="6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s="6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s="6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s="6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s="6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s="6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s="6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s="6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s="6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s="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s="6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s="6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s="6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s="6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6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s="6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s="6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s="6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s="6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s="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s="6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s="6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s="6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s="6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s="6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s="6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s="6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s="6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s="6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s="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s="6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s="6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s="6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s="6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s="6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s="6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s="6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s="6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s="6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s="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s="6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s="6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s="6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s="6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s="6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s="6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s="6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s="6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s="6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s="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s="6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s="6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s="6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s="6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s="6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s="6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s="6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s="6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s="6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s="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s="6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s="6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s="6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s="6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s="6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s="6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s="6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s="6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s="6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s="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s="6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s="6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s="6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s="6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s="6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s="6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s="6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s="6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6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s="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s="6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s="6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s="6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s="6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s="6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s="6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s="6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s="6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s="6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s="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s="6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s="6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s="6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s="6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s="6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s="6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s="6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s="6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s="6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s="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s="6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s="6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s="6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s="6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s="6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s="6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s="6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s="6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s="6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s="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s="6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s="6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s="6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s="6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s="6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s="6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s="6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s="6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s="6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s="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s="6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s="6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s="6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s="6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s="6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s="6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s="6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s="6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s="6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s="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s="6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s="6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s="6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s="6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s="6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s="6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s="6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s="6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s="6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s="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s="6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s="6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6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s="6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s="6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s="6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s="6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s="6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s="6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s="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s="6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s="6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s="6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s="6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s="6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s="6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s="6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s="6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s="6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s="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s="6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s="6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s="6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s="6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s="6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s="6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s="6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s="6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s="6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s="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s="6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s="6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s="6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s="6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s="6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s="6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s="6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s="6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s="6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s="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s="6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s="6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s="6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s="6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s="6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s="6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s="6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s="6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s="6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s="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s="6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s="6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s="6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s="6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s="6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s="6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s="6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s="6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s="6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s="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s="6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s="6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s="6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s="6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s="6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s="6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6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s="6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s="6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s="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s="6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s="6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s="6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s="6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s="6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s="6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s="6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s="6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s="6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s="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s="6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s="6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s="6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s="6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s="6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s="6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s="6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s="6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s="6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s="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s="6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s="6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s="6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s="6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s="6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s="6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s="6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s="6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s="6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s="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s="6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s="6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s="6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s="6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s="6" t="s">
        <v>2033</v>
      </c>
      <c r="T1001" t="s">
        <v>2034</v>
      </c>
    </row>
  </sheetData>
  <dataConsolidate/>
  <conditionalFormatting sqref="F1:F1048576">
    <cfRule type="colorScale" priority="8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12" priority="1" operator="containsText" text="canceled">
      <formula>NOT(ISERROR(SEARCH("canceled",G1)))</formula>
    </cfRule>
    <cfRule type="containsText" dxfId="11" priority="2" operator="containsText" text="live">
      <formula>NOT(ISERROR(SEARCH("live",G1)))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  <cfRule type="containsText" dxfId="7" priority="6" operator="containsText" text="failed ">
      <formula>NOT(ISERROR(SEARCH("failed 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9BD9-B645-A64C-95F3-697486E96C72}">
  <dimension ref="A1:F14"/>
  <sheetViews>
    <sheetView zoomScale="90" zoomScaleNormal="90" workbookViewId="0">
      <selection activeCell="T14" sqref="T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2" bestFit="1" customWidth="1"/>
    <col min="9" max="9" width="20.5" bestFit="1" customWidth="1"/>
    <col min="10" max="10" width="26.83203125" bestFit="1" customWidth="1"/>
    <col min="11" max="11" width="15.1640625" bestFit="1" customWidth="1"/>
    <col min="12" max="12" width="18.33203125" bestFit="1" customWidth="1"/>
    <col min="13" max="13" width="14.83203125" bestFit="1" customWidth="1"/>
    <col min="14" max="14" width="10" bestFit="1" customWidth="1"/>
    <col min="15" max="15" width="11.6640625" bestFit="1" customWidth="1"/>
    <col min="16" max="16" width="10.33203125" bestFit="1" customWidth="1"/>
    <col min="17" max="17" width="17" bestFit="1" customWidth="1"/>
    <col min="18" max="18" width="28.5" bestFit="1" customWidth="1"/>
    <col min="19" max="19" width="15.5" bestFit="1" customWidth="1"/>
    <col min="20" max="20" width="18.6640625" bestFit="1" customWidth="1"/>
    <col min="21" max="21" width="24.33203125" bestFit="1" customWidth="1"/>
    <col min="22" max="22" width="20.1640625" bestFit="1" customWidth="1"/>
    <col min="23" max="23" width="19.6640625" bestFit="1" customWidth="1"/>
    <col min="24" max="24" width="14.5" bestFit="1" customWidth="1"/>
    <col min="25" max="25" width="12.33203125" bestFit="1" customWidth="1"/>
  </cols>
  <sheetData>
    <row r="1" spans="1:6" x14ac:dyDescent="0.2">
      <c r="A1" s="8" t="s">
        <v>6</v>
      </c>
      <c r="B1" t="s">
        <v>2069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772E-750B-ED4B-BEE4-5E73B1A07D94}">
  <dimension ref="A1:F30"/>
  <sheetViews>
    <sheetView topLeftCell="A3" workbookViewId="0">
      <selection sqref="A1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2069</v>
      </c>
    </row>
    <row r="2" spans="1:6" x14ac:dyDescent="0.2">
      <c r="A2" s="8" t="s">
        <v>2031</v>
      </c>
      <c r="B2" t="s">
        <v>2069</v>
      </c>
    </row>
    <row r="4" spans="1:6" x14ac:dyDescent="0.2">
      <c r="A4" s="8" t="s">
        <v>2066</v>
      </c>
      <c r="B4" s="8" t="s">
        <v>2067</v>
      </c>
    </row>
    <row r="5" spans="1:6" x14ac:dyDescent="0.2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7F43-B08C-4341-80C6-35D37AFA9944}">
  <dimension ref="A1:E18"/>
  <sheetViews>
    <sheetView workbookViewId="0">
      <selection activeCell="Q36" sqref="Q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2069</v>
      </c>
    </row>
    <row r="2" spans="1:5" x14ac:dyDescent="0.2">
      <c r="A2" s="8" t="s">
        <v>2085</v>
      </c>
      <c r="B2" t="s">
        <v>2069</v>
      </c>
    </row>
    <row r="4" spans="1:5" x14ac:dyDescent="0.2">
      <c r="A4" s="8" t="s">
        <v>2066</v>
      </c>
      <c r="B4" s="8" t="s">
        <v>2067</v>
      </c>
    </row>
    <row r="5" spans="1:5" x14ac:dyDescent="0.2">
      <c r="A5" s="8" t="s">
        <v>2070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9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9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9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9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9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9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9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9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9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9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9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9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9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C41E-7A93-154D-84F2-0E2DDD49AC31}">
  <dimension ref="A1:G13"/>
  <sheetViews>
    <sheetView tabSelected="1" workbookViewId="0">
      <selection activeCell="B2" sqref="B2"/>
    </sheetView>
  </sheetViews>
  <sheetFormatPr baseColWidth="10" defaultRowHeight="16" x14ac:dyDescent="0.2"/>
  <cols>
    <col min="1" max="1" width="28.33203125" customWidth="1"/>
    <col min="2" max="2" width="17.6640625" customWidth="1"/>
    <col min="3" max="3" width="14.6640625" customWidth="1"/>
    <col min="4" max="4" width="16.5" customWidth="1"/>
    <col min="5" max="5" width="14.1640625" customWidth="1"/>
    <col min="6" max="6" width="15.6640625" customWidth="1"/>
    <col min="7" max="7" width="20.6640625" customWidth="1"/>
  </cols>
  <sheetData>
    <row r="1" spans="1:7" x14ac:dyDescent="0.2">
      <c r="A1" t="s">
        <v>2086</v>
      </c>
      <c r="B1" t="s">
        <v>2087</v>
      </c>
      <c r="C1" t="s">
        <v>2088</v>
      </c>
      <c r="D1" t="s">
        <v>2092</v>
      </c>
      <c r="E1" t="s">
        <v>2089</v>
      </c>
      <c r="F1" t="s">
        <v>2090</v>
      </c>
      <c r="G1" t="s">
        <v>2091</v>
      </c>
    </row>
    <row r="2" spans="1:7" x14ac:dyDescent="0.2">
      <c r="A2" t="s">
        <v>2093</v>
      </c>
      <c r="B2">
        <f>COUNTIFS(Crowdfunding!$D$2:$D$1001,"&lt;1000",Crowdfunding!$G$2:$G$1001,"successful")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</row>
    <row r="3" spans="1:7" x14ac:dyDescent="0.2">
      <c r="A3" t="s">
        <v>2094</v>
      </c>
      <c r="B3">
        <f>COUNTIFS(Crowdfunding!D2:D1001,"&gt;=1000",Crowdfunding!D2:D1001,"&lt;5000",Crowdfunding!G2:G1001,"successful")</f>
        <v>191</v>
      </c>
      <c r="C3">
        <f>COUNTIFS(Crowdfunding!D2:D1001,"&gt;=1000",Crowdfunding!D2:D1001,"&lt;5000",Crowdfunding!G2:G1001,"failed")</f>
        <v>38</v>
      </c>
      <c r="D3">
        <f>COUNTIFS(Crowdfunding!D2:D1001,"&gt;=1000",Crowdfunding!D2:D1001,"&lt;5000",Crowdfunding!G2:G1001,"canceled")</f>
        <v>2</v>
      </c>
    </row>
    <row r="4" spans="1:7" x14ac:dyDescent="0.2">
      <c r="A4" t="s">
        <v>2095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</row>
    <row r="5" spans="1:7" x14ac:dyDescent="0.2">
      <c r="A5" t="s">
        <v>2096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</row>
    <row r="6" spans="1:7" x14ac:dyDescent="0.2">
      <c r="A6" t="s">
        <v>2097</v>
      </c>
      <c r="B6">
        <f>COUNTIFS(Crowdfunding!D2:D1001,"&gt;=15000",Crowdfunding!D2:D1001,"&lt;20000",Crowdfunding!G2:G1001,"successful")</f>
        <v>10</v>
      </c>
    </row>
    <row r="7" spans="1:7" x14ac:dyDescent="0.2">
      <c r="A7" t="s">
        <v>2098</v>
      </c>
      <c r="B7">
        <f>COUNTIFS(Crowdfunding!D2:D1001,"&gt;=20000",Crowdfunding!D2:D1001,"&lt;25000",Crowdfunding!G2:G1001,"successful")</f>
        <v>7</v>
      </c>
    </row>
    <row r="8" spans="1:7" x14ac:dyDescent="0.2">
      <c r="A8" t="s">
        <v>2099</v>
      </c>
      <c r="B8">
        <f>COUNTIFS(Crowdfunding!D2:D1001,"&gt;=25000",Crowdfunding!D2:D1001,"&lt;30000",Crowdfunding!G2:G1001,"successful")</f>
        <v>11</v>
      </c>
    </row>
    <row r="9" spans="1:7" x14ac:dyDescent="0.2">
      <c r="A9" t="s">
        <v>2100</v>
      </c>
      <c r="B9">
        <f>COUNTIFS(Crowdfunding!D2:D1001,"&gt;=30000",Crowdfunding!D2:D1001,"&lt;35000",Crowdfunding!G2:G1001,"successful")</f>
        <v>7</v>
      </c>
    </row>
    <row r="10" spans="1:7" x14ac:dyDescent="0.2">
      <c r="A10" t="s">
        <v>2101</v>
      </c>
      <c r="B10">
        <f>COUNTIFS(Crowdfunding!D2:D1001,"&gt;=35000",Crowdfunding!D2:D1001,"&lt;40000",Crowdfunding!G2:G1001,"successful")</f>
        <v>8</v>
      </c>
    </row>
    <row r="11" spans="1:7" x14ac:dyDescent="0.2">
      <c r="A11" t="s">
        <v>2102</v>
      </c>
      <c r="B11">
        <f>COUNTIFS(Crowdfunding!D2:D1001,"&gt;=40000",Crowdfunding!D2:D1001,"&lt;45000",Crowdfunding!G2:G1001,"successful")</f>
        <v>11</v>
      </c>
    </row>
    <row r="12" spans="1:7" x14ac:dyDescent="0.2">
      <c r="A12" t="s">
        <v>2103</v>
      </c>
      <c r="B12">
        <f>COUNTIFS(Crowdfunding!D2:D1001,"&gt;=45000",Crowdfunding!D2:D1001,"&lt;50000",Crowdfunding!G2:G1001,"successful")</f>
        <v>8</v>
      </c>
    </row>
    <row r="13" spans="1:7" x14ac:dyDescent="0.2">
      <c r="A13" t="s">
        <v>2104</v>
      </c>
      <c r="B13">
        <f>COUNTIFS(Crowdfunding!D2:D1001,"&gt;=50000",Crowdfunding!G2:G1001,"successful")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Task2</vt:lpstr>
      <vt:lpstr>Task3</vt:lpstr>
      <vt:lpstr>Task4</vt:lpstr>
      <vt:lpstr>Task5Bonus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2023-06-25T16:15:54Z</dcterms:modified>
</cp:coreProperties>
</file>