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lectronics" sheetId="1" r:id="rId3"/>
    <sheet state="visible" name="food" sheetId="2" r:id="rId4"/>
    <sheet state="visible" name="fashion" sheetId="3" r:id="rId5"/>
    <sheet state="visible" name="travel" sheetId="4" r:id="rId6"/>
  </sheets>
  <definedNames/>
  <calcPr/>
</workbook>
</file>

<file path=xl/sharedStrings.xml><?xml version="1.0" encoding="utf-8"?>
<sst xmlns="http://schemas.openxmlformats.org/spreadsheetml/2006/main" count="562" uniqueCount="384">
  <si>
    <t>Image</t>
  </si>
  <si>
    <t xml:space="preserve">Brand </t>
  </si>
  <si>
    <t>Name</t>
  </si>
  <si>
    <t>Category</t>
  </si>
  <si>
    <t>Price</t>
  </si>
  <si>
    <t>Description</t>
  </si>
  <si>
    <t>http://www.usapics.net/wp-content/uploads/2012/03/hanna-highway-maui-hawaii-united-states.jpg</t>
  </si>
  <si>
    <t>Four Seasons</t>
  </si>
  <si>
    <t>Four Seasons Resort Maui at Wailea</t>
  </si>
  <si>
    <t>Travel</t>
  </si>
  <si>
    <t>Located on Maui's sunny south shore, this resort faces the wide, crescent curve of Wailea Beach, with its sugar sands and calm waters. The Wailea Blue golf course and The Shops at Wailea are within a half-mile.</t>
  </si>
  <si>
    <t>Babbo</t>
  </si>
  <si>
    <t>Le Ritz</t>
  </si>
  <si>
    <t>110 Waverly Pl, New York, NY 10011, b/t N Washington Sq &amp; Mac Dougal St, Greenwich Village. Contact: (212) 777-0303</t>
  </si>
  <si>
    <t>Le Ritz Hotel and Suites</t>
  </si>
  <si>
    <t>Instant Pot</t>
  </si>
  <si>
    <t>LRG</t>
  </si>
  <si>
    <t>Overlooking Snake River, this hotel is 0.7 miles from an I-15 exit and 1.3 miles from the center of the Idaho Falls.</t>
  </si>
  <si>
    <t>New Fashion 2015 Party Dress</t>
  </si>
  <si>
    <t>Fashion</t>
  </si>
  <si>
    <t>Instant Pot IP-LUX60 6-in-1 Programmable Pressure Cooker, 6-Quart 1000-Watt</t>
  </si>
  <si>
    <t>Yosemite National Park</t>
  </si>
  <si>
    <t>The Ahwahnee</t>
  </si>
  <si>
    <t>Electronics</t>
  </si>
  <si>
    <t>Food</t>
  </si>
  <si>
    <t>$61</t>
  </si>
  <si>
    <t>Instant Pot IP-LUX60 is a 6-in-1 programmable cooker combining the functions of a pressure cooker, saute/browning, slow cooker, rice cooker, steamer and warmer. Using 10 built-in programs, your favorite dishes are within the reach of pressing a button. To tailor for varying tastes and food conditions, the programs come with 3 adjustable modes. Special features include 3 temperatures in Saute for browning or thickening, and 3 temperatures in Slow Cook to complete the tasks of a common slow cooker.</t>
  </si>
  <si>
    <t>The Ahwahnee shines as Yosemite National Park’s distinctive AAA® Four-Diamond hotel. Known for its magnificent façade, and architecture, The Ahwahnee was specifically designed to highlight its natural surroundings, featuring Yosemite Falls, Half Dome and Glacier Point.</t>
  </si>
  <si>
    <t>Bosch</t>
  </si>
  <si>
    <t>Bosch - 500 Series 24" Tall Tub Built-In Dishwasher - Stainless-Steel</t>
  </si>
  <si>
    <t>Bosch 500 Series 24" Tall Tub Built-In Dishwasher: Instead of washing dishes by hand, let this Bosch built-in dishwasher do the work for you. Its RackMatic system adjusts to 1 of 9 rack positions, so you can load up to 16 place settings, including items of various shapes and sizes. Just select from the 5 available wash programs to get started.</t>
  </si>
  <si>
    <t>Wequassett</t>
  </si>
  <si>
    <t>Wequassett Inn Resort and Golf Club</t>
  </si>
  <si>
    <t>The resort sits prominently on an east-facing bluff overlooking Pleasant Bay and the Atlantic Ocean, and features 104 guest rooms and three waterfront restaurants, including twenty-eight Atlantic, the premier restaurant on Cape Cod.</t>
  </si>
  <si>
    <t xml:space="preserve">Casual summer white tropical dress with chiffon </t>
  </si>
  <si>
    <t>Samsung</t>
  </si>
  <si>
    <t>Samsung 5.8 cu. ft. Slide-In Electric Range with Self-Cleaning Dual Convection Oven in Stainless Steel</t>
  </si>
  <si>
    <t>Enjoy a sleek, built-in look with our Slide-In Design. Get simple, step-by step instructions for choosing cooking settings with Guiding Light Controls. And cook multiple dishes at once with an extra-large oven.</t>
  </si>
  <si>
    <t>Halekulani</t>
  </si>
  <si>
    <t>Buzzing carriage house featuring the high-end Italian fare of prestigious chef Mario Batali.</t>
  </si>
  <si>
    <t xml:space="preserve">Halekulani </t>
  </si>
  <si>
    <t>Guests can lounge by the freshwater pool, which shimmers with a mosaic of 1.2 million pieces of blue South African glass, indulge in a traditional Lomi Lomi massage and dine at La Mer, the hotel’s much-praised French restaurant.</t>
  </si>
  <si>
    <t>Ribelle</t>
  </si>
  <si>
    <t>1665 Beacon St, Brookline, MA 02445. Contact: (617) 232-2322</t>
  </si>
  <si>
    <t>T-Fal</t>
  </si>
  <si>
    <t>T-Fal - OptiGrill Grill - Stainless-Steel/Black</t>
  </si>
  <si>
    <t>Prepare an assortment of delicious meals for yourself and your guests using this grill. An automatic sensor measures the thickness of foods to help you achieve optimal cooking results. Choose from 1 of 6 programs to make your favorite foods, such as poultry, red meats, fish, burgers, sandwiches and pork, sausage and lamb.</t>
  </si>
  <si>
    <t>$60</t>
  </si>
  <si>
    <t>Inventive Italian eats &amp; craft cocktails served in lively, warehouse-chic digs with communal tables.</t>
  </si>
  <si>
    <t>KRUPS</t>
  </si>
  <si>
    <t>KRUPS F203 Electric Spice and Coffee Grinder with Stainless Steel Blades, Black</t>
  </si>
  <si>
    <t>Sheinside</t>
  </si>
  <si>
    <t>Sheinside 2015 Summer Pleated Party Dress</t>
  </si>
  <si>
    <t>Frasca Food &amp; Wine</t>
  </si>
  <si>
    <t>1738 Pearl St, Boulder, CO 80302. Contact: (303) 442-6966</t>
  </si>
  <si>
    <t>Refined Northern Italian plates based on locally sourced ingredients paired with top-shelf wines.</t>
  </si>
  <si>
    <t>Hyatt</t>
  </si>
  <si>
    <t>Hyatt Arlington</t>
  </si>
  <si>
    <t>Located across the Key Bridge from historic Georgetown, in the Rosslyn business district, this 16-story hotel is 1 block from the subway and 3 miles from the U.S. Capitol.</t>
  </si>
  <si>
    <t>Glamorous Pink Short Sleeve Hollow Floral Crochet Pleated Party Dress</t>
  </si>
  <si>
    <t>Bartolotta Ristorante Di Mare</t>
  </si>
  <si>
    <t>3131 Las Vegas Blvd. South, Las Vegas, NV 89109. Contact: (702) 770-3305</t>
  </si>
  <si>
    <t>Viator</t>
  </si>
  <si>
    <t>Viator VIP: Napa by Helicopter with Wine Tasting and Lunch</t>
  </si>
  <si>
    <t>Fresh Mediterranean seafood &amp; Italian pasta served in a posh interior or outdoor cabana at the Wynn.</t>
  </si>
  <si>
    <t>As you roam past gnarled vines, learn about the grapes that make a world-class cabernet sauvignon, among other varietals. When it's time to go, just hop back in your helicopter to enjoy a flight back to San Francisco.</t>
  </si>
  <si>
    <t>Because KRUPS mission is to provide the perfect in-cup result, they have developed the KRUPS 203 grinder to enable each and every coffee lover to get the same professional results from a coffee shop. .. at home.</t>
  </si>
  <si>
    <t xml:space="preserve">4-Day Orlando Theme Parks Tour from Miami </t>
  </si>
  <si>
    <t>DressFirm</t>
  </si>
  <si>
    <t>White Chiffon Satin Dress with Sweetheart Beads</t>
  </si>
  <si>
    <t>Round trip transportation between airport, hotel, and theme park/attractions, Admission fee to TWO PARKS.</t>
  </si>
  <si>
    <t>Furcal chiffon satin bridal gown with sweetheart bead work.</t>
  </si>
  <si>
    <t>Beyerdynamic</t>
  </si>
  <si>
    <t>Beyerdynamic 715727 iDX 160 iE In-Ear Headphone</t>
  </si>
  <si>
    <t>Delfina</t>
  </si>
  <si>
    <t>3621 18th St | Map San Francisco, California 94110. Contact: 415-552-4055</t>
  </si>
  <si>
    <t>Neighborhood trattoria offering homey Northern Italian dishes &amp; a broad wine list in a casual space.</t>
  </si>
  <si>
    <t>Domenica</t>
  </si>
  <si>
    <t>123 Baronne St, New Orleans, LA 70112 Central Business District. Contact: (504) 648-6020</t>
  </si>
  <si>
    <t>Glossy spot (part of John Besh's empire) for artisanal pizzas &amp; other imaginative Italian dishes.</t>
  </si>
  <si>
    <t>American Rag</t>
  </si>
  <si>
    <t>American Rag Eyelet Dress</t>
  </si>
  <si>
    <t>Nothing says femininity like American Rag's sleeveless eyelet dress, cut in a fit-and-flare shape and boasting a circular cutout at the back.</t>
  </si>
  <si>
    <t>The Zig Zag Cafe</t>
  </si>
  <si>
    <t>1501 Western Ave Ste 202 Seattle, WA 98101 at Pike St Downtown. Contact: (206) 625-1146</t>
  </si>
  <si>
    <t>$30</t>
  </si>
  <si>
    <t>Craft cocktails &amp; gourmet snacks in a hip space tucked away by a staircase near Pike Place Market.</t>
  </si>
  <si>
    <t>Radisson</t>
  </si>
  <si>
    <t>Radisson Hotel Chicago O'Hare, Des Plaines</t>
  </si>
  <si>
    <t>Reward yourself with world-class amenities like free Wi-Fi, a complimentary 24-hour airport shuttle and a seasonal outdoor pool when you choose this Radisson Chicago O'Hare Airport property.</t>
  </si>
  <si>
    <t>Angel's Share</t>
  </si>
  <si>
    <t>Village Yokocho, 8 Stuyvesant St, New York, NY 10003 East Village. Contact: (212) 777-5415</t>
  </si>
  <si>
    <t>Speakeasy-style bar in the East Village offering exotic cocktails in a cool, hard-to-find space.</t>
  </si>
  <si>
    <t>The iDX 160 iE in-ear headphone with special powerful neodymium drivers provides an excellent, detailed sound with a deep bass, clear mids and transparent highs.</t>
  </si>
  <si>
    <t>St. John Collection</t>
  </si>
  <si>
    <t>Bose</t>
  </si>
  <si>
    <t>Copa d'Oro</t>
  </si>
  <si>
    <t>Sparkle Shantung Knit Jacket</t>
  </si>
  <si>
    <t>Bose Quietcomfort 25</t>
  </si>
  <si>
    <t>217 Broadway, Santa Monica, CA 90401, Santa Monica. Contact: (310) 576-3030</t>
  </si>
  <si>
    <t>Posh lounge features craft cocktails made with organic fruits &amp; herbs in a low-lit intimate setting.</t>
  </si>
  <si>
    <t>Anvil Bar and Refuge</t>
  </si>
  <si>
    <t>1424 Westheimer Road | Map Houston, Texas 77006. Contact: 713-523-1622</t>
  </si>
  <si>
    <t>Housemade bitters make for unique cocktails at this industrial-chic spot also serving small plates.</t>
  </si>
  <si>
    <t>Park Central New York</t>
  </si>
  <si>
    <t>Park Central New York, New York</t>
  </si>
  <si>
    <t>Set across the street from Carnegie Hall, this 1920s hotel has been given a streamlined, modern look. It's 3 blocks from Central Park and 5 blocks from the Museum of Modern Art; a subway is 1 block away.</t>
  </si>
  <si>
    <t>Downtown Cocktail Room</t>
  </si>
  <si>
    <t>111 Las Vegas Blvd S Las Vegas, NV 89101 Downtown. Contact: (702) 880-3696</t>
  </si>
  <si>
    <t>$40</t>
  </si>
  <si>
    <t>Dark, chic cocktail lounge offering inventive drinks, light snacks &amp; DJs spinning eclectic sounds.</t>
  </si>
  <si>
    <t>Golden yarns woven throughout an irregular-knit stitched pattern add luminous depth to this gorgeous St. John jacket. Intricately embroidered sheer organza trim graces the elbow-length sleeves and hem for a breathtaking finish.</t>
  </si>
  <si>
    <t>Holiday Inn</t>
  </si>
  <si>
    <t>Holiday Inn Express Hotel &amp; Suites Texas City</t>
  </si>
  <si>
    <t>Located off I-45 and a 14-minute drive from downtown Texas City, this contemporary lodging is also a 19-minute drive from the NASA Johnson Space Center.</t>
  </si>
  <si>
    <t>The Alembic</t>
  </si>
  <si>
    <t>1725 Haight St, San Francisco, CA 94117, Contact: +1 415-666-0822</t>
  </si>
  <si>
    <t>Classic handcrafted cocktails &amp; an inventive bar food menu served in a dimly lit, rustic space.</t>
  </si>
  <si>
    <t>technology, giving the music you love deep, clear sound. At the same time, Bose noise cancelling technology monitors the noise around you and cancels it out, helping you focus more on what you want to hear – whether it’s music, your calls or simply peace and quiet.</t>
  </si>
  <si>
    <t>Le Meridien</t>
  </si>
  <si>
    <t>Le Meridien Cambridge-MIT</t>
  </si>
  <si>
    <t>Le Méridien Cambridge-MIT boasts a fitness centre with equipment for aerobic activity and strength training. Finish a day of meetings or sightseeing with a vigorous workout before heading to dinner at the sumptuous Sidney’s Grille or a night on the town in this beautiful historic city.</t>
  </si>
  <si>
    <t>The Patterson house</t>
  </si>
  <si>
    <t xml:space="preserve">Trina Turk </t>
  </si>
  <si>
    <t>1711 Division Street | Map Nashville, Tennessee 37203. Contact: 615-636-7724</t>
  </si>
  <si>
    <t>$80</t>
  </si>
  <si>
    <t>Sennheiser</t>
  </si>
  <si>
    <t>Upscale bar serving craft cocktails mixed with care in a cozy, mellow setting.</t>
  </si>
  <si>
    <t>Sennheiser Momentum Wireless</t>
  </si>
  <si>
    <t>Death &amp; Co.</t>
  </si>
  <si>
    <t>433 E 6th St, New York, NY 10009. Contact: +1 212-388-0882</t>
  </si>
  <si>
    <t>$81</t>
  </si>
  <si>
    <t>Bartenders in bow ties &amp; suspenders recall the speakeasy era at this dark, moody cocktail lounge.</t>
  </si>
  <si>
    <t>Trina Turk Dress - B52 Belted Print</t>
  </si>
  <si>
    <t xml:space="preserve">Papillon </t>
  </si>
  <si>
    <t>Papillon Grand Canyon Helicopters</t>
  </si>
  <si>
    <t>Each Papillon tour is designed to spend maximum flight time discovering wilderness and scenic attractions. Areas untouched by man and inaccessible by foot can be experienced on a Papillon tour.</t>
  </si>
  <si>
    <t>Eat Street Social</t>
  </si>
  <si>
    <t>18 W 26th St, Minneapolis, MN 55404. Contact: +1 612-767-6850</t>
  </si>
  <si>
    <t>Hip neighborhood fixture boasts refined bistro fare, craft cocktails, live music &amp; a seasonal patio.</t>
  </si>
  <si>
    <t>Peak performance with active noise cancelation. Sennheiser's new MOMENTUM Wireless - Closed circumaural headphone featuring Bluetooth® wireless technology and NoiseGard Hybrid active noise cancelation</t>
  </si>
  <si>
    <t>Rickhouse</t>
  </si>
  <si>
    <t>246 Kearny St, San Francisco, CA 94108. Contact: +1 415-398-2827</t>
  </si>
  <si>
    <t>An after-work crowd packs this hip space highlighted by a huge menu of whiskeys &amp; inventive drinks.</t>
  </si>
  <si>
    <t>Sony</t>
  </si>
  <si>
    <t>Sony MDR-ZX770BT</t>
  </si>
  <si>
    <t>Royal Caribbean</t>
  </si>
  <si>
    <t>4 night western caribbean cruise</t>
  </si>
  <si>
    <t>Royal Caribbean is a great choice for families — second only to Disney Cruise Line and significantly less expensive. It’s also ideal for sporty travelers for rock-climbing, surf simulations, ice skating, ziplining, inline skating, and boxing (in a real ring).</t>
  </si>
  <si>
    <t>Arnaud's French 75</t>
  </si>
  <si>
    <t>813 Bienville St, New Orleans, LA 70112. Contact: +1 504-523-5433</t>
  </si>
  <si>
    <t>Celebrated lounge &amp; cigar bar serves up old-fashioned libations in an intimate, polished interior.</t>
  </si>
  <si>
    <t>Have it all: superb sound and long-term comfort, with wireless freedom. Easily pair devices for audio streaming and convenient hands-free calling via Bluetooth with Near Field Communications (NFC) technology. Envelope yourself in rich, balanced sound and tight beats with 40mm drivers and Beat Response Control</t>
  </si>
  <si>
    <t>Cole's</t>
  </si>
  <si>
    <t>118 E 6th St, Los Angeles, CA 90014. Contact: +1 213-622-4090</t>
  </si>
  <si>
    <t>Landmark saloon known for French dip sandwiches &amp; classic cocktails, plus hidden speakeasy in back.</t>
  </si>
  <si>
    <t>Philips</t>
  </si>
  <si>
    <t>Philips Fidelio X2/27</t>
  </si>
  <si>
    <t>With the Fidelio X2 headphones, you’re in for an authentic listening experience in exquisite sound and comfort, in your very own home. Immerse in pristine sound details and custom-fit design that’s crafted for your total enjoyment.</t>
  </si>
  <si>
    <t>Hilton</t>
  </si>
  <si>
    <t>The Beverly Hilton</t>
  </si>
  <si>
    <t>Dutch Kills</t>
  </si>
  <si>
    <t>A mix of cosmopolitan sophistication and star-studded excitement, the City of Beverly Hills, home of The Beverly Hilton, offers incomparable shopping, unsurpassed sightseeing and gourmet restaurants headed by world-renowned chefs.</t>
  </si>
  <si>
    <t>3840 29th St, Long Island City, NY 11101. Contact: +1 718-606-8651</t>
  </si>
  <si>
    <t>Mellow gastropub doling out locavore American fare &amp; craft beers in cozy digs with a communal table.</t>
  </si>
  <si>
    <t>HTC</t>
  </si>
  <si>
    <t xml:space="preserve">HTC Desire </t>
  </si>
  <si>
    <t>Don’t let its modest price fool you. Driven by a quad-core processor for the 4G network, the HTC Desire 510 displays rich graphics, juggles between multiple apps, and provides the smooth gaming of a premium smartphone. Meet the Desire 510: Blazing speeds at an impressive value.</t>
  </si>
  <si>
    <t>Hop Sing Laundromat</t>
  </si>
  <si>
    <t>1029 Race St, Philadelphia, PA 19107.</t>
  </si>
  <si>
    <t>$50</t>
  </si>
  <si>
    <t>Swanky speakeasy-style bar building a reputation with its meticulously made cocktails.</t>
  </si>
  <si>
    <t>Hyatt Place Grand Rapids-South</t>
  </si>
  <si>
    <t>Experience Hyatt’s incredible service and comfort here. The hotel is located just 12 miles outside the city center, far enough to be quiet, but close enough to be convenient. A golf course and park are less than two miles away, and it's near Lake Michigan and area universities.</t>
  </si>
  <si>
    <t>Trick Dog</t>
  </si>
  <si>
    <t>3010 20th Street | Map San Francisco, California 94110. Contact: 415-471-2999</t>
  </si>
  <si>
    <t>Logitech</t>
  </si>
  <si>
    <t>Trendy hangout in a converted warehouse with an array of craft cocktails &amp; eclectic small plates.</t>
  </si>
  <si>
    <t>Logitech Harmony 650</t>
  </si>
  <si>
    <t>Say goodbye to juggling remotes and complicated equipment settings. With a bright color screen, one-click activity buttons, and control of five devices, Harmony 650 lets you access TV, movies and music effortlessly—even in the dark.</t>
  </si>
  <si>
    <t>Liholiho Yacht Club</t>
  </si>
  <si>
    <t>871 Sutter St, San Francisco, CA 94109. Contact: +1 415-440-5446</t>
  </si>
  <si>
    <t>Hilton Hawaiian Village Hotel</t>
  </si>
  <si>
    <t>Buzzy, casual eatery for Hawaiian, Indian &amp; Chinese dishes in a brick-walled space with booths.</t>
  </si>
  <si>
    <t>This luxurious property has gardens that are extensively managed and include jungle strolls through many man-made waterways and falls as well as multiple swimming pools and a wide variety of dining options right there at the resort.</t>
  </si>
  <si>
    <t>Nokia</t>
  </si>
  <si>
    <t>NOKIA LUMIA 520</t>
  </si>
  <si>
    <t>A more FUN smartphone! High end innovations made affordable on a 4" super sensitive touch screen with Nokia Lenses, Cinemagraph, Smartshoot and or capture super wide-angled pictures to take in more of the scene.</t>
  </si>
  <si>
    <t>Foreign Cinema</t>
  </si>
  <si>
    <t>2534 Mission St, San Francisco, CA 94110. Contact:+1 415-648-7600</t>
  </si>
  <si>
    <t>Crowds eat Californian-Mediterranean fare (&amp; a popular brunch) in an outdoor space screening films.</t>
  </si>
  <si>
    <t>Enchantment Resot</t>
  </si>
  <si>
    <t>Arizona Enchantment Resort</t>
  </si>
  <si>
    <t>Cafe GoLo</t>
  </si>
  <si>
    <t>1602 Lombard St, San Francisco, CA 94123. Contact: +1 415-673-4656</t>
  </si>
  <si>
    <t>$62</t>
  </si>
  <si>
    <t>Located in the majestic Boynton Canyon among Sedona's red rock formations, Enchantment Resort is a place that truly inspires the mind, body and spirit.</t>
  </si>
  <si>
    <t>Popular American breakfast &amp; lunch spot known for its brunch, served in a tiny, bustling space.</t>
  </si>
  <si>
    <t>Motorola</t>
  </si>
  <si>
    <t>Moto 360 Smart Watch - 00418NARTL</t>
  </si>
  <si>
    <t>Stay connected with this Motorola Moto 360 00418NARTL smartwatch, which features a 1.56" LCD touch screen that displays alerts from your compatible Android device. A Bluetooth 4.0 interface helps simplify wireless pairing.</t>
  </si>
  <si>
    <t>Four Seasons Hawaii</t>
  </si>
  <si>
    <t>Housed in intimate two-storey bungalows, Four Seasons Resort Hualalai at Historic Ka'upulehu exude Hawaiian luxury. A peerless collection of native Hawaiian art complements expansive, open-air living spaces and island inspired decor.</t>
  </si>
  <si>
    <t>House of Prime Rib</t>
  </si>
  <si>
    <t>1906 Van Ness Ave, San Francisco, CA 94109. Contact: +1 415-885-4605</t>
  </si>
  <si>
    <t>$63</t>
  </si>
  <si>
    <t>Old-school, English-style restaurant serving acclaimed prime rib &amp; martinis since the 1940s.</t>
  </si>
  <si>
    <t>Fujifilm</t>
  </si>
  <si>
    <t>Fujifilm 16.3MP Digital Camera</t>
  </si>
  <si>
    <t>With a 16.3-megapixel, 23.6mm x 15.6mm (APS-C) X-Trans CMOS II sensor and EXR Processor II, this Fujifilm X100T digital camera allows you to capture vibrant photos and high-definition videos. Built-in Wi-Fi simplifies file sharing across devices.</t>
  </si>
  <si>
    <t>Bel Air</t>
  </si>
  <si>
    <t>Hotel Bel Air</t>
  </si>
  <si>
    <t>Set amid secluded gardens, this 1922 Spanish mission-style luxury hotel is a mile from the Fowler Museum at UCLA and 3 miles from Beverly Hills.</t>
  </si>
  <si>
    <t>Acquerello</t>
  </si>
  <si>
    <t>1722 Sacramento St, San Francisco, CA 94109. Contact: +1 415-567-5432</t>
  </si>
  <si>
    <t>$64</t>
  </si>
  <si>
    <t>High-end Italian cuisine &amp; wines served in a converted chapel with vaulted, wood-beam ceilings.</t>
  </si>
  <si>
    <t>Fitbit</t>
  </si>
  <si>
    <t>Fitbit Flex Wireless Activity Sleep Band</t>
  </si>
  <si>
    <t>Post Ranch Inn</t>
  </si>
  <si>
    <t>The rustic-chic rooms, suites and tree-houses have private decks with mountain or ocean views, and wood-burning fireplaces.</t>
  </si>
  <si>
    <t>This slim device can be worn all the time and be used to help track your movements. Use it to track the number of steps taken each day as well as the number of calories burned. It will track your sleep cycle and help you learn how to sleep better.</t>
  </si>
  <si>
    <t>Lowell</t>
  </si>
  <si>
    <t>Lowell Hotel, New York City</t>
  </si>
  <si>
    <t>Angele</t>
  </si>
  <si>
    <t>540 Main St, Napa, CA 94559. Contact: +1 707-252-8115</t>
  </si>
  <si>
    <t>Located in Manhattan's Upper East Side, this upscale hotel is one block from Central Park. The 5-star hotel features 2 fine dining restaurants.</t>
  </si>
  <si>
    <t>$65</t>
  </si>
  <si>
    <t>Riverfront bistro with a patio serving rustic French fare &amp; creative cocktails in an old boathouse.</t>
  </si>
  <si>
    <t>PlayStation</t>
  </si>
  <si>
    <t>PlayStation 4 500GB Console (PS4)</t>
  </si>
  <si>
    <t>Alchemist Bar &amp; Lounge</t>
  </si>
  <si>
    <t>679 3rd St, San Francisco, CA 94107. Contact: +1 415-746-9968</t>
  </si>
  <si>
    <t>$66</t>
  </si>
  <si>
    <t>Dim, trendy cocktail bar with steampunk decor prepares signature drinks with housemade ingredients.</t>
  </si>
  <si>
    <t>Features new innovations to deliver more immersive gaming experiences, including a highly sensitive six-axis sensor, as well as a touch pad located on the top of the controller, which offers gamers completely new ways to play and interact with games.</t>
  </si>
  <si>
    <t>USA Bike Tours</t>
  </si>
  <si>
    <t>Half Moon Bay</t>
  </si>
  <si>
    <t>Escape to the quiet coastal community of Half Moon Bay, just a short distance from San Francisco. Explore the isolated roads of the Santa Cruz Mountains through grasslands, oak hillsides, and shady redwood groves of the Pacific Coastal Range.</t>
  </si>
  <si>
    <t>Bayshore Taqueria</t>
  </si>
  <si>
    <t>300 Bayshore Blvd, Ste A, San Francisco, CA 94124, Bayview-Hunters Point. Contact: (415) 285-1100</t>
  </si>
  <si>
    <t>$10</t>
  </si>
  <si>
    <t>Named after its location on Bayshore Boulevard, Bayshore Taqueria is minutes away from the bay, which offers the occasional breeze to complement the eatery's burritos, tacos, and enchiladas.</t>
  </si>
  <si>
    <t>Yamaha</t>
  </si>
  <si>
    <t>YAMAHA NX-P100BL Portable Wireless Speaker</t>
  </si>
  <si>
    <t>Bring your music everywhere with the compact, splashproofNX-P100 portable wireless speaker, featuring a built-in speakerphone and mobile device charger.</t>
  </si>
  <si>
    <t>Confederacy of Cruisers</t>
  </si>
  <si>
    <t>Confederacy of Cruisers Bicycle Tours</t>
  </si>
  <si>
    <t>Confederacy of Cruisers invites you on bike rides where we share what we love best: New Orleans. They have an array of tours, all written by the guides taking you out, that cater to any interest.</t>
  </si>
  <si>
    <t>Toshiba</t>
  </si>
  <si>
    <t>TOSHIBA CANVIO 1TB USB 3.0 PORTABLE HARD DRIVE</t>
  </si>
  <si>
    <t>Keep a vast data library on this Toshiba Canvio 1TB USB 3.0 Portable Hard Drive. It protects your most important and cherished digital content with Cloud storage and up to 256-bit data encryption.</t>
  </si>
  <si>
    <t>Santa Barbara Bike Rentals</t>
  </si>
  <si>
    <t>Santa Barbara Bike Rentals: Electic, Mountain or Hybrid</t>
  </si>
  <si>
    <t>$75</t>
  </si>
  <si>
    <t>Old Port Lobster Shack</t>
  </si>
  <si>
    <t>851 Veterans Boulevard | Map Redwood City, California 94063. Contact: 650-366-2400</t>
  </si>
  <si>
    <t>Escape to a little piece of Maine at our casual New England style restaurant where you can enjoy traditional New England seafood favorites right here in the San Francisco Bay Area in a fun, family-oriented environment with a wicked friendly staff</t>
  </si>
  <si>
    <t>Choose from a wide variety of models appropriate for beginners and experts alike. Biking around town provides a great workout and allows you to cover lots of ground fast — there's no better way to see Santa Barbara!</t>
  </si>
  <si>
    <t>Manresa - Los Gatos</t>
  </si>
  <si>
    <t>320 Village Lane Los Gatos, CA 95030. Contact: (408) 354-4330</t>
  </si>
  <si>
    <t>Manresa is the showcase for the inventive cuisine of Chef-Proprietor David Kinch. Chef Kinch and the Manresa team find inspiration from European traditions and refinement, American ingenuity and the vast bounty that California has to offer.</t>
  </si>
  <si>
    <t>Portland Brewery Bike Tour</t>
  </si>
  <si>
    <t>$69</t>
  </si>
  <si>
    <t>The French Laundry</t>
  </si>
  <si>
    <t>6640 Washington St, Yountville, CA 94599. Contact: +1 707-944-2380</t>
  </si>
  <si>
    <t>Experience Portland’s world-famous beer culture on this fun bike tour – the perfect way to explore this gorgeous city. Following your local guide on easy bike ride, visit several top-notch microbreweries such as Bridgeport and Deschutes to sample several beers, with all tastings included.</t>
  </si>
  <si>
    <t>Chef Thomas Keller's refined fixed-price meals continually draw food lovers to this stone farmhouse.</t>
  </si>
  <si>
    <t>Bright Angel Bike Rentals and Tours</t>
  </si>
  <si>
    <t>$11-30</t>
  </si>
  <si>
    <t>See the Grand Canyon by Bicycle! Escape the crowds on roads closed to public traffic and beautiful green ways featuring the canyon's most majestic view points.</t>
  </si>
  <si>
    <t>Cascal</t>
  </si>
  <si>
    <t>400 Castro St, Mountain View, CA 94041. Contact: +1 650-940-9500</t>
  </si>
  <si>
    <t>This lively, colorful restaurant with outdoor dining specializes in Pan-Latin tapas &amp; entrees.</t>
  </si>
  <si>
    <t>Willamette Wine Valley</t>
  </si>
  <si>
    <t>For a bicyclist, this region is an intoxicating blend of beautiful rolling hills to ride through and inviting wine tasting rooms. On nights that we camp on vineyard property we have a wine tasting in the late afternoon in the host vineyards tasting room.</t>
  </si>
  <si>
    <t>Eddie Papa's American Hangout</t>
  </si>
  <si>
    <t>Gateway Square Shopping Center, 4889 Hopyard Rd, Pleasanton, CA 94588. Contact: +1 925-469-6266</t>
  </si>
  <si>
    <t>Lively bar &amp; grill serving cheesesteaks, burgers &amp; other American eats, plus all-day brunch.</t>
  </si>
  <si>
    <t>TrekTravel</t>
  </si>
  <si>
    <t>Greenville Ride Camp 4 Day</t>
  </si>
  <si>
    <t>$999</t>
  </si>
  <si>
    <t>Here you’ll be introduced to epic climbs, stunning views, and pristine country roads. The quiet, rolling roads of the Greenville countryside offer gorgeous terrain that’s a joy to pedal for cycling experts and novices alike</t>
  </si>
  <si>
    <t>Geometric patterned white and green dress with trendy pink belt.</t>
  </si>
  <si>
    <t>Faded Glory</t>
  </si>
  <si>
    <t>Field of Dreams. Maxi Dress</t>
  </si>
  <si>
    <t>Colorful and casual maxi dress for summer.</t>
  </si>
  <si>
    <t>Victoria's Secret</t>
  </si>
  <si>
    <t>Maxi dresses for Spring Summer</t>
  </si>
  <si>
    <t>This long, flowing maxi dress is the perfect thing to wear after spending a day at the beach or pool, and can even be worn for a night out to dinner or drinks with friends</t>
  </si>
  <si>
    <t>H&amp;M</t>
  </si>
  <si>
    <t>Beaded Dress</t>
  </si>
  <si>
    <t>Sleeveless dress in woven fabric with a printed pattern and beaded embroidery. Seam at waist, wrap-front skirt, and concealed back zip. Lined.</t>
  </si>
  <si>
    <t>Jersey Dress</t>
  </si>
  <si>
    <t>Fitted dress in cotton jersey with cap sleeves.</t>
  </si>
  <si>
    <t>GAP</t>
  </si>
  <si>
    <t>The new khaki (skinny fit)</t>
  </si>
  <si>
    <t>Meet our new khaki. Modernized to be more comfortable, versatile and durable—made to wear every day.</t>
  </si>
  <si>
    <t>http://static.zara.net/photos//2015/V/0/1/p/2287/021/250/2/w/1920/2287021250_2_1_1.jpg?timestamp=1422965472261</t>
  </si>
  <si>
    <t>Zara</t>
  </si>
  <si>
    <t>Gold button wrap skirt</t>
  </si>
  <si>
    <t>Wrap skirt with gold buttons by Zara.</t>
  </si>
  <si>
    <t>True Religion</t>
  </si>
  <si>
    <t>Joey Cutoff Denim Short</t>
  </si>
  <si>
    <t>True Religion faded cut off denim shorts.</t>
  </si>
  <si>
    <t>Yumi Kim</t>
  </si>
  <si>
    <t>Yumi Kim Liz Floral Romper - Blue</t>
  </si>
  <si>
    <t>Romper with wrap front bodice with hook and eye closure.</t>
  </si>
  <si>
    <t>ASOS</t>
  </si>
  <si>
    <t>ASOS Slim Jeans In Washed Gray</t>
  </si>
  <si>
    <t>Classic five-pocket styled washed gray cotton denim.</t>
  </si>
  <si>
    <t>Printed Hooded Sweatshirt</t>
  </si>
  <si>
    <t>Sweatshirt with a jersey-lined drawstring hood. Printed design and kangaroo pocket at front.</t>
  </si>
  <si>
    <t>Nasty Gal</t>
  </si>
  <si>
    <t>Vintage Judas Priest '84 Tour Tee</t>
  </si>
  <si>
    <t>Kill it in this vintage gray Judas Priest tour tee featuring "Judas Priest" at front above a motorcycle graphic and "Defenders of the Faith Tour 1984" at back.</t>
  </si>
  <si>
    <t>Alice + Olivia</t>
  </si>
  <si>
    <t>High-Waist Pleated Wide-Leg Pants</t>
  </si>
  <si>
    <t>Alice + Olivia pants in fluid crepe with high waist and side pockets.</t>
  </si>
  <si>
    <t>American Apparel</t>
  </si>
  <si>
    <t>Unisex Cotton Twill Military Jacket</t>
  </si>
  <si>
    <t>A heavyweight military jacket constructed from durable Cotton Twill featuring four large front pockets and button up closure.</t>
  </si>
  <si>
    <t>Rachel Roy</t>
  </si>
  <si>
    <t>Rachel Roy Wrap-Front Jacquard Skirt</t>
  </si>
  <si>
    <t>Rachel Roy gets wild with a wrap-front skort finished in a graphic jacquard weave.</t>
  </si>
  <si>
    <t>http://scontent.cdninstagram.com/hphotos-xaf1/t51.2885-15/e15/10979628_1408696046106311_235327123_n.jpg</t>
  </si>
  <si>
    <t>Black suede messenger bag.</t>
  </si>
  <si>
    <t>Fashion - Accessories</t>
  </si>
  <si>
    <t>Black suede messenger bag.Gold-tone metal details.Side tassels.Shoulder strap.Lined with pocket.Drawstring closure.</t>
  </si>
  <si>
    <t>http://static.zara.net/photos//2015/V/1/1/p/1666/001/044/2/w/1920/1666001044_2_3_1.jpg?ts=1425505008351</t>
  </si>
  <si>
    <t xml:space="preserve">Suede leather flat sandals. </t>
  </si>
  <si>
    <t>Suede leather flat sandals. Light blue. Front lace-up closure.</t>
  </si>
  <si>
    <t>http://static.zara.net/photos//2015/V/0/1/p/6688/010/400/2/w/1920/6688010400_1_1_1.jpg?ts=1424696441806</t>
  </si>
  <si>
    <t>Shirt-style blue denim jumpsuit with long sleeves.</t>
  </si>
  <si>
    <t>Shirt-style blue denim jumpsuit with long sleeves.Front flap pockets and rear pockets.</t>
  </si>
  <si>
    <t>http://static.zara.net/photos//2015/V/1/1/p/1102/001/040/2/w/1920/1102001040_2_3_1.jpg?ts=1423244393961</t>
  </si>
  <si>
    <t>Black leather flat ankle boots.</t>
  </si>
  <si>
    <t>Black leather flat ankle boot.Studs around the sole.Stretch side panels.Rounded toe with topstitching.</t>
  </si>
  <si>
    <t>http://static.zara.net/photos//2015/V/0/1/p/4806/234/407/2/w/1920/4806234407_1_1_1.jpg?timestamp=1418407164450</t>
  </si>
  <si>
    <t>Low waist skinny jeans</t>
  </si>
  <si>
    <t>Low waist skinny trousers by Zara.</t>
  </si>
  <si>
    <t>http://static.zara.net/photos//2015/V/0/1/p/6254/012/043/2/w/1920/6254012043_2_2_1.jpg?ts=1426258555465</t>
  </si>
  <si>
    <t>Striped knit dress.</t>
  </si>
  <si>
    <t>Striped knit dress.Turtleneck.Sleeveless.</t>
  </si>
  <si>
    <t>http://scontent.cdninstagram.com/hphotos-xaf1/t51.2885-15/e15/11015491_1409018699409662_812157783_n.jpg</t>
  </si>
  <si>
    <t>Side slit sweater</t>
  </si>
  <si>
    <t>White sweater with side slit by Zara.</t>
  </si>
  <si>
    <t>http://scontent-a.cdninstagram.com/hphotos-xpa1/t51.2885-15/e15/928918_517754148366108_2005714871_n.jpg</t>
  </si>
  <si>
    <t>Hooded Parka with check lining</t>
  </si>
  <si>
    <t>Yellow hooded parka with check lining by Zara.</t>
  </si>
  <si>
    <t>http://static.zara.net/photos//2015/V/L/0/p/1502/203/000/2/w/1920/1502203000_1_1_1.jpg?ts=1424794172478</t>
  </si>
  <si>
    <t>White blazer.</t>
  </si>
  <si>
    <t>White blazer from Look 2 of the Spring collection by Zara.</t>
  </si>
  <si>
    <t>http://static.zara.net/photos//2015/V/1/1/p/4644/004/105/2/w/1920/4644004105_2_4_1.jpg?ts=1425035488230</t>
  </si>
  <si>
    <t>Natural toned suede messenger bag.</t>
  </si>
  <si>
    <t>Natural toned suede messenger bag.Fringed flap.Shoulder strap.Magnet closure.</t>
  </si>
  <si>
    <t>Levis</t>
  </si>
  <si>
    <t>Short Sleeve White T-shirt</t>
  </si>
  <si>
    <t>Regular fit short sleeve Tee made from a soft cotton-rayon jersey. Honey mustard colored interior neck taping.</t>
  </si>
  <si>
    <t>Cole Haan</t>
  </si>
  <si>
    <t>Ballet Flats</t>
  </si>
  <si>
    <t>Wrapped in sumptuous leather and featuring a patent leather back panel, the Alice Skimmer adds a sleekly exquisite twist to any outfit.</t>
  </si>
  <si>
    <t>Pencil skirt</t>
  </si>
  <si>
    <t>Knee-length pencil skirt in woven stretch fabric. Slightly wider waistband with decorative seams. Slit and concealed zip at back. Lined.</t>
  </si>
  <si>
    <t>BLANKNYC</t>
  </si>
  <si>
    <t>Faux leather jacket</t>
  </si>
  <si>
    <t>Adjust your attitude with a tailored biker-babe jacket constructed with detailed seaming. Allover zip accents bring the urban edge, while a slim, feminine cut complements your curves.</t>
  </si>
  <si>
    <t>Ivanka Trump</t>
  </si>
  <si>
    <t>Boni' Pointy Toe Pump</t>
  </si>
  <si>
    <t>A modest slim heel elevates this elegantly designed pump that features a curvy topline and sleek, pointy toe. A golden logo detail on the counter adds a signature finishing touch.</t>
  </si>
  <si>
    <t>Michael Michael Kors</t>
  </si>
  <si>
    <t>Jet Set Travel'Tote</t>
  </si>
  <si>
    <t>Navy leather 'Jet Set Travel' tote from Michael Michael Kors.</t>
  </si>
  <si>
    <t>Lauren Ralph Lauren</t>
  </si>
  <si>
    <t>Cashmere Blend Wrap Coat</t>
  </si>
  <si>
    <t>A classically stunning wool-cashmere blend coat by Lauren Ralph Lauren.</t>
  </si>
  <si>
    <t>Ray-Ban</t>
  </si>
  <si>
    <t>Large Original Aviator'62mm Sunglasses</t>
  </si>
  <si>
    <t>Lightweight wire rims and subtle logo branding style essential aviator sunglasses, Italian-crafted for enduring style.</t>
  </si>
  <si>
    <t>Aquatalia by Marvin K</t>
  </si>
  <si>
    <t>Xcellent'Perforated Suede Bootie (Women)</t>
  </si>
  <si>
    <t>Delicate perforations lend mod, subtle style to a lush suede bootie boosted by a tawny, stacked sole. Aquatalia by Marvin K. brings impeccable Italian craftsmanship and an exclusive weatherproofing process to every design.</t>
  </si>
  <si>
    <t>High Waisted Denim Jeans</t>
  </si>
  <si>
    <t>Blue jeans.Skinny fit.High waist.5 pockets.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</si>
</sst>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29">
    <font>
      <sz val="10.0"/>
      <color rgb="FF000000"/>
      <name val="Arial"/>
    </font>
    <font>
      <b/>
      <sz val="11.0"/>
    </font>
    <font/>
    <font>
      <color rgb="FF6B6B6B"/>
    </font>
    <font>
      <u/>
      <color rgb="FF0000FF"/>
    </font>
    <font>
      <u/>
      <sz val="11.0"/>
      <color rgb="FF0000FF"/>
    </font>
    <font>
      <color rgb="FF222222"/>
    </font>
    <font>
      <sz val="11.0"/>
    </font>
    <font>
      <sz val="11.0"/>
      <color rgb="FF333333"/>
    </font>
    <font>
      <sz val="11.0"/>
      <color rgb="FF3C3C3C"/>
    </font>
    <font>
      <sz val="11.0"/>
      <color rgb="FF49494A"/>
    </font>
    <font>
      <sz val="9.0"/>
    </font>
    <font>
      <sz val="11.0"/>
      <color rgb="FF777777"/>
    </font>
    <font>
      <sz val="11.0"/>
      <color rgb="FF021322"/>
    </font>
    <font>
      <color rgb="FF4A4A4A"/>
    </font>
    <font>
      <sz val="11.0"/>
      <color rgb="FF111111"/>
    </font>
    <font>
      <u/>
      <sz val="11.0"/>
      <color rgb="FF0000FF"/>
    </font>
    <font>
      <sz val="11.0"/>
      <color rgb="FF393939"/>
    </font>
    <font>
      <u/>
      <sz val="11.0"/>
      <color rgb="FF0000FF"/>
    </font>
    <font>
      <color rgb="FF5F6A7D"/>
    </font>
    <font>
      <color rgb="FF666666"/>
    </font>
    <font>
      <sz val="11.0"/>
      <color rgb="FF444444"/>
    </font>
    <font>
      <color rgb="FF003580"/>
    </font>
    <font>
      <sz val="11.0"/>
      <color rgb="FF28323C"/>
    </font>
    <font>
      <color rgb="FF333333"/>
    </font>
    <font>
      <color rgb="FF2C2C2C"/>
    </font>
    <font>
      <b/>
    </font>
    <font>
      <b/>
      <sz val="12.0"/>
    </font>
    <font>
      <sz val="11.0"/>
      <color rgb="FF222222"/>
    </font>
  </fonts>
  <fills count="8">
    <fill>
      <patternFill patternType="none"/>
    </fill>
    <fill>
      <patternFill patternType="lightGray"/>
    </fill>
    <fill>
      <patternFill patternType="solid">
        <fgColor rgb="FFF5F5F5"/>
        <bgColor rgb="FFF5F5F5"/>
      </patternFill>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7F4E9"/>
        <bgColor rgb="FFF7F4E9"/>
      </patternFill>
    </fill>
    <fill>
      <patternFill patternType="solid">
        <fgColor rgb="FFFFFCF8"/>
        <bgColor rgb="FFFFFCF8"/>
      </patternFill>
    </fill>
  </fills>
  <borders count="1">
    <border>
      <left/>
      <right/>
      <top/>
      <bottom/>
    </border>
  </borders>
  <cellStyleXfs count="1">
    <xf borderId="0" fillId="0" fontId="0" numFmtId="0" applyAlignment="1" applyFont="1"/>
  </cellStyleXfs>
  <cellXfs count="90">
    <xf borderId="0" fillId="0" fontId="0" numFmtId="0" xfId="0" applyAlignment="1" applyFont="1">
      <alignment/>
    </xf>
    <xf borderId="0" fillId="0" fontId="1" numFmtId="0" xfId="0" applyAlignment="1" applyFont="1">
      <alignment horizontal="center"/>
    </xf>
    <xf borderId="0" fillId="0" fontId="1" numFmtId="164" xfId="0" applyAlignment="1" applyBorder="1" applyFont="1" applyNumberFormat="1">
      <alignment horizontal="center"/>
    </xf>
    <xf borderId="0" fillId="0" fontId="1" numFmtId="0" xfId="0" applyAlignment="1" applyFont="1">
      <alignment horizontal="center"/>
    </xf>
    <xf borderId="0" fillId="0" fontId="1" numFmtId="0" xfId="0" applyAlignment="1" applyBorder="1" applyFont="1">
      <alignment horizontal="center"/>
    </xf>
    <xf borderId="0" fillId="0" fontId="2" numFmtId="0" xfId="0" applyAlignment="1" applyFont="1">
      <alignment/>
    </xf>
    <xf borderId="0" fillId="0" fontId="2" numFmtId="0" xfId="0" applyAlignment="1" applyFont="1">
      <alignment vertical="top" wrapText="1"/>
    </xf>
    <xf borderId="0" fillId="0" fontId="2" numFmtId="0" xfId="0" applyAlignment="1" applyFont="1">
      <alignment horizontal="center"/>
    </xf>
    <xf borderId="0" fillId="2" fontId="2" numFmtId="0" xfId="0" applyAlignment="1" applyBorder="1" applyFill="1" applyFont="1">
      <alignment/>
    </xf>
    <xf borderId="0" fillId="0" fontId="2" numFmtId="165" xfId="0" applyAlignment="1" applyFont="1" applyNumberFormat="1">
      <alignment horizontal="center"/>
    </xf>
    <xf borderId="0" fillId="2" fontId="3" numFmtId="0" xfId="0" applyAlignment="1" applyBorder="1" applyFont="1">
      <alignment/>
    </xf>
    <xf borderId="0" fillId="0" fontId="4" numFmtId="0" xfId="0" applyFont="1"/>
    <xf borderId="0" fillId="0" fontId="5" numFmtId="0" xfId="0" applyFont="1"/>
    <xf borderId="0" fillId="3" fontId="2" numFmtId="0" xfId="0" applyAlignment="1" applyBorder="1" applyFill="1" applyFont="1">
      <alignment/>
    </xf>
    <xf borderId="0" fillId="0" fontId="2" numFmtId="165" xfId="0" applyAlignment="1" applyBorder="1" applyFont="1" applyNumberFormat="1">
      <alignment horizontal="center"/>
    </xf>
    <xf borderId="0" fillId="3" fontId="6" numFmtId="0" xfId="0" applyAlignment="1" applyBorder="1" applyFont="1">
      <alignment horizontal="left"/>
    </xf>
    <xf borderId="0" fillId="0" fontId="7" numFmtId="0" xfId="0" applyAlignment="1" applyFont="1">
      <alignment horizontal="center"/>
    </xf>
    <xf borderId="0" fillId="0" fontId="7" numFmtId="0" xfId="0" applyAlignment="1" applyFont="1">
      <alignment/>
    </xf>
    <xf borderId="0" fillId="0" fontId="7" numFmtId="0" xfId="0" applyAlignment="1" applyBorder="1" applyFont="1">
      <alignment horizontal="center"/>
    </xf>
    <xf borderId="0" fillId="3" fontId="7" numFmtId="164" xfId="0" applyAlignment="1" applyBorder="1" applyFont="1" applyNumberFormat="1">
      <alignment/>
    </xf>
    <xf borderId="0" fillId="0" fontId="2" numFmtId="0" xfId="0" applyAlignment="1" applyFont="1">
      <alignment/>
    </xf>
    <xf borderId="0" fillId="0" fontId="7" numFmtId="164" xfId="0" applyAlignment="1" applyBorder="1" applyFont="1" applyNumberFormat="1">
      <alignment horizontal="center"/>
    </xf>
    <xf borderId="0" fillId="3" fontId="8" numFmtId="0" xfId="0" applyAlignment="1" applyBorder="1" applyFont="1">
      <alignment/>
    </xf>
    <xf borderId="0" fillId="3" fontId="9" numFmtId="0" xfId="0" applyAlignment="1" applyBorder="1" applyFont="1">
      <alignment horizontal="left"/>
    </xf>
    <xf borderId="0" fillId="3" fontId="10" numFmtId="0" xfId="0" applyAlignment="1" applyBorder="1" applyFont="1">
      <alignment/>
    </xf>
    <xf borderId="0" fillId="3" fontId="11" numFmtId="0" xfId="0" applyAlignment="1" applyBorder="1" applyFont="1">
      <alignment/>
    </xf>
    <xf borderId="0" fillId="0" fontId="2" numFmtId="0" xfId="0" applyAlignment="1" applyBorder="1" applyFont="1">
      <alignment horizontal="center"/>
    </xf>
    <xf borderId="0" fillId="3" fontId="12" numFmtId="0" xfId="0" applyAlignment="1" applyBorder="1" applyFont="1">
      <alignment/>
    </xf>
    <xf borderId="0" fillId="3" fontId="7" numFmtId="0" xfId="0" applyAlignment="1" applyBorder="1" applyFont="1">
      <alignment/>
    </xf>
    <xf borderId="0" fillId="0" fontId="2" numFmtId="0" xfId="0" applyAlignment="1" applyBorder="1" applyFont="1">
      <alignment/>
    </xf>
    <xf borderId="0" fillId="3" fontId="13" numFmtId="0" xfId="0" applyAlignment="1" applyBorder="1" applyFont="1">
      <alignment/>
    </xf>
    <xf borderId="0" fillId="0" fontId="2" numFmtId="0" xfId="0" applyAlignment="1" applyBorder="1" applyFont="1">
      <alignment horizontal="center"/>
    </xf>
    <xf borderId="0" fillId="3" fontId="14" numFmtId="0" xfId="0" applyAlignment="1" applyBorder="1" applyFont="1">
      <alignment/>
    </xf>
    <xf borderId="0" fillId="0" fontId="7" numFmtId="164" xfId="0" applyAlignment="1" applyFont="1" applyNumberFormat="1">
      <alignment horizontal="center"/>
    </xf>
    <xf borderId="0" fillId="0" fontId="7" numFmtId="0" xfId="0" applyAlignment="1" applyBorder="1" applyFont="1">
      <alignment/>
    </xf>
    <xf borderId="0" fillId="0" fontId="7" numFmtId="165" xfId="0" applyAlignment="1" applyBorder="1" applyFont="1" applyNumberFormat="1">
      <alignment/>
    </xf>
    <xf borderId="0" fillId="4" fontId="6" numFmtId="0" xfId="0" applyAlignment="1" applyBorder="1" applyFill="1" applyFont="1">
      <alignment horizontal="left"/>
    </xf>
    <xf borderId="0" fillId="3" fontId="15" numFmtId="164" xfId="0" applyAlignment="1" applyBorder="1" applyFont="1" applyNumberFormat="1">
      <alignment/>
    </xf>
    <xf borderId="0" fillId="3" fontId="7" numFmtId="0" xfId="0" applyAlignment="1" applyBorder="1" applyFont="1">
      <alignment horizontal="left"/>
    </xf>
    <xf borderId="0" fillId="0" fontId="11" numFmtId="0" xfId="0" applyAlignment="1" applyBorder="1" applyFont="1">
      <alignment/>
    </xf>
    <xf borderId="0" fillId="0" fontId="7" numFmtId="165" xfId="0" applyAlignment="1" applyBorder="1" applyFont="1" applyNumberFormat="1">
      <alignment horizontal="center"/>
    </xf>
    <xf borderId="0" fillId="0" fontId="16" numFmtId="0" xfId="0" applyBorder="1" applyFont="1"/>
    <xf borderId="0" fillId="0" fontId="7" numFmtId="0" xfId="0" applyAlignment="1" applyBorder="1" applyFont="1">
      <alignment horizontal="center"/>
    </xf>
    <xf borderId="0" fillId="0" fontId="11" numFmtId="0" xfId="0" applyAlignment="1" applyBorder="1" applyFont="1">
      <alignment horizontal="left"/>
    </xf>
    <xf borderId="0" fillId="0" fontId="17" numFmtId="0" xfId="0" applyAlignment="1" applyBorder="1" applyFont="1">
      <alignment/>
    </xf>
    <xf borderId="0" fillId="0" fontId="7" numFmtId="164" xfId="0" applyAlignment="1" applyBorder="1" applyFont="1" applyNumberFormat="1">
      <alignment horizontal="center"/>
    </xf>
    <xf borderId="0" fillId="0" fontId="7" numFmtId="164" xfId="0" applyAlignment="1" applyFont="1" applyNumberFormat="1">
      <alignment/>
    </xf>
    <xf borderId="0" fillId="3" fontId="18" numFmtId="0" xfId="0" applyBorder="1" applyFont="1"/>
    <xf borderId="0" fillId="3" fontId="11" numFmtId="0" xfId="0" applyAlignment="1" applyBorder="1" applyFont="1">
      <alignment horizontal="left"/>
    </xf>
    <xf borderId="0" fillId="3" fontId="7" numFmtId="0" xfId="0" applyAlignment="1" applyBorder="1" applyFont="1">
      <alignment horizontal="center"/>
    </xf>
    <xf borderId="0" fillId="0" fontId="7" numFmtId="164" xfId="0" applyAlignment="1" applyBorder="1" applyFont="1" applyNumberFormat="1">
      <alignment/>
    </xf>
    <xf borderId="0" fillId="0" fontId="2" numFmtId="0" xfId="0" applyAlignment="1" applyBorder="1" applyFont="1">
      <alignment horizontal="center"/>
    </xf>
    <xf borderId="0" fillId="3" fontId="8" numFmtId="164" xfId="0" applyAlignment="1" applyBorder="1" applyFont="1" applyNumberFormat="1">
      <alignment/>
    </xf>
    <xf borderId="0" fillId="5" fontId="19" numFmtId="0" xfId="0" applyAlignment="1" applyBorder="1" applyFill="1" applyFont="1">
      <alignment/>
    </xf>
    <xf borderId="0" fillId="6" fontId="7" numFmtId="0" xfId="0" applyAlignment="1" applyBorder="1" applyFill="1" applyFont="1">
      <alignment horizontal="center"/>
    </xf>
    <xf borderId="0" fillId="3" fontId="15" numFmtId="0" xfId="0" applyAlignment="1" applyBorder="1" applyFont="1">
      <alignment horizontal="left"/>
    </xf>
    <xf borderId="0" fillId="0" fontId="2" numFmtId="0" xfId="0" applyAlignment="1" applyBorder="1" applyFont="1">
      <alignment horizontal="center"/>
    </xf>
    <xf borderId="0" fillId="3" fontId="20" numFmtId="0" xfId="0" applyAlignment="1" applyBorder="1" applyFont="1">
      <alignment horizontal="left"/>
    </xf>
    <xf borderId="0" fillId="0" fontId="7" numFmtId="0" xfId="0" applyAlignment="1" applyBorder="1" applyFont="1">
      <alignment horizontal="left"/>
    </xf>
    <xf borderId="0" fillId="0" fontId="7" numFmtId="165" xfId="0" applyAlignment="1" applyFont="1" applyNumberFormat="1">
      <alignment/>
    </xf>
    <xf borderId="0" fillId="0" fontId="21" numFmtId="0" xfId="0" applyAlignment="1" applyFont="1">
      <alignment horizontal="left"/>
    </xf>
    <xf borderId="0" fillId="3" fontId="22" numFmtId="0" xfId="0" applyAlignment="1" applyBorder="1" applyFont="1">
      <alignment/>
    </xf>
    <xf borderId="0" fillId="0" fontId="7" numFmtId="165" xfId="0" applyAlignment="1" applyFont="1" applyNumberFormat="1">
      <alignment horizontal="center"/>
    </xf>
    <xf borderId="0" fillId="0" fontId="21" numFmtId="0" xfId="0" applyAlignment="1" applyBorder="1" applyFont="1">
      <alignment horizontal="left"/>
    </xf>
    <xf borderId="0" fillId="7" fontId="23" numFmtId="0" xfId="0" applyAlignment="1" applyBorder="1" applyFill="1" applyFont="1">
      <alignment/>
    </xf>
    <xf borderId="0" fillId="3" fontId="24" numFmtId="0" xfId="0" applyAlignment="1" applyBorder="1" applyFont="1">
      <alignment/>
    </xf>
    <xf borderId="0" fillId="3" fontId="21" numFmtId="0" xfId="0" applyAlignment="1" applyBorder="1" applyFont="1">
      <alignment/>
    </xf>
    <xf borderId="0" fillId="0" fontId="2" numFmtId="0" xfId="0" applyAlignment="1" applyFont="1">
      <alignment horizontal="center"/>
    </xf>
    <xf borderId="0" fillId="0" fontId="7" numFmtId="0" xfId="0" applyAlignment="1" applyBorder="1" applyFont="1">
      <alignment horizontal="left"/>
    </xf>
    <xf borderId="0" fillId="3" fontId="25" numFmtId="0" xfId="0" applyAlignment="1" applyBorder="1" applyFont="1">
      <alignment/>
    </xf>
    <xf borderId="0" fillId="3" fontId="7" numFmtId="164" xfId="0" applyAlignment="1" applyBorder="1" applyFont="1" applyNumberFormat="1">
      <alignment horizontal="center"/>
    </xf>
    <xf borderId="0" fillId="0" fontId="26" numFmtId="0" xfId="0" applyAlignment="1" applyFont="1">
      <alignment horizontal="center"/>
    </xf>
    <xf borderId="0" fillId="0" fontId="27" numFmtId="0" xfId="0" applyAlignment="1" applyFont="1">
      <alignment horizontal="center"/>
    </xf>
    <xf borderId="0" fillId="0" fontId="7" numFmtId="0" xfId="0" applyFont="1"/>
    <xf borderId="0" fillId="3" fontId="7" numFmtId="165" xfId="0" applyAlignment="1" applyBorder="1" applyFont="1" applyNumberFormat="1">
      <alignment horizontal="center"/>
    </xf>
    <xf borderId="0" fillId="0" fontId="7" numFmtId="0" xfId="0" applyBorder="1" applyFont="1"/>
    <xf borderId="0" fillId="0" fontId="2" numFmtId="0" xfId="0" applyAlignment="1" applyBorder="1" applyFont="1">
      <alignment/>
    </xf>
    <xf borderId="0" fillId="3" fontId="7" numFmtId="0" xfId="0" applyBorder="1" applyFont="1"/>
    <xf borderId="0" fillId="3" fontId="2" numFmtId="0" xfId="0" applyAlignment="1" applyBorder="1" applyFont="1">
      <alignment horizontal="center"/>
    </xf>
    <xf borderId="0" fillId="3" fontId="2" numFmtId="0" xfId="0" applyAlignment="1" applyBorder="1" applyFont="1">
      <alignment/>
    </xf>
    <xf borderId="0" fillId="4" fontId="7" numFmtId="0" xfId="0" applyAlignment="1" applyBorder="1" applyFont="1">
      <alignment/>
    </xf>
    <xf borderId="0" fillId="0" fontId="7" numFmtId="165" xfId="0" applyAlignment="1" applyBorder="1" applyFont="1" applyNumberFormat="1">
      <alignment horizontal="center"/>
    </xf>
    <xf borderId="0" fillId="0" fontId="2" numFmtId="0" xfId="0" applyFont="1"/>
    <xf borderId="0" fillId="0" fontId="26" numFmtId="0" xfId="0" applyAlignment="1" applyBorder="1" applyFont="1">
      <alignment horizontal="center"/>
    </xf>
    <xf borderId="0" fillId="0" fontId="2" numFmtId="0" xfId="0" applyAlignment="1" applyBorder="1" applyFont="1">
      <alignment/>
    </xf>
    <xf borderId="0" fillId="0" fontId="2" numFmtId="0" xfId="0" applyAlignment="1" applyFont="1">
      <alignment horizontal="center"/>
    </xf>
    <xf borderId="0" fillId="0" fontId="2" numFmtId="0" xfId="0" applyAlignment="1" applyBorder="1" applyFont="1">
      <alignment horizontal="center"/>
    </xf>
    <xf borderId="0" fillId="0" fontId="26" numFmtId="0" xfId="0" applyAlignment="1" applyFont="1">
      <alignment/>
    </xf>
    <xf borderId="0" fillId="0" fontId="2" numFmtId="0" xfId="0" applyAlignment="1" applyFont="1">
      <alignment horizontal="left"/>
    </xf>
    <xf borderId="0" fillId="0" fontId="28"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3.xml"/><Relationship Id="rId4" Type="http://schemas.openxmlformats.org/officeDocument/2006/relationships/worksheet" Target="worksheets/sheet2.xml"/><Relationship Id="rId5" Type="http://schemas.openxmlformats.org/officeDocument/2006/relationships/worksheet" Target="worksheets/sheet4.xml"/><Relationship Id="rId6"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odyssey.antiochsb.edu/wp-content/uploads/2014/12/2048.jpg" TargetMode="External"/><Relationship Id="rId22" Type="http://schemas.openxmlformats.org/officeDocument/2006/relationships/hyperlink" Target="http://www.visithalfmoonbay.org/wp-content/uploads/press-photos/half-moon-bay-biking-trails.jpg" TargetMode="External"/><Relationship Id="rId21" Type="http://schemas.openxmlformats.org/officeDocument/2006/relationships/hyperlink" Target="http://www.restaurantsinyc.com/wp-content/uploads/2010/05/terrarce-terrace.jpg" TargetMode="External"/><Relationship Id="rId24" Type="http://schemas.openxmlformats.org/officeDocument/2006/relationships/hyperlink" Target="https://s3.amazonaws.com/backroads_web/images/trips/2013/slideshowsnew/BBSI-california-coast-6.jpg" TargetMode="External"/><Relationship Id="rId23" Type="http://schemas.openxmlformats.org/officeDocument/2006/relationships/hyperlink" Target="https://darlingschneider.files.wordpress.com/2011/07/img_3916.jpg" TargetMode="External"/><Relationship Id="rId1" Type="http://schemas.openxmlformats.org/officeDocument/2006/relationships/hyperlink" Target="http://janfennellthedoglistener.com/static/cms/Yellowstone-Falls-Yellowstone-National-Park-Wyoming.jpg" TargetMode="External"/><Relationship Id="rId2" Type="http://schemas.openxmlformats.org/officeDocument/2006/relationships/hyperlink" Target="http://theabf.org/sites/default/files/nocredityosemite.jpg" TargetMode="External"/><Relationship Id="rId3" Type="http://schemas.openxmlformats.org/officeDocument/2006/relationships/hyperlink" Target="https://brewsterbythesea.files.wordpress.com/2012/04/trurooceanbeach-20090506-0101-2.jpg" TargetMode="External"/><Relationship Id="rId4" Type="http://schemas.openxmlformats.org/officeDocument/2006/relationships/hyperlink" Target="http://i.ytimg.com/vi/TnnV2_QTYl4/maxresdefault.jpg" TargetMode="External"/><Relationship Id="rId9" Type="http://schemas.openxmlformats.org/officeDocument/2006/relationships/hyperlink" Target="http://exp.cdn-hotels.com/hotels/1000000/10000/4200/4164/4164_173_z.jpg" TargetMode="External"/><Relationship Id="rId26" Type="http://schemas.openxmlformats.org/officeDocument/2006/relationships/hyperlink" Target="http://media-cdn.tripadvisor.com/media/photo-s/07/a6/1c/fd/bike-the-canyon.jpg" TargetMode="External"/><Relationship Id="rId25" Type="http://schemas.openxmlformats.org/officeDocument/2006/relationships/hyperlink" Target="http://cache.graphicslib.viator.com/graphicslib/media/cd/portland-beer-and-bike-tour-photo_6724301-770tall.jpg" TargetMode="External"/><Relationship Id="rId28" Type="http://schemas.openxmlformats.org/officeDocument/2006/relationships/hyperlink" Target="http://trektravel.com/wp-content/uploads/2013/08/solvang-ride-camp-01-1600x670-612x612.jpg" TargetMode="External"/><Relationship Id="rId27" Type="http://schemas.openxmlformats.org/officeDocument/2006/relationships/hyperlink" Target="http://traveloregon.com/content/uploads/2013/01/Cycling_5YrAll-1050937_2000x1000-2000x1200.jpg" TargetMode="External"/><Relationship Id="rId5" Type="http://schemas.openxmlformats.org/officeDocument/2006/relationships/hyperlink" Target="http://exp.cdn-hotels.com/hotels/1000000/20000/19300/19235/19235_57_z.jpg" TargetMode="External"/><Relationship Id="rId6" Type="http://schemas.openxmlformats.org/officeDocument/2006/relationships/hyperlink" Target="http://thingstodo.viator.com/san-francisco/files/Helicopter.jpg" TargetMode="External"/><Relationship Id="rId29" Type="http://schemas.openxmlformats.org/officeDocument/2006/relationships/drawing" Target="../drawings/worksheetdrawing1.xml"/><Relationship Id="rId7" Type="http://schemas.openxmlformats.org/officeDocument/2006/relationships/hyperlink" Target="http://i.huffpost.com/gadgets/slideshows/317253/slide_317253_2916613_free.jpg" TargetMode="External"/><Relationship Id="rId8" Type="http://schemas.openxmlformats.org/officeDocument/2006/relationships/hyperlink" Target="http://exp.cdn-hotels.com/hotels/1000000/30000/22100/22075/22075_63_z.jpg" TargetMode="External"/><Relationship Id="rId11" Type="http://schemas.openxmlformats.org/officeDocument/2006/relationships/hyperlink" Target="http://exp.cdn-hotels.com/hotels/1000000/120000/119200/119162/119162_60_z.jpg" TargetMode="External"/><Relationship Id="rId10" Type="http://schemas.openxmlformats.org/officeDocument/2006/relationships/hyperlink" Target="http://exp.cdn-hotels.com/hotels/2000000/1750000/1742900/1742866/1742866_69_z.jpg" TargetMode="External"/><Relationship Id="rId13" Type="http://schemas.openxmlformats.org/officeDocument/2006/relationships/hyperlink" Target="http://images.cruisemates.com/cruise-ships/6/4/5/royal-caribbean-freedom-of-the-seas2.jpg" TargetMode="External"/><Relationship Id="rId12" Type="http://schemas.openxmlformats.org/officeDocument/2006/relationships/hyperlink" Target="http://www.thecanyon.com/assets/css/images/grandcanyon3.jpg" TargetMode="External"/><Relationship Id="rId15" Type="http://schemas.openxmlformats.org/officeDocument/2006/relationships/hyperlink" Target="http://s3-media4.fl.yelpcdn.com/bphoto/SJJK39YtA6FDQeQBlDpqmQ/o.jpg" TargetMode="External"/><Relationship Id="rId14" Type="http://schemas.openxmlformats.org/officeDocument/2006/relationships/hyperlink" Target="http://blog.sweetiq.com/wp-content/uploads/2014/04/640-beverlyhilton.jpg" TargetMode="External"/><Relationship Id="rId17" Type="http://schemas.openxmlformats.org/officeDocument/2006/relationships/hyperlink" Target="http://azlimo.com/wp-content/uploads/2013/01/Patio-to-West-View.png" TargetMode="External"/><Relationship Id="rId16" Type="http://schemas.openxmlformats.org/officeDocument/2006/relationships/hyperlink" Target="http://images.trvl-media.com/hotels/1000000/20000/13900/13857/13857_234_z.jpg" TargetMode="External"/><Relationship Id="rId19" Type="http://schemas.openxmlformats.org/officeDocument/2006/relationships/hyperlink" Target="http://www.smartdestinations.com/blog/wp-content/uploads/2011/07/Sunset-on-a-Beach-in-Los-Angeles.jpeg" TargetMode="External"/><Relationship Id="rId18" Type="http://schemas.openxmlformats.org/officeDocument/2006/relationships/hyperlink" Target="http://travelingmamas.com/wp-content/uploads/2009/01/2008-353.jp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cdn-image.foodandwine.com/sites/default/files/styles/550x550/public/original-201309-HD-top-bars-hop-sing-laundromat.jpg?itok=qEyoj4bS" TargetMode="External"/><Relationship Id="rId22" Type="http://schemas.openxmlformats.org/officeDocument/2006/relationships/hyperlink" Target="https://cdn0.vox-cdn.com/thumbor/BPwxs8_eCavv9EHekr1tfQy-IJU=/0x39:798x488/1600x900/cdn0.vox-cdn.com/uploads/chorus_image/image/45671168/Screen_Shot_2015-02-11_at_10.32.03_AM.0.0.png" TargetMode="External"/><Relationship Id="rId21" Type="http://schemas.openxmlformats.org/officeDocument/2006/relationships/hyperlink" Target="http://cdn-image.foodandwine.com/sites/default/files/styles/550x550/public/original-201309-HD-best-bars-west-coast-trick-dog.jpg?itok=N9bU01hR" TargetMode="External"/><Relationship Id="rId24" Type="http://schemas.openxmlformats.org/officeDocument/2006/relationships/hyperlink" Target="http://www.sf-tastebuds.com/wp-content/uploads/2014/08/IMG_1640-1024x730.jpg" TargetMode="External"/><Relationship Id="rId23" Type="http://schemas.openxmlformats.org/officeDocument/2006/relationships/hyperlink" Target="http://www.foreigncinema.com.php53-23.ord1-1.websitetestlink.com/silvernitrate/wp-content/uploads/2012/10/options-back-18.jpg" TargetMode="External"/><Relationship Id="rId1" Type="http://schemas.openxmlformats.org/officeDocument/2006/relationships/hyperlink" Target="http://www.babbonyc.com/wp-content/uploads/2012/12/Babbo_1867_hi-res3.jpg" TargetMode="External"/><Relationship Id="rId2" Type="http://schemas.openxmlformats.org/officeDocument/2006/relationships/hyperlink" Target="http://www.littlemissrunshine.com/wp-content/uploads/2014/02/Ribelle-Community-Table.jpg" TargetMode="External"/><Relationship Id="rId3" Type="http://schemas.openxmlformats.org/officeDocument/2006/relationships/hyperlink" Target="http://www.frascafoodandwine.com/graphics/slide03.jpg" TargetMode="External"/><Relationship Id="rId4" Type="http://schemas.openxmlformats.org/officeDocument/2006/relationships/hyperlink" Target="http://therestaurantfairy.com/wp-content/uploads/2012/05/IMG_9675.jpg" TargetMode="External"/><Relationship Id="rId9" Type="http://schemas.openxmlformats.org/officeDocument/2006/relationships/hyperlink" Target="http://cdn-image.foodandwine.com/sites/default/files/styles/550x550/public/original-201309-HD-top-new-bars-copa-doro.jpg?itok=ToZhV0tf" TargetMode="External"/><Relationship Id="rId26" Type="http://schemas.openxmlformats.org/officeDocument/2006/relationships/hyperlink" Target="https://cdn0.vox-cdn.com/uploads/chorus_image/image/45553706/acquerello.0.0.jpg" TargetMode="External"/><Relationship Id="rId25" Type="http://schemas.openxmlformats.org/officeDocument/2006/relationships/hyperlink" Target="http://3.bp.blogspot.com/-kaqSXln3wHA/UIgv5vJJtMI/AAAAAAACN04/lPVjVQpV7e4/s1600/DSC_0008.JPG" TargetMode="External"/><Relationship Id="rId28" Type="http://schemas.openxmlformats.org/officeDocument/2006/relationships/hyperlink" Target="https://cdn0.vox-cdn.com/thumbor/-8kUkTmk68WnSQRaK5tyC5kytEY=/0x118:1000x681/1600x900/cdn0.vox-cdn.com/uploads/chorus_image/image/38989682/IMG_9011.0.0.jpg" TargetMode="External"/><Relationship Id="rId27" Type="http://schemas.openxmlformats.org/officeDocument/2006/relationships/hyperlink" Target="http://4.bp.blogspot.com/_nRm91dNF2Nw/TT0G92ylXRI/AAAAAAAAAKs/ZtAgC7S20J8/s1600/Angele%2BInterior.JPG" TargetMode="External"/><Relationship Id="rId5" Type="http://schemas.openxmlformats.org/officeDocument/2006/relationships/hyperlink" Target="http://www.santosurrutia.com/wp-content/uploads/2012/07/Delfina3-940x606.jpg" TargetMode="External"/><Relationship Id="rId6" Type="http://schemas.openxmlformats.org/officeDocument/2006/relationships/hyperlink" Target="http://domenicarestaurant.com/images/domenica-home.jpg" TargetMode="External"/><Relationship Id="rId29" Type="http://schemas.openxmlformats.org/officeDocument/2006/relationships/hyperlink" Target="http://res.cloudinary.com/streetartsf/image/upload/v1414480294/artworks/25076/SF-Bayshore-Taquiria-DSC03885.jpg" TargetMode="External"/><Relationship Id="rId7" Type="http://schemas.openxmlformats.org/officeDocument/2006/relationships/hyperlink" Target="https://res.cloudinary.com/roadtrippers/image/upload/v1396514610/tgpv2uasb6mvaaf3dchs.jpg" TargetMode="External"/><Relationship Id="rId8" Type="http://schemas.openxmlformats.org/officeDocument/2006/relationships/hyperlink" Target="http://www.new-york-city-travel-tips.com/wp-content/uploads/2014/08/Angels-Please-NY.jpg" TargetMode="External"/><Relationship Id="rId31" Type="http://schemas.openxmlformats.org/officeDocument/2006/relationships/hyperlink" Target="http://m.alwecdn.net/wp-content/uploads/2011/10/Manresa-San-Francisco-Welcome-to-Manresa.jpg" TargetMode="External"/><Relationship Id="rId30" Type="http://schemas.openxmlformats.org/officeDocument/2006/relationships/hyperlink" Target="http://cityfoodsters.com/wp-content/uploads/2012/04/Steamed-Maine-Lobstah-2-Old-Port-Lobster-Shack.jpg" TargetMode="External"/><Relationship Id="rId11" Type="http://schemas.openxmlformats.org/officeDocument/2006/relationships/hyperlink" Target="http://cdn-image.foodandwine.com/sites/default/files/styles/550x550/public/original-201309-HD-top-new-bars-downtown-cocktail-room.jpg?itok=iFW_XOps" TargetMode="External"/><Relationship Id="rId33" Type="http://schemas.openxmlformats.org/officeDocument/2006/relationships/hyperlink" Target="https://farm7.staticflickr.com/6165/6177489697_847d993b1b.jpg" TargetMode="External"/><Relationship Id="rId10" Type="http://schemas.openxmlformats.org/officeDocument/2006/relationships/hyperlink" Target="http://cdn-image.foodandwine.com/sites/default/files/styles/550x550/public/original-201309-HD-top-new-bars-anvil-bar-and-refuse.jpg?itok=roYvtnTD" TargetMode="External"/><Relationship Id="rId32" Type="http://schemas.openxmlformats.org/officeDocument/2006/relationships/hyperlink" Target="http://upload.wikimedia.org/wikipedia/commons/0/06/The_French_Laundry.jpg" TargetMode="External"/><Relationship Id="rId13" Type="http://schemas.openxmlformats.org/officeDocument/2006/relationships/hyperlink" Target="http://cdn-image.foodandwine.com/sites/default/files/styles/550x550/public/original-201309-HD-top-new-bars-the-patterson-house.jpg?itok=Z2L8JUyy" TargetMode="External"/><Relationship Id="rId35" Type="http://schemas.openxmlformats.org/officeDocument/2006/relationships/drawing" Target="../drawings/worksheetdrawing2.xml"/><Relationship Id="rId12" Type="http://schemas.openxmlformats.org/officeDocument/2006/relationships/hyperlink" Target="http://www.sfweekly.com/imager/broken-bagpipe-paired-with-a-do-si-do-ta/b/original/3429177/e38a/GSC_cocktail_alembic_2.jpg" TargetMode="External"/><Relationship Id="rId34" Type="http://schemas.openxmlformats.org/officeDocument/2006/relationships/hyperlink" Target="http://4.bp.blogspot.com/-ScSPtrNXTME/VDidfyF_6LI/AAAAAAAACYw/TPgjeq3b5Ac/s1600/photo%2B(6).JPG" TargetMode="External"/><Relationship Id="rId15" Type="http://schemas.openxmlformats.org/officeDocument/2006/relationships/hyperlink" Target="http://cdn-image.foodandwine.com/sites/default/files/styles/550x550/public/original-201306-HD-top-american-bars-midwest-eat-street-social.jpg?itok=pTzVxPqg" TargetMode="External"/><Relationship Id="rId14" Type="http://schemas.openxmlformats.org/officeDocument/2006/relationships/hyperlink" Target="http://brabbu.com/blog/wp-content/uploads/2013/05/PDT1.jpg" TargetMode="External"/><Relationship Id="rId17" Type="http://schemas.openxmlformats.org/officeDocument/2006/relationships/hyperlink" Target="http://guestofaguest.com/wp-content/uploads/2013/06/french-75-interior-barshot-credit-david-spielman-e1281098426117.jpg" TargetMode="External"/><Relationship Id="rId16" Type="http://schemas.openxmlformats.org/officeDocument/2006/relationships/hyperlink" Target="http://i.huffpost.com/gen/1123478/images/o-RICKHOUSE-SAN-FRANCISCO-facebook.jpg" TargetMode="External"/><Relationship Id="rId19" Type="http://schemas.openxmlformats.org/officeDocument/2006/relationships/hyperlink" Target="http://cdn-image.foodandwine.com/sites/default/files/styles/550x550/public/original-201309-HD-top-new-bars-dutch-kills.jpg?itok=-A1H1hzs" TargetMode="External"/><Relationship Id="rId18" Type="http://schemas.openxmlformats.org/officeDocument/2006/relationships/hyperlink" Target="http://shandyfiles.s3-us-west-1.amazonaws.com/images/body/thesavory/1167562_10151672383619775_1804392795_o.jpg"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demandware.edgesuite.net/aasr_prd/on/demandware.static/Sites-radioshack-Site/Sites-master-catalog/default/v1426825815612/images/02503963_00.jpg" TargetMode="External"/><Relationship Id="rId21" Type="http://schemas.openxmlformats.org/officeDocument/2006/relationships/drawing" Target="../drawings/worksheetdrawing3.xml"/><Relationship Id="rId1" Type="http://schemas.openxmlformats.org/officeDocument/2006/relationships/hyperlink" Target="http://pressurecookercritic.com/wp-content/uploads/2014/06/Instant-Pot-IP-LUX60-6-in-1-Programmable-Pressure-Cooker-985x1024.jpg" TargetMode="External"/><Relationship Id="rId2" Type="http://schemas.openxmlformats.org/officeDocument/2006/relationships/hyperlink" Target="http://www.blogrollcenter.com/news/gallery/bosch-dishwasher/bosch_dishwasher_1.jpg" TargetMode="External"/><Relationship Id="rId3" Type="http://schemas.openxmlformats.org/officeDocument/2006/relationships/hyperlink" Target="http://www.homedepot.com/catalog/productImages/1000/90/90052d22-09d3-45e4-a16e-839bff2e3bd2_1000.jpg" TargetMode="External"/><Relationship Id="rId4" Type="http://schemas.openxmlformats.org/officeDocument/2006/relationships/hyperlink" Target="http://g-ecx.images-amazon.com/images/G/01/aplusautomation/vendorimages/a05484bc-18e8-45c2-a02e-a04d9c497311._V308895071_.jpg" TargetMode="External"/><Relationship Id="rId9" Type="http://schemas.openxmlformats.org/officeDocument/2006/relationships/hyperlink" Target="http://cdn.mos.techradar.com/art/headphones/Sony/MDR-ZX770BT/review/sony-mdr-zx770bt-hero-1200-80.JPG" TargetMode="External"/><Relationship Id="rId5" Type="http://schemas.openxmlformats.org/officeDocument/2006/relationships/hyperlink" Target="http://ecx.images-amazon.com/images/I/81fd%2BJb%2BeGL._SL1500_.jpg" TargetMode="External"/><Relationship Id="rId6" Type="http://schemas.openxmlformats.org/officeDocument/2006/relationships/hyperlink" Target="http://www.polaraudio.co.uk/media/STOCKIMG/001D7807.JPG" TargetMode="External"/><Relationship Id="rId7" Type="http://schemas.openxmlformats.org/officeDocument/2006/relationships/hyperlink" Target="http://blogs-images.forbes.com/geoffreymorrison/files/2014/09/Bose-QuietComfort-25-Review-1940x1306.jpg" TargetMode="External"/><Relationship Id="rId8" Type="http://schemas.openxmlformats.org/officeDocument/2006/relationships/hyperlink" Target="http://en-us.sennheiser.com/images/2848/4640/square/8945/square_louped_MOMENTUM_II_BT_AE_ivory-sq-01-sennheiser.jpg" TargetMode="External"/><Relationship Id="rId11" Type="http://schemas.openxmlformats.org/officeDocument/2006/relationships/hyperlink" Target="http://ecx.images-amazon.com/images/I/61EOig51wxL._SL1394_.jpg" TargetMode="External"/><Relationship Id="rId10" Type="http://schemas.openxmlformats.org/officeDocument/2006/relationships/hyperlink" Target="http://www.techspot.com/images/products/headphones/org/507788875_713016570_o.jpg" TargetMode="External"/><Relationship Id="rId13" Type="http://schemas.openxmlformats.org/officeDocument/2006/relationships/hyperlink" Target="http://ecx.images-amazon.com/images/I/71YT4G%2BbiZL._SL1500_.jpg" TargetMode="External"/><Relationship Id="rId12" Type="http://schemas.openxmlformats.org/officeDocument/2006/relationships/hyperlink" Target="http://ecx.images-amazon.com/images/I/71zJzkAcRjL._SL1500_.jpg" TargetMode="External"/><Relationship Id="rId15" Type="http://schemas.openxmlformats.org/officeDocument/2006/relationships/hyperlink" Target="http://pisces.bbystatic.com/image2/BestBuy_US/images/products/8307/8307152_sd.jpg" TargetMode="External"/><Relationship Id="rId14" Type="http://schemas.openxmlformats.org/officeDocument/2006/relationships/hyperlink" Target="http://demandware.edgesuite.net/aasr_prd/on/demandware.static/Sites-radioshack-Site/Sites-master-catalog/default/v1426825815612/images/01709052_00.jpg" TargetMode="External"/><Relationship Id="rId17" Type="http://schemas.openxmlformats.org/officeDocument/2006/relationships/hyperlink" Target="http://kerryphonecentres.ie/images/uploads/1385569916_zoom_fitbit_flex_black_wireless_activity_sleep_wristband.jpg_canvasheight_500.jpg" TargetMode="External"/><Relationship Id="rId16" Type="http://schemas.openxmlformats.org/officeDocument/2006/relationships/hyperlink" Target="http://pisces.bbystatic.com/image2/BestBuy_US/images/products/8731/8731266_sa.jpg;canvasHeight=500;canvasWidth=500" TargetMode="External"/><Relationship Id="rId19" Type="http://schemas.openxmlformats.org/officeDocument/2006/relationships/hyperlink" Target="http://ecx.images-amazon.com/images/I/61BW4Dy0DlL._SL1361_.jpg" TargetMode="External"/><Relationship Id="rId18" Type="http://schemas.openxmlformats.org/officeDocument/2006/relationships/hyperlink" Target="http://p.playserver1.com/ProductImages/6/3/4/2/9/0/7/4/47092436_700x700min_1.jpg"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levi.imageg.net/graphics/product_images/pLEVI1-20204233t500x607.jpg" TargetMode="External"/><Relationship Id="rId22" Type="http://schemas.openxmlformats.org/officeDocument/2006/relationships/hyperlink" Target="http://lp.hm.com/hmprod?set=key[source],value[/model/2013/2CA%200199437%20002%2025%207532.jpg]&amp;set=key[rotate],value[]&amp;set=key[width],value[]&amp;set=key[height],value[]&amp;set=key[x],value[]&amp;set=key[y],value[]&amp;set=key[type],value[STILL_LIFE_FRONT]&amp;hmver=3&amp;call=url[file:/product/full]" TargetMode="External"/><Relationship Id="rId21" Type="http://schemas.openxmlformats.org/officeDocument/2006/relationships/hyperlink" Target="http://demandware.edgesuite.net/sits_pod22/dw/image/v2/AALO_PRD/on/demandware.static/Sites-ColeHaan_US-Site/Sites-itemmaster_colehaan/en_US/v1429092806340/images/large/D42958_A.png?sw=560" TargetMode="External"/><Relationship Id="rId24" Type="http://schemas.openxmlformats.org/officeDocument/2006/relationships/hyperlink" Target="http://g.nordstromimage.com/imagegallery/store/product/Gigantic/5/_10083305.jpg" TargetMode="External"/><Relationship Id="rId23" Type="http://schemas.openxmlformats.org/officeDocument/2006/relationships/hyperlink" Target="http://g.nordstromimage.com/imagegallery/store/product/Gigantic/15/_9386315.jpg" TargetMode="External"/><Relationship Id="rId1" Type="http://schemas.openxmlformats.org/officeDocument/2006/relationships/hyperlink" Target="http://g02.a.alicdn.com/kf/HLB1V28VFVXXXXX.XVXXq6xXFXXX3/202148365/HLB1V28VFVXXXXX.XVXXq6xXFXXX3.jpg" TargetMode="External"/><Relationship Id="rId2" Type="http://schemas.openxmlformats.org/officeDocument/2006/relationships/hyperlink" Target="http://i01.i.aliimg.com/wsphoto/v1/1966390519_1/Sheinside-2015-Summer-Latest-Designs-Fashion-Women-Brand-Glamorous-Pink-Short-Sleeve-Hollow-Floral-Crochet-Pleated.jpg" TargetMode="External"/><Relationship Id="rId3" Type="http://schemas.openxmlformats.org/officeDocument/2006/relationships/hyperlink" Target="http://img.dressfirm.co/cdnimgs/dressfirm/bridal-gowns/beach_wedding_dresses_045.jpg" TargetMode="External"/><Relationship Id="rId4" Type="http://schemas.openxmlformats.org/officeDocument/2006/relationships/hyperlink" Target="http://slimages.macys.com/is/image/MCY/products/7/optimized/2675247_fpx.tif?01AD=3EuJJdHb5QBROPtKl5kPr7GLKVRZVnJCOlWSm8SpYJ1hIxpyhRxUoiw&amp;01RI=6A7317281CF9158&amp;01NA=na&amp;wid=1320&amp;hei=1616&amp;fit=fit,1&amp;$filterlrg$" TargetMode="External"/><Relationship Id="rId9" Type="http://schemas.openxmlformats.org/officeDocument/2006/relationships/hyperlink" Target="http://lp.hm.com/hmprod?set=source[/environment/2015/4JT_0003_029R.jpg],rotate[-0.95],width[3874],height[4530],x[595],y[668],type[FASHION_FRONT]&amp;hmver=0&amp;call=url[file:/product/full]" TargetMode="External"/><Relationship Id="rId26" Type="http://schemas.openxmlformats.org/officeDocument/2006/relationships/hyperlink" Target="http://a3.zassets.com/images/z/3/0/5/3/7/8/3053781-p-4x.jpg" TargetMode="External"/><Relationship Id="rId25" Type="http://schemas.openxmlformats.org/officeDocument/2006/relationships/hyperlink" Target="http://cdn-images.farfetch.com/10/89/30/65/10893065_4355027_1000.jpg" TargetMode="External"/><Relationship Id="rId28" Type="http://schemas.openxmlformats.org/officeDocument/2006/relationships/hyperlink" Target="http://g.nordstromimage.com/imagegallery/store/product/Gigantic/11/_7556051.jpg" TargetMode="External"/><Relationship Id="rId27" Type="http://schemas.openxmlformats.org/officeDocument/2006/relationships/hyperlink" Target="http://g.nordstromimage.com/imagegallery/store/product/Gigantic/7/_9301147.jpg" TargetMode="External"/><Relationship Id="rId5" Type="http://schemas.openxmlformats.org/officeDocument/2006/relationships/hyperlink" Target="http://c.nordstromimage.com/Assets/Web-Ready-Slices/02-17-15-p01-cid0217152398-7-adam-b60ea1bf-b92b-439a-805e-a43c0187df3d-fil-file.jpg?Version=1" TargetMode="External"/><Relationship Id="rId6" Type="http://schemas.openxmlformats.org/officeDocument/2006/relationships/hyperlink" Target="http://images.bloomingdales.com/is/image/BLM/products/9/optimized/8245449_fpx.tif?wid=1200&amp;qlt=90,0&amp;layer=comp&amp;op_sharpen=0&amp;resMode=sharp2&amp;op_usm=0.7,1.0,0.5,0&amp;fmt=jpeg" TargetMode="External"/><Relationship Id="rId29" Type="http://schemas.openxmlformats.org/officeDocument/2006/relationships/hyperlink" Target="http://static.zara.net/photos//2015/V/0/1/p/9632/041/400/2/w/1024/9632041400_2_1_1.jpg?timestamp=1423677017485" TargetMode="External"/><Relationship Id="rId7" Type="http://schemas.openxmlformats.org/officeDocument/2006/relationships/hyperlink" Target="http://cdn12.lbstatic.nu/files/looks/medium/2013/07/23/3181075_open-uri20130723-26543-1bmehma.jpg?1374601643" TargetMode="External"/><Relationship Id="rId8" Type="http://schemas.openxmlformats.org/officeDocument/2006/relationships/hyperlink" Target="http://www.fashionistix.com/wp-content/uploads/2014/10/Maxi-Dresses-for-Spring4.jpg" TargetMode="External"/><Relationship Id="rId30" Type="http://schemas.openxmlformats.org/officeDocument/2006/relationships/drawing" Target="../drawings/worksheetdrawing4.xml"/><Relationship Id="rId11" Type="http://schemas.openxmlformats.org/officeDocument/2006/relationships/hyperlink" Target="http://www.gap.com/webcontent/0009/342/027/cn9342027.jpg" TargetMode="External"/><Relationship Id="rId10" Type="http://schemas.openxmlformats.org/officeDocument/2006/relationships/hyperlink" Target="http://lp.hm.com/hmprod?set=source[/environment/2015/4JT_0468_008R.jpg],rotate[-0.1],width[3907],height[4568],x[606],y[593],type[FASHION_FRONT]&amp;hmver=0&amp;call=url[file:/product/full]\" TargetMode="External"/><Relationship Id="rId13" Type="http://schemas.openxmlformats.org/officeDocument/2006/relationships/hyperlink" Target="http://is4.revolveclothing.com/images/p4/n/z/YUMI-WR7_V1.jpg" TargetMode="External"/><Relationship Id="rId12" Type="http://schemas.openxmlformats.org/officeDocument/2006/relationships/hyperlink" Target="http://images.neimanmarcus.com/ca/1/product_assets/T/8/F/0/9/NMT8F09_mz.jpg" TargetMode="External"/><Relationship Id="rId15" Type="http://schemas.openxmlformats.org/officeDocument/2006/relationships/hyperlink" Target="http://lp.hm.com/hmprod?set=source[/environment/2014/4AK_0048_010R.jpg],rotate[0.3],width[3585],height[4192],x[745],y[254],type[FASHION_FRONT]&amp;hmver=0&amp;call=url[file:/product/full]" TargetMode="External"/><Relationship Id="rId14" Type="http://schemas.openxmlformats.org/officeDocument/2006/relationships/hyperlink" Target="http://images.asos-media.com/inv/media/0/4/2/4/4694240/grey/image1xxl.jpg" TargetMode="External"/><Relationship Id="rId17" Type="http://schemas.openxmlformats.org/officeDocument/2006/relationships/hyperlink" Target="http://images.neimanmarcus.com/ca/1/product_assets/T/9/U/M/Y/NMT9UMY_mz.jpg" TargetMode="External"/><Relationship Id="rId16" Type="http://schemas.openxmlformats.org/officeDocument/2006/relationships/hyperlink" Target="http://i.ngimg.com/resources/nastygal/images/products/processed/54843.0.zoom.jpg" TargetMode="External"/><Relationship Id="rId19" Type="http://schemas.openxmlformats.org/officeDocument/2006/relationships/hyperlink" Target="http://slimages.macys.com/is/image/MCY/products/8/optimized/2666148_fpx.tif?wid=1320&amp;hei=1616&amp;fit=fit,1&amp;$filterlrg$" TargetMode="External"/><Relationship Id="rId18" Type="http://schemas.openxmlformats.org/officeDocument/2006/relationships/hyperlink" Target="http://www.thefashionisto.com/wp-content/uploads/2013/12/i.americanapparel.net-storefront-photos-fulls...lieutenant-defaultImage-notavail--800x1066.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t="s">
        <v>3</v>
      </c>
      <c r="E1" s="3" t="s">
        <v>4</v>
      </c>
      <c r="F1" s="4" t="s">
        <v>5</v>
      </c>
      <c r="G1" s="5"/>
      <c r="H1" s="5"/>
      <c r="I1" s="5"/>
      <c r="J1" s="5"/>
      <c r="K1" s="5"/>
    </row>
    <row r="2">
      <c r="A2" s="6" t="s">
        <v>6</v>
      </c>
      <c r="B2" s="7" t="s">
        <v>7</v>
      </c>
      <c r="C2" s="8" t="s">
        <v>8</v>
      </c>
      <c r="D2" s="7" t="s">
        <v>9</v>
      </c>
      <c r="E2" s="9">
        <v>419.0</v>
      </c>
      <c r="F2" s="10" t="s">
        <v>10</v>
      </c>
    </row>
    <row r="3">
      <c r="A3" s="11" t="str">
        <f>HYPERLINK("http://janfennellthedoglistener.com/static/cms/Yellowstone-Falls-Yellowstone-National-Park-Wyoming.jpg","http://janfennellthedoglistener.com/static/cms/Yellowstone-Falls-Yellowstone-National-Park-Wyoming.jpg")</f>
        <v>http://janfennellthedoglistener.com/static/cms/Yellowstone-Falls-Yellowstone-National-Park-Wyoming.jpg</v>
      </c>
      <c r="B3" s="7" t="s">
        <v>12</v>
      </c>
      <c r="C3" s="13" t="s">
        <v>14</v>
      </c>
      <c r="D3" s="7" t="s">
        <v>9</v>
      </c>
      <c r="E3" s="14">
        <v>415.0</v>
      </c>
      <c r="F3" s="15" t="s">
        <v>17</v>
      </c>
    </row>
    <row r="4">
      <c r="A4" s="11" t="str">
        <f>HYPERLINK("http://theabf.org/sites/default/files/nocredityosemite.jpg","http://theabf.org/sites/default/files/nocredityosemite.jpg")</f>
        <v>http://theabf.org/sites/default/files/nocredityosemite.jpg</v>
      </c>
      <c r="B4" s="7" t="s">
        <v>21</v>
      </c>
      <c r="C4" s="20" t="s">
        <v>22</v>
      </c>
      <c r="D4" s="7" t="s">
        <v>9</v>
      </c>
      <c r="E4" s="9">
        <v>419.0</v>
      </c>
      <c r="F4" s="23" t="s">
        <v>27</v>
      </c>
    </row>
    <row r="5">
      <c r="A5" s="11" t="str">
        <f>HYPERLINK("https://brewsterbythesea.files.wordpress.com/2012/04/trurooceanbeach-20090506-0101-2.jpg","https://brewsterbythesea.files.wordpress.com/2012/04/trurooceanbeach-20090506-0101-2.jpg")</f>
        <v>https://brewsterbythesea.files.wordpress.com/2012/04/trurooceanbeach-20090506-0101-2.jpg</v>
      </c>
      <c r="B5" s="7" t="s">
        <v>31</v>
      </c>
      <c r="C5" s="20" t="s">
        <v>32</v>
      </c>
      <c r="D5" s="7" t="s">
        <v>9</v>
      </c>
      <c r="E5" s="9">
        <v>419.0</v>
      </c>
      <c r="F5" s="25" t="s">
        <v>33</v>
      </c>
    </row>
    <row r="6">
      <c r="A6" s="11" t="str">
        <f>HYPERLINK("http://i.ytimg.com/vi/TnnV2_QTYl4/maxresdefault.jpg","http://i.ytimg.com/vi/TnnV2_QTYl4/maxresdefault.jpg")</f>
        <v>http://i.ytimg.com/vi/TnnV2_QTYl4/maxresdefault.jpg</v>
      </c>
      <c r="B6" s="7" t="s">
        <v>38</v>
      </c>
      <c r="C6" s="20" t="s">
        <v>40</v>
      </c>
      <c r="D6" s="7" t="s">
        <v>9</v>
      </c>
      <c r="E6" s="14">
        <v>415.0</v>
      </c>
      <c r="F6" s="30" t="s">
        <v>41</v>
      </c>
    </row>
    <row r="7">
      <c r="A7" s="11" t="str">
        <f>HYPERLINK("http://exp.cdn-hotels.com/hotels/1000000/20000/19300/19235/19235_57_z.jpg","http://exp.cdn-hotels.com/hotels/1000000/20000/19300/19235/19235_57_z.jpg")</f>
        <v>http://exp.cdn-hotels.com/hotels/1000000/20000/19300/19235/19235_57_z.jpg</v>
      </c>
      <c r="B7" s="7" t="s">
        <v>56</v>
      </c>
      <c r="C7" s="20" t="s">
        <v>57</v>
      </c>
      <c r="D7" s="7" t="s">
        <v>9</v>
      </c>
      <c r="E7" s="14">
        <v>415.0</v>
      </c>
      <c r="F7" s="10" t="s">
        <v>58</v>
      </c>
    </row>
    <row r="8">
      <c r="A8" s="11" t="str">
        <f>HYPERLINK("http://thingstodo.viator.com/san-francisco/files/Helicopter.jpg","http://thingstodo.viator.com/san-francisco/files/Helicopter.jpg")</f>
        <v>http://thingstodo.viator.com/san-francisco/files/Helicopter.jpg</v>
      </c>
      <c r="B8" s="7" t="s">
        <v>62</v>
      </c>
      <c r="C8" s="20" t="s">
        <v>63</v>
      </c>
      <c r="D8" s="7" t="s">
        <v>9</v>
      </c>
      <c r="E8" s="14">
        <v>415.0</v>
      </c>
      <c r="F8" s="22" t="s">
        <v>65</v>
      </c>
    </row>
    <row r="9">
      <c r="A9" s="11" t="str">
        <f>HYPERLINK("http://i.huffpost.com/gadgets/slideshows/317253/slide_317253_2916613_free.jpg","http://i.huffpost.com/gadgets/slideshows/317253/slide_317253_2916613_free.jpg")</f>
        <v>http://i.huffpost.com/gadgets/slideshows/317253/slide_317253_2916613_free.jpg</v>
      </c>
      <c r="B9" s="7" t="s">
        <v>62</v>
      </c>
      <c r="C9" s="20" t="s">
        <v>67</v>
      </c>
      <c r="D9" s="7" t="s">
        <v>9</v>
      </c>
      <c r="E9" s="9">
        <v>419.0</v>
      </c>
      <c r="F9" s="39" t="s">
        <v>70</v>
      </c>
    </row>
    <row r="10">
      <c r="A10" s="11" t="str">
        <f>HYPERLINK("http://exp.cdn-hotels.com/hotels/1000000/30000/22100/22075/22075_63_z.jpg","http://exp.cdn-hotels.com/hotels/1000000/30000/22100/22075/22075_63_z.jpg")</f>
        <v>http://exp.cdn-hotels.com/hotels/1000000/30000/22100/22075/22075_63_z.jpg</v>
      </c>
      <c r="B10" s="7" t="s">
        <v>87</v>
      </c>
      <c r="C10" s="20" t="s">
        <v>88</v>
      </c>
      <c r="D10" s="7" t="s">
        <v>9</v>
      </c>
      <c r="E10" s="14">
        <v>447.0</v>
      </c>
      <c r="F10" s="43" t="s">
        <v>89</v>
      </c>
    </row>
    <row r="11">
      <c r="A11" s="11" t="str">
        <f>HYPERLINK("http://exp.cdn-hotels.com/hotels/1000000/10000/4200/4164/4164_173_z.jpg","http://exp.cdn-hotels.com/hotels/1000000/10000/4200/4164/4164_173_z.jpg")</f>
        <v>http://exp.cdn-hotels.com/hotels/1000000/10000/4200/4164/4164_173_z.jpg</v>
      </c>
      <c r="B11" s="7" t="s">
        <v>104</v>
      </c>
      <c r="C11" s="20" t="s">
        <v>105</v>
      </c>
      <c r="D11" s="7" t="s">
        <v>9</v>
      </c>
      <c r="E11" s="14">
        <v>447.0</v>
      </c>
      <c r="F11" s="15" t="s">
        <v>106</v>
      </c>
    </row>
    <row r="12">
      <c r="A12" s="11" t="str">
        <f>HYPERLINK("http://exp.cdn-hotels.com/hotels/2000000/1750000/1742900/1742866/1742866_69_z.jpg","http://exp.cdn-hotels.com/hotels/2000000/1750000/1742900/1742866/1742866_69_z.jpg")</f>
        <v>http://exp.cdn-hotels.com/hotels/2000000/1750000/1742900/1742866/1742866_69_z.jpg</v>
      </c>
      <c r="B12" s="7" t="s">
        <v>112</v>
      </c>
      <c r="C12" s="20" t="s">
        <v>113</v>
      </c>
      <c r="D12" s="7" t="s">
        <v>9</v>
      </c>
      <c r="E12" s="14">
        <v>447.0</v>
      </c>
      <c r="F12" s="15" t="s">
        <v>114</v>
      </c>
    </row>
    <row r="13">
      <c r="A13" s="11" t="str">
        <f>HYPERLINK("http://exp.cdn-hotels.com/hotels/1000000/120000/119200/119162/119162_60_z.jpg","http://exp.cdn-hotels.com/hotels/1000000/120000/119200/119162/119162_60_z.jpg")</f>
        <v>http://exp.cdn-hotels.com/hotels/1000000/120000/119200/119162/119162_60_z.jpg</v>
      </c>
      <c r="B13" s="7" t="s">
        <v>119</v>
      </c>
      <c r="C13" s="20" t="s">
        <v>120</v>
      </c>
      <c r="D13" s="7" t="s">
        <v>9</v>
      </c>
      <c r="E13" s="14">
        <v>447.0</v>
      </c>
      <c r="F13" s="48" t="s">
        <v>121</v>
      </c>
    </row>
    <row r="14">
      <c r="A14" s="11" t="str">
        <f>HYPERLINK("http://www.thecanyon.com/assets/css/images/grandcanyon3.jpg","http://www.thecanyon.com/assets/css/images/grandcanyon3.jpg")</f>
        <v>http://www.thecanyon.com/assets/css/images/grandcanyon3.jpg</v>
      </c>
      <c r="B14" s="7" t="s">
        <v>134</v>
      </c>
      <c r="C14" s="20" t="s">
        <v>135</v>
      </c>
      <c r="D14" s="7" t="s">
        <v>9</v>
      </c>
      <c r="E14" s="14">
        <v>447.0</v>
      </c>
      <c r="F14" s="51" t="s">
        <v>136</v>
      </c>
    </row>
    <row r="15">
      <c r="A15" s="11" t="str">
        <f>HYPERLINK("http://images.cruisemates.com/cruise-ships/6/4/5/royal-caribbean-freedom-of-the-seas2.jpg","http://images.cruisemates.com/cruise-ships/6/4/5/royal-caribbean-freedom-of-the-seas2.jpg")</f>
        <v>http://images.cruisemates.com/cruise-ships/6/4/5/royal-caribbean-freedom-of-the-seas2.jpg</v>
      </c>
      <c r="B15" s="7" t="s">
        <v>146</v>
      </c>
      <c r="C15" s="20" t="s">
        <v>147</v>
      </c>
      <c r="D15" s="7" t="s">
        <v>9</v>
      </c>
      <c r="E15" s="14">
        <v>447.0</v>
      </c>
      <c r="F15" s="53" t="s">
        <v>148</v>
      </c>
    </row>
    <row r="16">
      <c r="A16" s="11" t="str">
        <f>HYPERLINK("http://blog.sweetiq.com/wp-content/uploads/2014/04/640-beverlyhilton.jpg","http://blog.sweetiq.com/wp-content/uploads/2014/04/640-beverlyhilton.jpg")</f>
        <v>http://blog.sweetiq.com/wp-content/uploads/2014/04/640-beverlyhilton.jpg</v>
      </c>
      <c r="B16" s="7" t="s">
        <v>159</v>
      </c>
      <c r="C16" s="20" t="s">
        <v>160</v>
      </c>
      <c r="D16" s="7" t="s">
        <v>9</v>
      </c>
      <c r="E16" s="14">
        <v>447.0</v>
      </c>
      <c r="F16" s="54" t="s">
        <v>162</v>
      </c>
    </row>
    <row r="17">
      <c r="A17" s="11" t="str">
        <f>HYPERLINK("http://s3-media4.fl.yelpcdn.com/bphoto/SJJK39YtA6FDQeQBlDpqmQ/o.jpg","http://s3-media4.fl.yelpcdn.com/bphoto/SJJK39YtA6FDQeQBlDpqmQ/o.jpg")</f>
        <v>http://s3-media4.fl.yelpcdn.com/bphoto/SJJK39YtA6FDQeQBlDpqmQ/o.jpg</v>
      </c>
      <c r="B17" s="7" t="s">
        <v>56</v>
      </c>
      <c r="C17" s="20" t="s">
        <v>172</v>
      </c>
      <c r="D17" s="7" t="s">
        <v>9</v>
      </c>
      <c r="E17" s="14">
        <v>447.0</v>
      </c>
      <c r="F17" s="56" t="s">
        <v>173</v>
      </c>
    </row>
    <row r="18">
      <c r="A18" s="11" t="str">
        <f>HYPERLINK("http://images.trvl-media.com/hotels/1000000/20000/13900/13857/13857_234_z.jpg","http://images.trvl-media.com/hotels/1000000/20000/13900/13857/13857_234_z.jpg")</f>
        <v>http://images.trvl-media.com/hotels/1000000/20000/13900/13857/13857_234_z.jpg</v>
      </c>
      <c r="B18" s="7" t="s">
        <v>159</v>
      </c>
      <c r="C18" s="20" t="s">
        <v>182</v>
      </c>
      <c r="D18" s="7" t="s">
        <v>9</v>
      </c>
      <c r="E18" s="14">
        <v>447.0</v>
      </c>
      <c r="F18" s="57" t="s">
        <v>184</v>
      </c>
    </row>
    <row r="19">
      <c r="A19" s="11" t="str">
        <f>HYPERLINK("http://azlimo.com/wp-content/uploads/2013/01/Patio-to-West-View.png","http://azlimo.com/wp-content/uploads/2013/01/Patio-to-West-View.png")</f>
        <v>http://azlimo.com/wp-content/uploads/2013/01/Patio-to-West-View.png</v>
      </c>
      <c r="B19" s="7" t="s">
        <v>191</v>
      </c>
      <c r="C19" s="20" t="s">
        <v>192</v>
      </c>
      <c r="D19" s="7" t="s">
        <v>9</v>
      </c>
      <c r="E19" s="14">
        <v>447.0</v>
      </c>
      <c r="F19" s="31" t="s">
        <v>196</v>
      </c>
    </row>
    <row r="20">
      <c r="A20" s="11" t="str">
        <f>HYPERLINK("http://travelingmamas.com/wp-content/uploads/2009/01/2008-353.jpg","http://travelingmamas.com/wp-content/uploads/2009/01/2008-353.jpg")</f>
        <v>http://travelingmamas.com/wp-content/uploads/2009/01/2008-353.jpg</v>
      </c>
      <c r="B20" s="7" t="s">
        <v>7</v>
      </c>
      <c r="C20" s="20" t="s">
        <v>201</v>
      </c>
      <c r="D20" s="7" t="s">
        <v>9</v>
      </c>
      <c r="E20" s="14">
        <v>447.0</v>
      </c>
      <c r="F20" s="51" t="s">
        <v>202</v>
      </c>
    </row>
    <row r="21">
      <c r="A21" s="11" t="str">
        <f>HYPERLINK("http://www.smartdestinations.com/blog/wp-content/uploads/2011/07/Sunset-on-a-Beach-in-Los-Angeles.jpeg","http://www.smartdestinations.com/blog/wp-content/uploads/2011/07/Sunset-on-a-Beach-in-Los-Angeles.jpeg")</f>
        <v>http://www.smartdestinations.com/blog/wp-content/uploads/2011/07/Sunset-on-a-Beach-in-Los-Angeles.jpeg</v>
      </c>
      <c r="B21" s="7" t="s">
        <v>210</v>
      </c>
      <c r="C21" s="20" t="s">
        <v>211</v>
      </c>
      <c r="D21" s="7" t="s">
        <v>9</v>
      </c>
      <c r="E21" s="14">
        <v>447.0</v>
      </c>
      <c r="F21" s="15" t="s">
        <v>212</v>
      </c>
    </row>
    <row r="22">
      <c r="A22" s="11" t="str">
        <f>HYPERLINK("http://odyssey.antiochsb.edu/wp-content/uploads/2014/12/2048.jpg","http://odyssey.antiochsb.edu/wp-content/uploads/2014/12/2048.jpg")</f>
        <v>http://odyssey.antiochsb.edu/wp-content/uploads/2014/12/2048.jpg</v>
      </c>
      <c r="B22" s="7" t="s">
        <v>219</v>
      </c>
      <c r="C22" s="20" t="s">
        <v>219</v>
      </c>
      <c r="D22" s="7" t="s">
        <v>9</v>
      </c>
      <c r="E22" s="14">
        <v>447.0</v>
      </c>
      <c r="F22" s="15" t="s">
        <v>220</v>
      </c>
    </row>
    <row r="23">
      <c r="A23" s="11" t="str">
        <f>HYPERLINK("http://www.restaurantsinyc.com/wp-content/uploads/2010/05/terrarce-terrace.jpg","http://www.restaurantsinyc.com/wp-content/uploads/2010/05/terrarce-terrace.jpg")</f>
        <v>http://www.restaurantsinyc.com/wp-content/uploads/2010/05/terrarce-terrace.jpg</v>
      </c>
      <c r="B23" s="7" t="s">
        <v>222</v>
      </c>
      <c r="C23" s="20" t="s">
        <v>223</v>
      </c>
      <c r="D23" s="7" t="s">
        <v>9</v>
      </c>
      <c r="E23" s="14">
        <v>447.0</v>
      </c>
      <c r="F23" s="61" t="s">
        <v>226</v>
      </c>
    </row>
    <row r="24">
      <c r="A24" s="11" t="str">
        <f>HYPERLINK("http://www.visithalfmoonbay.org/wp-content/uploads/press-photos/half-moon-bay-biking-trails.jpg","http://www.visithalfmoonbay.org/wp-content/uploads/press-photos/half-moon-bay-biking-trails.jpg")</f>
        <v>http://www.visithalfmoonbay.org/wp-content/uploads/press-photos/half-moon-bay-biking-trails.jpg</v>
      </c>
      <c r="B24" s="7" t="s">
        <v>236</v>
      </c>
      <c r="C24" s="20" t="s">
        <v>237</v>
      </c>
      <c r="D24" s="7" t="s">
        <v>9</v>
      </c>
      <c r="E24" s="14">
        <v>447.0</v>
      </c>
      <c r="F24" s="64" t="s">
        <v>238</v>
      </c>
    </row>
    <row r="25">
      <c r="A25" s="11" t="str">
        <f>HYPERLINK("https://darlingschneider.files.wordpress.com/2011/07/img_3916.jpg","https://darlingschneider.files.wordpress.com/2011/07/img_3916.jpg")</f>
        <v>https://darlingschneider.files.wordpress.com/2011/07/img_3916.jpg</v>
      </c>
      <c r="B25" s="7" t="s">
        <v>246</v>
      </c>
      <c r="C25" s="20" t="s">
        <v>247</v>
      </c>
      <c r="D25" s="7" t="s">
        <v>9</v>
      </c>
      <c r="E25" s="14">
        <v>447.0</v>
      </c>
      <c r="F25" s="31" t="s">
        <v>248</v>
      </c>
    </row>
    <row r="26">
      <c r="A26" s="11" t="str">
        <f>HYPERLINK("https://s3.amazonaws.com/backroads_web/images/trips/2013/slideshowsnew/BBSI-california-coast-6.jpg","https://s3.amazonaws.com/backroads_web/images/trips/2013/slideshowsnew/BBSI-california-coast-6.jpg")</f>
        <v>https://s3.amazonaws.com/backroads_web/images/trips/2013/slideshowsnew/BBSI-california-coast-6.jpg</v>
      </c>
      <c r="B26" s="7" t="s">
        <v>252</v>
      </c>
      <c r="C26" s="20" t="s">
        <v>253</v>
      </c>
      <c r="D26" s="7" t="s">
        <v>9</v>
      </c>
      <c r="E26" s="67" t="s">
        <v>254</v>
      </c>
      <c r="F26" s="68" t="s">
        <v>258</v>
      </c>
    </row>
    <row r="27">
      <c r="A27" s="11" t="str">
        <f>HYPERLINK("http://cache.graphicslib.viator.com/graphicslib/media/cd/portland-beer-and-bike-tour-photo_6724301-770tall.jpg","http://cache.graphicslib.viator.com/graphicslib/media/cd/portland-beer-and-bike-tour-photo_6724301-770tall.jpg")</f>
        <v>http://cache.graphicslib.viator.com/graphicslib/media/cd/portland-beer-and-bike-tour-photo_6724301-770tall.jpg</v>
      </c>
      <c r="B27" s="7" t="s">
        <v>262</v>
      </c>
      <c r="C27" s="20" t="s">
        <v>262</v>
      </c>
      <c r="D27" s="7" t="s">
        <v>9</v>
      </c>
      <c r="E27" s="26" t="s">
        <v>263</v>
      </c>
      <c r="F27" s="22" t="s">
        <v>266</v>
      </c>
    </row>
    <row r="28">
      <c r="A28" s="12" t="str">
        <f>HYPERLINK("http://media-cdn.tripadvisor.com/media/photo-s/07/a6/1c/fd/bike-the-canyon.jpg","http://media-cdn.tripadvisor.com/media/photo-s/07/a6/1c/fd/bike-the-canyon.jpg")</f>
        <v>http://media-cdn.tripadvisor.com/media/photo-s/07/a6/1c/fd/bike-the-canyon.jpg</v>
      </c>
      <c r="B28" s="20" t="s">
        <v>268</v>
      </c>
      <c r="C28" s="20" t="s">
        <v>268</v>
      </c>
      <c r="D28" s="7" t="s">
        <v>9</v>
      </c>
      <c r="E28" s="31" t="s">
        <v>269</v>
      </c>
      <c r="F28" s="69" t="s">
        <v>270</v>
      </c>
    </row>
    <row r="29">
      <c r="A29" s="11" t="str">
        <f>HYPERLINK("http://traveloregon.com/content/uploads/2013/01/Cycling_5YrAll-1050937_2000x1000-2000x1200.jpg","http://traveloregon.com/content/uploads/2013/01/Cycling_5YrAll-1050937_2000x1000-2000x1200.jpg")</f>
        <v>http://traveloregon.com/content/uploads/2013/01/Cycling_5YrAll-1050937_2000x1000-2000x1200.jpg</v>
      </c>
      <c r="B29" s="7" t="s">
        <v>236</v>
      </c>
      <c r="C29" s="20" t="s">
        <v>274</v>
      </c>
      <c r="D29" s="7" t="s">
        <v>9</v>
      </c>
      <c r="E29" s="14">
        <v>1285.0</v>
      </c>
      <c r="F29" s="64" t="s">
        <v>275</v>
      </c>
    </row>
    <row r="30">
      <c r="A30" s="11" t="str">
        <f>HYPERLINK("http://trektravel.com/wp-content/uploads/2013/08/solvang-ride-camp-01-1600x670-612x612.jpg","http://trektravel.com/wp-content/uploads/2013/08/solvang-ride-camp-01-1600x670-612x612.jpg")</f>
        <v>http://trektravel.com/wp-content/uploads/2013/08/solvang-ride-camp-01-1600x670-612x612.jpg</v>
      </c>
      <c r="B30" s="7" t="s">
        <v>279</v>
      </c>
      <c r="C30" s="20" t="s">
        <v>280</v>
      </c>
      <c r="D30" s="7" t="s">
        <v>9</v>
      </c>
      <c r="E30" s="67" t="s">
        <v>281</v>
      </c>
      <c r="F30" s="7" t="s">
        <v>282</v>
      </c>
    </row>
  </sheetData>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14"/>
  </cols>
  <sheetData>
    <row r="1">
      <c r="A1" s="1" t="s">
        <v>0</v>
      </c>
      <c r="B1" s="1" t="s">
        <v>1</v>
      </c>
      <c r="C1" s="2" t="s">
        <v>2</v>
      </c>
      <c r="D1" s="3" t="s">
        <v>3</v>
      </c>
      <c r="E1" s="3" t="s">
        <v>4</v>
      </c>
      <c r="F1" s="4" t="s">
        <v>5</v>
      </c>
      <c r="G1" s="5"/>
      <c r="H1" s="5"/>
      <c r="I1" s="5"/>
      <c r="J1" s="5"/>
      <c r="K1" s="5"/>
    </row>
    <row r="2">
      <c r="A2" s="11" t="str">
        <f>HYPERLINK("http://www.babbonyc.com/wp-content/uploads/2012/12/Babbo_1867_hi-res3.jpg","http://www.babbonyc.com/wp-content/uploads/2012/12/Babbo_1867_hi-res3.jpg")</f>
        <v>http://www.babbonyc.com/wp-content/uploads/2012/12/Babbo_1867_hi-res3.jpg</v>
      </c>
      <c r="B2" s="7" t="s">
        <v>11</v>
      </c>
      <c r="C2" s="20" t="s">
        <v>13</v>
      </c>
      <c r="D2" s="7" t="s">
        <v>24</v>
      </c>
      <c r="E2" s="26" t="s">
        <v>25</v>
      </c>
      <c r="F2" s="15" t="s">
        <v>39</v>
      </c>
      <c r="G2" s="5"/>
    </row>
    <row r="3">
      <c r="A3" s="11" t="str">
        <f>HYPERLINK("http://www.littlemissrunshine.com/wp-content/uploads/2014/02/Ribelle-Community-Table.jpg","http://www.littlemissrunshine.com/wp-content/uploads/2014/02/Ribelle-Community-Table.jpg")</f>
        <v>http://www.littlemissrunshine.com/wp-content/uploads/2014/02/Ribelle-Community-Table.jpg</v>
      </c>
      <c r="B3" s="7" t="s">
        <v>42</v>
      </c>
      <c r="C3" s="29" t="s">
        <v>43</v>
      </c>
      <c r="D3" s="7" t="s">
        <v>24</v>
      </c>
      <c r="E3" s="26" t="s">
        <v>47</v>
      </c>
      <c r="F3" s="15" t="s">
        <v>48</v>
      </c>
      <c r="G3" s="5"/>
    </row>
    <row r="4">
      <c r="A4" s="11" t="str">
        <f>HYPERLINK("http://www.frascafoodandwine.com/graphics/slide03.jpg","http://www.frascafoodandwine.com/graphics/slide03.jpg")</f>
        <v>http://www.frascafoodandwine.com/graphics/slide03.jpg</v>
      </c>
      <c r="B4" s="31" t="s">
        <v>53</v>
      </c>
      <c r="C4" s="32" t="s">
        <v>54</v>
      </c>
      <c r="D4" s="7" t="s">
        <v>24</v>
      </c>
      <c r="E4" s="26" t="s">
        <v>25</v>
      </c>
      <c r="F4" s="15" t="s">
        <v>55</v>
      </c>
      <c r="G4" s="5"/>
    </row>
    <row r="5">
      <c r="A5" s="11" t="str">
        <f>HYPERLINK("http://therestaurantfairy.com/wp-content/uploads/2012/05/IMG_9675.jpg","http://therestaurantfairy.com/wp-content/uploads/2012/05/IMG_9675.jpg")</f>
        <v>http://therestaurantfairy.com/wp-content/uploads/2012/05/IMG_9675.jpg</v>
      </c>
      <c r="B5" s="7" t="s">
        <v>60</v>
      </c>
      <c r="C5" s="20" t="s">
        <v>61</v>
      </c>
      <c r="D5" s="7" t="s">
        <v>24</v>
      </c>
      <c r="E5" s="26" t="s">
        <v>25</v>
      </c>
      <c r="F5" s="36" t="s">
        <v>64</v>
      </c>
      <c r="G5" s="5"/>
    </row>
    <row r="6">
      <c r="A6" s="11" t="str">
        <f>HYPERLINK("http://www.santosurrutia.com/wp-content/uploads/2012/07/Delfina3-940x606.jpg","http://www.santosurrutia.com/wp-content/uploads/2012/07/Delfina3-940x606.jpg")</f>
        <v>http://www.santosurrutia.com/wp-content/uploads/2012/07/Delfina3-940x606.jpg</v>
      </c>
      <c r="B6" s="7" t="s">
        <v>74</v>
      </c>
      <c r="C6" s="20" t="s">
        <v>75</v>
      </c>
      <c r="D6" s="7" t="s">
        <v>24</v>
      </c>
      <c r="E6" s="14">
        <v>56.0</v>
      </c>
      <c r="F6" s="15" t="s">
        <v>76</v>
      </c>
      <c r="G6" s="5"/>
    </row>
    <row r="7">
      <c r="A7" s="11" t="str">
        <f>HYPERLINK("http://domenicarestaurant.com/images/domenica-home.jpg","http://domenicarestaurant.com/images/domenica-home.jpg")</f>
        <v>http://domenicarestaurant.com/images/domenica-home.jpg</v>
      </c>
      <c r="B7" s="7" t="s">
        <v>77</v>
      </c>
      <c r="C7" s="20" t="s">
        <v>78</v>
      </c>
      <c r="D7" s="7" t="s">
        <v>24</v>
      </c>
      <c r="E7" s="14">
        <v>38.0</v>
      </c>
      <c r="F7" s="15" t="s">
        <v>79</v>
      </c>
      <c r="G7" s="5"/>
    </row>
    <row r="8">
      <c r="A8" s="11" t="str">
        <f>HYPERLINK("https://res.cloudinary.com/roadtrippers/image/upload/v1396514610/tgpv2uasb6mvaaf3dchs.jpg","https://res.cloudinary.com/roadtrippers/image/upload/v1396514610/tgpv2uasb6mvaaf3dchs.jpg")</f>
        <v>https://res.cloudinary.com/roadtrippers/image/upload/v1396514610/tgpv2uasb6mvaaf3dchs.jpg</v>
      </c>
      <c r="B8" s="20" t="s">
        <v>83</v>
      </c>
      <c r="C8" s="20" t="s">
        <v>84</v>
      </c>
      <c r="D8" s="7" t="s">
        <v>24</v>
      </c>
      <c r="E8" s="26" t="s">
        <v>85</v>
      </c>
      <c r="F8" s="15" t="s">
        <v>86</v>
      </c>
      <c r="G8" s="5"/>
    </row>
    <row r="9">
      <c r="A9" s="11" t="str">
        <f>HYPERLINK("http://www.new-york-city-travel-tips.com/wp-content/uploads/2014/08/Angels-Please-NY.jpg","http://www.new-york-city-travel-tips.com/wp-content/uploads/2014/08/Angels-Please-NY.jpg")</f>
        <v>http://www.new-york-city-travel-tips.com/wp-content/uploads/2014/08/Angels-Please-NY.jpg</v>
      </c>
      <c r="B9" s="20" t="s">
        <v>90</v>
      </c>
      <c r="C9" s="20" t="s">
        <v>91</v>
      </c>
      <c r="D9" s="7" t="s">
        <v>24</v>
      </c>
      <c r="E9" s="26" t="s">
        <v>47</v>
      </c>
      <c r="F9" s="15" t="s">
        <v>92</v>
      </c>
      <c r="G9" s="5"/>
    </row>
    <row r="10">
      <c r="A10" s="11" t="str">
        <f>HYPERLINK("http://cdn-image.foodandwine.com/sites/default/files/styles/550x550/public/original-201309-HD-top-new-bars-copa-doro.jpg?itok=ToZhV0tf","http://cdn-image.foodandwine.com/sites/default/files/styles/550x550/public/original-201309-HD-top-new-bars-copa-doro.jpg?itok=ToZhV0tf")</f>
        <v>http://cdn-image.foodandwine.com/sites/default/files/styles/550x550/public/original-201309-HD-top-new-bars-copa-doro.jpg?itok=ToZhV0tf</v>
      </c>
      <c r="B10" s="20" t="s">
        <v>96</v>
      </c>
      <c r="C10" s="20" t="s">
        <v>99</v>
      </c>
      <c r="D10" s="7" t="s">
        <v>24</v>
      </c>
      <c r="E10" s="26" t="s">
        <v>85</v>
      </c>
      <c r="F10" s="15" t="s">
        <v>100</v>
      </c>
      <c r="G10" s="5"/>
    </row>
    <row r="11">
      <c r="A11" s="11" t="str">
        <f>HYPERLINK("http://cdn-image.foodandwine.com/sites/default/files/styles/550x550/public/original-201309-HD-top-new-bars-anvil-bar-and-refuse.jpg?itok=roYvtnTD","http://cdn-image.foodandwine.com/sites/default/files/styles/550x550/public/original-201309-HD-top-new-bars-anvil-bar-and-refuse.jpg?itok=roYvtnTD")</f>
        <v>http://cdn-image.foodandwine.com/sites/default/files/styles/550x550/public/original-201309-HD-top-new-bars-anvil-bar-and-refuse.jpg?itok=roYvtnTD</v>
      </c>
      <c r="B11" s="20" t="s">
        <v>101</v>
      </c>
      <c r="C11" s="20" t="s">
        <v>102</v>
      </c>
      <c r="D11" s="7" t="s">
        <v>24</v>
      </c>
      <c r="E11" s="26" t="s">
        <v>47</v>
      </c>
      <c r="F11" s="15" t="s">
        <v>103</v>
      </c>
      <c r="G11" s="5"/>
    </row>
    <row r="12">
      <c r="A12" s="11" t="str">
        <f>HYPERLINK("http://cdn-image.foodandwine.com/sites/default/files/styles/550x550/public/original-201309-HD-top-new-bars-downtown-cocktail-room.jpg?itok=iFW_XOps","http://cdn-image.foodandwine.com/sites/default/files/styles/550x550/public/original-201309-HD-top-new-bars-downtown-cocktail-room.jpg?itok=iFW_XOps")</f>
        <v>http://cdn-image.foodandwine.com/sites/default/files/styles/550x550/public/original-201309-HD-top-new-bars-downtown-cocktail-room.jpg?itok=iFW_XOps</v>
      </c>
      <c r="B12" s="20" t="s">
        <v>107</v>
      </c>
      <c r="C12" s="20" t="s">
        <v>108</v>
      </c>
      <c r="D12" s="7" t="s">
        <v>24</v>
      </c>
      <c r="E12" s="26" t="s">
        <v>109</v>
      </c>
      <c r="F12" s="15" t="s">
        <v>110</v>
      </c>
      <c r="G12" s="5"/>
    </row>
    <row r="13">
      <c r="A13" s="11" t="str">
        <f>HYPERLINK("http://www.sfweekly.com/imager/broken-bagpipe-paired-with-a-do-si-do-ta/b/original/3429177/e38a/GSC_cocktail_alembic_2.jpg","http://www.sfweekly.com/imager/broken-bagpipe-paired-with-a-do-si-do-ta/b/original/3429177/e38a/GSC_cocktail_alembic_2.jpg")</f>
        <v>http://www.sfweekly.com/imager/broken-bagpipe-paired-with-a-do-si-do-ta/b/original/3429177/e38a/GSC_cocktail_alembic_2.jpg</v>
      </c>
      <c r="B13" s="20" t="s">
        <v>115</v>
      </c>
      <c r="C13" s="20" t="s">
        <v>116</v>
      </c>
      <c r="D13" s="7" t="s">
        <v>24</v>
      </c>
      <c r="E13" s="26" t="s">
        <v>85</v>
      </c>
      <c r="F13" s="15" t="s">
        <v>117</v>
      </c>
      <c r="G13" s="5"/>
    </row>
    <row r="14">
      <c r="A14" s="11" t="str">
        <f>HYPERLINK("http://cdn-image.foodandwine.com/sites/default/files/styles/550x550/public/original-201309-HD-top-new-bars-the-patterson-house.jpg?itok=Z2L8JUyy","http://cdn-image.foodandwine.com/sites/default/files/styles/550x550/public/original-201309-HD-top-new-bars-the-patterson-house.jpg?itok=Z2L8JUyy")</f>
        <v>http://cdn-image.foodandwine.com/sites/default/files/styles/550x550/public/original-201309-HD-top-new-bars-the-patterson-house.jpg?itok=Z2L8JUyy</v>
      </c>
      <c r="B14" s="20" t="s">
        <v>122</v>
      </c>
      <c r="C14" s="20" t="s">
        <v>124</v>
      </c>
      <c r="D14" s="7" t="s">
        <v>24</v>
      </c>
      <c r="E14" s="26" t="s">
        <v>125</v>
      </c>
      <c r="F14" s="15" t="s">
        <v>127</v>
      </c>
      <c r="G14" s="5"/>
    </row>
    <row r="15">
      <c r="A15" s="11" t="str">
        <f>HYPERLINK("http://brabbu.com/blog/wp-content/uploads/2013/05/PDT1.jpg","http://brabbu.com/blog/wp-content/uploads/2013/05/PDT1.jpg")</f>
        <v>http://brabbu.com/blog/wp-content/uploads/2013/05/PDT1.jpg</v>
      </c>
      <c r="B15" s="20" t="s">
        <v>129</v>
      </c>
      <c r="C15" s="20" t="s">
        <v>130</v>
      </c>
      <c r="D15" s="7" t="s">
        <v>24</v>
      </c>
      <c r="E15" s="26" t="s">
        <v>131</v>
      </c>
      <c r="F15" s="15" t="s">
        <v>132</v>
      </c>
      <c r="G15" s="5"/>
    </row>
    <row r="16">
      <c r="A16" s="11" t="str">
        <f>HYPERLINK("http://cdn-image.foodandwine.com/sites/default/files/styles/550x550/public/original-201306-HD-top-american-bars-midwest-eat-street-social.jpg?itok=pTzVxPqg","http://cdn-image.foodandwine.com/sites/default/files/styles/550x550/public/original-201306-HD-top-american-bars-midwest-eat-street-social.jpg?itok=pTzVxPqg")</f>
        <v>http://cdn-image.foodandwine.com/sites/default/files/styles/550x550/public/original-201306-HD-top-american-bars-midwest-eat-street-social.jpg?itok=pTzVxPqg</v>
      </c>
      <c r="B16" s="20" t="s">
        <v>137</v>
      </c>
      <c r="C16" s="20" t="s">
        <v>138</v>
      </c>
      <c r="D16" s="7" t="s">
        <v>24</v>
      </c>
      <c r="E16" s="26" t="s">
        <v>85</v>
      </c>
      <c r="F16" s="15" t="s">
        <v>139</v>
      </c>
      <c r="G16" s="5"/>
    </row>
    <row r="17">
      <c r="A17" s="11" t="str">
        <f>HYPERLINK("http://i.huffpost.com/gen/1123478/images/o-RICKHOUSE-SAN-FRANCISCO-facebook.jpg","http://i.huffpost.com/gen/1123478/images/o-RICKHOUSE-SAN-FRANCISCO-facebook.jpg")</f>
        <v>http://i.huffpost.com/gen/1123478/images/o-RICKHOUSE-SAN-FRANCISCO-facebook.jpg</v>
      </c>
      <c r="B17" s="20" t="s">
        <v>141</v>
      </c>
      <c r="C17" s="20" t="s">
        <v>142</v>
      </c>
      <c r="D17" s="7" t="s">
        <v>24</v>
      </c>
      <c r="E17" s="26" t="s">
        <v>109</v>
      </c>
      <c r="F17" s="15" t="s">
        <v>143</v>
      </c>
      <c r="G17" s="5"/>
    </row>
    <row r="18">
      <c r="A18" s="11" t="str">
        <f>HYPERLINK("http://guestofaguest.com/wp-content/uploads/2013/06/french-75-interior-barshot-credit-david-spielman-e1281098426117.jpg","http://guestofaguest.com/wp-content/uploads/2013/06/french-75-interior-barshot-credit-david-spielman-e1281098426117.jpg")</f>
        <v>http://guestofaguest.com/wp-content/uploads/2013/06/french-75-interior-barshot-credit-david-spielman-e1281098426117.jpg</v>
      </c>
      <c r="B18" s="20" t="s">
        <v>149</v>
      </c>
      <c r="C18" s="20" t="s">
        <v>150</v>
      </c>
      <c r="D18" s="7" t="s">
        <v>24</v>
      </c>
      <c r="E18" s="26" t="s">
        <v>125</v>
      </c>
      <c r="F18" s="15" t="s">
        <v>151</v>
      </c>
      <c r="G18" s="5"/>
    </row>
    <row r="19">
      <c r="A19" s="11" t="str">
        <f>HYPERLINK("http://shandyfiles.s3-us-west-1.amazonaws.com/images/body/thesavory/1167562_10151672383619775_1804392795_o.jpg","http://shandyfiles.s3-us-west-1.amazonaws.com/images/body/thesavory/1167562_10151672383619775_1804392795_o.jpg")</f>
        <v>http://shandyfiles.s3-us-west-1.amazonaws.com/images/body/thesavory/1167562_10151672383619775_1804392795_o.jpg</v>
      </c>
      <c r="B19" s="20" t="s">
        <v>153</v>
      </c>
      <c r="C19" s="20" t="s">
        <v>154</v>
      </c>
      <c r="D19" s="7" t="s">
        <v>24</v>
      </c>
      <c r="E19" s="26" t="s">
        <v>85</v>
      </c>
      <c r="F19" s="15" t="s">
        <v>155</v>
      </c>
      <c r="G19" s="5"/>
    </row>
    <row r="20">
      <c r="A20" s="11" t="str">
        <f>HYPERLINK("http://cdn-image.foodandwine.com/sites/default/files/styles/550x550/public/original-201309-HD-top-new-bars-dutch-kills.jpg?itok=-A1H1hzs","http://cdn-image.foodandwine.com/sites/default/files/styles/550x550/public/original-201309-HD-top-new-bars-dutch-kills.jpg?itok=-A1H1hzs")</f>
        <v>http://cdn-image.foodandwine.com/sites/default/files/styles/550x550/public/original-201309-HD-top-new-bars-dutch-kills.jpg?itok=-A1H1hzs</v>
      </c>
      <c r="B20" s="20" t="s">
        <v>161</v>
      </c>
      <c r="C20" s="20" t="s">
        <v>163</v>
      </c>
      <c r="D20" s="7" t="s">
        <v>24</v>
      </c>
      <c r="E20" s="26" t="s">
        <v>85</v>
      </c>
      <c r="F20" s="15" t="s">
        <v>164</v>
      </c>
      <c r="G20" s="5"/>
    </row>
    <row r="21">
      <c r="A21" s="11" t="str">
        <f>HYPERLINK("http://cdn-image.foodandwine.com/sites/default/files/styles/550x550/public/original-201309-HD-top-bars-hop-sing-laundromat.jpg?itok=qEyoj4bS","http://cdn-image.foodandwine.com/sites/default/files/styles/550x550/public/original-201309-HD-top-bars-hop-sing-laundromat.jpg?itok=qEyoj4bS")</f>
        <v>http://cdn-image.foodandwine.com/sites/default/files/styles/550x550/public/original-201309-HD-top-bars-hop-sing-laundromat.jpg?itok=qEyoj4bS</v>
      </c>
      <c r="B21" s="20" t="s">
        <v>168</v>
      </c>
      <c r="C21" s="20" t="s">
        <v>169</v>
      </c>
      <c r="D21" s="7" t="s">
        <v>24</v>
      </c>
      <c r="E21" s="26" t="s">
        <v>170</v>
      </c>
      <c r="F21" s="15" t="s">
        <v>171</v>
      </c>
      <c r="G21" s="5"/>
    </row>
    <row r="22">
      <c r="A22" s="11" t="str">
        <f>HYPERLINK("http://cdn-image.foodandwine.com/sites/default/files/styles/550x550/public/original-201309-HD-best-bars-west-coast-trick-dog.jpg?itok=N9bU01hR","http://cdn-image.foodandwine.com/sites/default/files/styles/550x550/public/original-201309-HD-best-bars-west-coast-trick-dog.jpg?itok=N9bU01hR")</f>
        <v>http://cdn-image.foodandwine.com/sites/default/files/styles/550x550/public/original-201309-HD-best-bars-west-coast-trick-dog.jpg?itok=N9bU01hR</v>
      </c>
      <c r="B22" s="20" t="s">
        <v>174</v>
      </c>
      <c r="C22" s="20" t="s">
        <v>175</v>
      </c>
      <c r="D22" s="7" t="s">
        <v>24</v>
      </c>
      <c r="E22" s="14">
        <v>32.0</v>
      </c>
      <c r="F22" s="15" t="s">
        <v>177</v>
      </c>
      <c r="G22" s="5"/>
    </row>
    <row r="23">
      <c r="A23" s="11" t="str">
        <f>HYPERLINK("https://cdn0.vox-cdn.com/thumbor/BPwxs8_eCavv9EHekr1tfQy-IJU=/0x39:798x488/1600x900/cdn0.vox-cdn.com/uploads/chorus_image/image/45671168/Screen_Shot_2015-02-11_at_10.32.03_AM.0.0.png","https://cdn0.vox-cdn.com/thumbor/BPwxs8_eCavv9EHekr1tfQy-IJU=/0x39:798x488/1600x900/cdn0.vox-cdn.com/uploads/chorus_image/image/45671168/Screen_Shot_2015-02-11_at_10.32.03_AM.0.0.png")</f>
        <v>https://cdn0.vox-cdn.com/thumbor/BPwxs8_eCavv9EHekr1tfQy-IJU=/0x39:798x488/1600x900/cdn0.vox-cdn.com/uploads/chorus_image/image/45671168/Screen_Shot_2015-02-11_at_10.32.03_AM.0.0.png</v>
      </c>
      <c r="B23" s="20" t="s">
        <v>180</v>
      </c>
      <c r="C23" s="20" t="s">
        <v>181</v>
      </c>
      <c r="D23" s="7" t="s">
        <v>24</v>
      </c>
      <c r="E23" s="26" t="s">
        <v>47</v>
      </c>
      <c r="F23" s="15" t="s">
        <v>183</v>
      </c>
      <c r="G23" s="5"/>
    </row>
    <row r="24">
      <c r="A24" s="11" t="str">
        <f>HYPERLINK("http://www.foreigncinema.com.php53-23.ord1-1.websitetestlink.com/silvernitrate/wp-content/uploads/2012/10/options-back-18.jpg","http://www.foreigncinema.com.php53-23.ord1-1.websitetestlink.com/silvernitrate/wp-content/uploads/2012/10/options-back-18.jpg")</f>
        <v>http://www.foreigncinema.com.php53-23.ord1-1.websitetestlink.com/silvernitrate/wp-content/uploads/2012/10/options-back-18.jpg</v>
      </c>
      <c r="B24" s="20" t="s">
        <v>188</v>
      </c>
      <c r="C24" s="20" t="s">
        <v>189</v>
      </c>
      <c r="D24" s="7" t="s">
        <v>24</v>
      </c>
      <c r="E24" s="26" t="s">
        <v>25</v>
      </c>
      <c r="F24" s="15" t="s">
        <v>190</v>
      </c>
      <c r="G24" s="5"/>
    </row>
    <row r="25">
      <c r="A25" s="11" t="str">
        <f>HYPERLINK("http://www.sf-tastebuds.com/wp-content/uploads/2014/08/IMG_1640-1024x730.jpg","http://www.sf-tastebuds.com/wp-content/uploads/2014/08/IMG_1640-1024x730.jpg")</f>
        <v>http://www.sf-tastebuds.com/wp-content/uploads/2014/08/IMG_1640-1024x730.jpg</v>
      </c>
      <c r="B25" s="20" t="s">
        <v>193</v>
      </c>
      <c r="C25" s="20" t="s">
        <v>194</v>
      </c>
      <c r="D25" s="7" t="s">
        <v>24</v>
      </c>
      <c r="E25" s="26" t="s">
        <v>195</v>
      </c>
      <c r="F25" s="15" t="s">
        <v>197</v>
      </c>
      <c r="G25" s="5"/>
    </row>
    <row r="26">
      <c r="A26" s="11" t="str">
        <f>HYPERLINK("http://3.bp.blogspot.com/-kaqSXln3wHA/UIgv5vJJtMI/AAAAAAACN04/lPVjVQpV7e4/s1600/DSC_0008.JPG","http://3.bp.blogspot.com/-kaqSXln3wHA/UIgv5vJJtMI/AAAAAAACN04/lPVjVQpV7e4/s1600/DSC_0008.JPG")</f>
        <v>http://3.bp.blogspot.com/-kaqSXln3wHA/UIgv5vJJtMI/AAAAAAACN04/lPVjVQpV7e4/s1600/DSC_0008.JPG</v>
      </c>
      <c r="B26" s="20" t="s">
        <v>203</v>
      </c>
      <c r="C26" s="20" t="s">
        <v>204</v>
      </c>
      <c r="D26" s="7" t="s">
        <v>24</v>
      </c>
      <c r="E26" s="26" t="s">
        <v>205</v>
      </c>
      <c r="F26" s="15" t="s">
        <v>206</v>
      </c>
      <c r="G26" s="5"/>
    </row>
    <row r="27">
      <c r="A27" s="11" t="str">
        <f>HYPERLINK("https://cdn0.vox-cdn.com/uploads/chorus_image/image/45553706/acquerello.0.0.jpg","https://cdn0.vox-cdn.com/uploads/chorus_image/image/45553706/acquerello.0.0.jpg")</f>
        <v>https://cdn0.vox-cdn.com/uploads/chorus_image/image/45553706/acquerello.0.0.jpg</v>
      </c>
      <c r="B27" s="20" t="s">
        <v>213</v>
      </c>
      <c r="C27" s="20" t="s">
        <v>214</v>
      </c>
      <c r="D27" s="7" t="s">
        <v>24</v>
      </c>
      <c r="E27" s="26" t="s">
        <v>215</v>
      </c>
      <c r="F27" s="15" t="s">
        <v>216</v>
      </c>
      <c r="G27" s="5"/>
    </row>
    <row r="28">
      <c r="A28" s="11" t="str">
        <f>HYPERLINK("http://4.bp.blogspot.com/_nRm91dNF2Nw/TT0G92ylXRI/AAAAAAAAAKs/ZtAgC7S20J8/s1600/Angele%2BInterior.JPG","http://4.bp.blogspot.com/_nRm91dNF2Nw/TT0G92ylXRI/AAAAAAAAAKs/ZtAgC7S20J8/s1600/Angele%2BInterior.JPG")</f>
        <v>http://4.bp.blogspot.com/_nRm91dNF2Nw/TT0G92ylXRI/AAAAAAAAAKs/ZtAgC7S20J8/s1600/Angele%2BInterior.JPG</v>
      </c>
      <c r="B28" s="20" t="s">
        <v>224</v>
      </c>
      <c r="C28" s="20" t="s">
        <v>225</v>
      </c>
      <c r="D28" s="7" t="s">
        <v>24</v>
      </c>
      <c r="E28" s="26" t="s">
        <v>227</v>
      </c>
      <c r="F28" s="15" t="s">
        <v>228</v>
      </c>
      <c r="G28" s="5"/>
    </row>
    <row r="29">
      <c r="A29" s="11" t="str">
        <f>HYPERLINK("https://cdn0.vox-cdn.com/thumbor/-8kUkTmk68WnSQRaK5tyC5kytEY=/0x118:1000x681/1600x900/cdn0.vox-cdn.com/uploads/chorus_image/image/38989682/IMG_9011.0.0.jpg","https://cdn0.vox-cdn.com/thumbor/-8kUkTmk68WnSQRaK5tyC5kytEY=/0x118:1000x681/1600x900/cdn0.vox-cdn.com/uploads/chorus_image/image/38989682/IMG_9011.0.0.jpg")</f>
        <v>https://cdn0.vox-cdn.com/thumbor/-8kUkTmk68WnSQRaK5tyC5kytEY=/0x118:1000x681/1600x900/cdn0.vox-cdn.com/uploads/chorus_image/image/38989682/IMG_9011.0.0.jpg</v>
      </c>
      <c r="B29" s="20" t="s">
        <v>231</v>
      </c>
      <c r="C29" s="20" t="s">
        <v>232</v>
      </c>
      <c r="D29" s="7" t="s">
        <v>24</v>
      </c>
      <c r="E29" s="26" t="s">
        <v>233</v>
      </c>
      <c r="F29" s="15" t="s">
        <v>234</v>
      </c>
      <c r="G29" s="5"/>
    </row>
    <row r="30">
      <c r="A30" s="11" t="str">
        <f>HYPERLINK("http://res.cloudinary.com/streetartsf/image/upload/v1414480294/artworks/25076/SF-Bayshore-Taquiria-DSC03885.jpg","http://res.cloudinary.com/streetartsf/image/upload/v1414480294/artworks/25076/SF-Bayshore-Taquiria-DSC03885.jpg")</f>
        <v>http://res.cloudinary.com/streetartsf/image/upload/v1414480294/artworks/25076/SF-Bayshore-Taquiria-DSC03885.jpg</v>
      </c>
      <c r="B30" s="20" t="s">
        <v>239</v>
      </c>
      <c r="C30" s="20" t="s">
        <v>240</v>
      </c>
      <c r="D30" s="7" t="s">
        <v>24</v>
      </c>
      <c r="E30" s="26" t="s">
        <v>241</v>
      </c>
      <c r="F30" s="65" t="s">
        <v>242</v>
      </c>
      <c r="G30" s="5"/>
    </row>
    <row r="31">
      <c r="A31" s="11" t="str">
        <f>HYPERLINK("http://cityfoodsters.com/wp-content/uploads/2012/04/Steamed-Maine-Lobstah-2-Old-Port-Lobster-Shack.jpg","http://cityfoodsters.com/wp-content/uploads/2012/04/Steamed-Maine-Lobstah-2-Old-Port-Lobster-Shack.jpg")</f>
        <v>http://cityfoodsters.com/wp-content/uploads/2012/04/Steamed-Maine-Lobstah-2-Old-Port-Lobster-Shack.jpg</v>
      </c>
      <c r="B31" s="20" t="s">
        <v>255</v>
      </c>
      <c r="C31" s="20" t="s">
        <v>256</v>
      </c>
      <c r="D31" s="7" t="s">
        <v>24</v>
      </c>
      <c r="E31" s="9">
        <v>26.0</v>
      </c>
      <c r="F31" s="34" t="s">
        <v>257</v>
      </c>
      <c r="G31" s="5"/>
    </row>
    <row r="32">
      <c r="A32" s="11" t="str">
        <f>HYPERLINK("http://m.alwecdn.net/wp-content/uploads/2011/10/Manresa-San-Francisco-Welcome-to-Manresa.jpg","http://m.alwecdn.net/wp-content/uploads/2011/10/Manresa-San-Francisco-Welcome-to-Manresa.jpg")</f>
        <v>http://m.alwecdn.net/wp-content/uploads/2011/10/Manresa-San-Francisco-Welcome-to-Manresa.jpg</v>
      </c>
      <c r="B32" s="20" t="s">
        <v>259</v>
      </c>
      <c r="C32" s="20" t="s">
        <v>260</v>
      </c>
      <c r="D32" s="7" t="s">
        <v>24</v>
      </c>
      <c r="E32" s="26" t="s">
        <v>25</v>
      </c>
      <c r="F32" s="13" t="s">
        <v>261</v>
      </c>
      <c r="G32" s="5"/>
    </row>
    <row r="33">
      <c r="A33" s="11" t="str">
        <f>HYPERLINK("http://upload.wikimedia.org/wikipedia/commons/0/06/The_French_Laundry.jpg","http://upload.wikimedia.org/wikipedia/commons/0/06/The_French_Laundry.jpg")</f>
        <v>http://upload.wikimedia.org/wikipedia/commons/0/06/The_French_Laundry.jpg</v>
      </c>
      <c r="B33" s="20" t="s">
        <v>264</v>
      </c>
      <c r="C33" s="20" t="s">
        <v>265</v>
      </c>
      <c r="D33" s="7" t="s">
        <v>24</v>
      </c>
      <c r="E33" s="26" t="s">
        <v>170</v>
      </c>
      <c r="F33" s="15" t="s">
        <v>267</v>
      </c>
      <c r="G33" s="5"/>
    </row>
    <row r="34">
      <c r="A34" s="11" t="str">
        <f>HYPERLINK("https://farm7.staticflickr.com/6165/6177489697_847d993b1b.jpg","https://farm7.staticflickr.com/6165/6177489697_847d993b1b.jpg")</f>
        <v>https://farm7.staticflickr.com/6165/6177489697_847d993b1b.jpg</v>
      </c>
      <c r="B34" s="20" t="s">
        <v>271</v>
      </c>
      <c r="C34" s="20" t="s">
        <v>272</v>
      </c>
      <c r="D34" s="7" t="s">
        <v>24</v>
      </c>
      <c r="E34" s="26" t="s">
        <v>85</v>
      </c>
      <c r="F34" s="15" t="s">
        <v>273</v>
      </c>
      <c r="G34" s="5"/>
    </row>
    <row r="35">
      <c r="A35" s="11" t="str">
        <f>HYPERLINK("http://4.bp.blogspot.com/-ScSPtrNXTME/VDidfyF_6LI/AAAAAAAACYw/TPgjeq3b5Ac/s1600/photo%2B(6).JPG","http://4.bp.blogspot.com/-ScSPtrNXTME/VDidfyF_6LI/AAAAAAAACYw/TPgjeq3b5Ac/s1600/photo%2B(6).JPG")</f>
        <v>http://4.bp.blogspot.com/-ScSPtrNXTME/VDidfyF_6LI/AAAAAAAACYw/TPgjeq3b5Ac/s1600/photo%2B(6).JPG</v>
      </c>
      <c r="B35" s="20" t="s">
        <v>276</v>
      </c>
      <c r="C35" s="20" t="s">
        <v>277</v>
      </c>
      <c r="D35" s="7" t="s">
        <v>24</v>
      </c>
      <c r="E35" s="26" t="s">
        <v>85</v>
      </c>
      <c r="F35" s="15" t="s">
        <v>278</v>
      </c>
      <c r="G35" s="5"/>
    </row>
    <row r="36">
      <c r="B36" s="5"/>
      <c r="C36" s="5"/>
      <c r="D36" s="5"/>
      <c r="E36" s="5"/>
      <c r="F36" s="5"/>
      <c r="G36" s="5"/>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8.29"/>
  </cols>
  <sheetData>
    <row r="1">
      <c r="A1" s="1" t="s">
        <v>0</v>
      </c>
      <c r="B1" s="1" t="s">
        <v>1</v>
      </c>
      <c r="C1" s="2" t="s">
        <v>2</v>
      </c>
      <c r="D1" s="3" t="s">
        <v>3</v>
      </c>
      <c r="E1" s="3" t="s">
        <v>4</v>
      </c>
      <c r="F1" s="4" t="s">
        <v>5</v>
      </c>
      <c r="G1" s="5"/>
      <c r="H1" s="5"/>
      <c r="I1" s="5"/>
      <c r="J1" s="5"/>
      <c r="K1" s="5"/>
    </row>
    <row r="2">
      <c r="A2" s="12" t="str">
        <f>HYPERLINK("http://pressurecookercritic.com/wp-content/uploads/2014/06/Instant-Pot-IP-LUX60-6-in-1-Programmable-Pressure-Cooker-985x1024.jpg","http://pressurecookercritic.com/wp-content/uploads/2014/06/Instant-Pot-IP-LUX60-6-in-1-Programmable-Pressure-Cooker-985x1024.jpg")</f>
        <v>http://pressurecookercritic.com/wp-content/uploads/2014/06/Instant-Pot-IP-LUX60-6-in-1-Programmable-Pressure-Cooker-985x1024.jpg</v>
      </c>
      <c r="B2" s="18" t="s">
        <v>15</v>
      </c>
      <c r="C2" s="19" t="s">
        <v>20</v>
      </c>
      <c r="D2" s="16" t="s">
        <v>23</v>
      </c>
      <c r="E2" s="21">
        <v>124.95</v>
      </c>
      <c r="F2" s="22" t="s">
        <v>26</v>
      </c>
      <c r="G2" s="5"/>
      <c r="H2" s="5"/>
      <c r="I2" s="5"/>
      <c r="J2" s="5"/>
      <c r="K2" s="5"/>
    </row>
    <row r="3">
      <c r="A3" s="12" t="str">
        <f>HYPERLINK("http://www.blogrollcenter.com/news/gallery/bosch-dishwasher/bosch_dishwasher_1.jpg","http://www.blogrollcenter.com/news/gallery/bosch-dishwasher/bosch_dishwasher_1.jpg")</f>
        <v>http://www.blogrollcenter.com/news/gallery/bosch-dishwasher/bosch_dishwasher_1.jpg</v>
      </c>
      <c r="B3" s="18" t="s">
        <v>28</v>
      </c>
      <c r="C3" s="19" t="s">
        <v>29</v>
      </c>
      <c r="D3" s="16" t="s">
        <v>23</v>
      </c>
      <c r="E3" s="21">
        <v>809.99</v>
      </c>
      <c r="F3" s="24" t="s">
        <v>30</v>
      </c>
      <c r="G3" s="5"/>
      <c r="H3" s="5"/>
      <c r="I3" s="5"/>
      <c r="J3" s="5"/>
      <c r="K3" s="5"/>
    </row>
    <row r="4">
      <c r="A4" s="12" t="str">
        <f>HYPERLINK("http://www.homedepot.com/catalog/productImages/1000/90/90052d22-09d3-45e4-a16e-839bff2e3bd2_1000.jpg","http://www.homedepot.com/catalog/productImages/1000/90/90052d22-09d3-45e4-a16e-839bff2e3bd2_1000.jpg")</f>
        <v>http://www.homedepot.com/catalog/productImages/1000/90/90052d22-09d3-45e4-a16e-839bff2e3bd2_1000.jpg</v>
      </c>
      <c r="B4" s="18" t="s">
        <v>35</v>
      </c>
      <c r="C4" s="19" t="s">
        <v>36</v>
      </c>
      <c r="D4" s="16" t="s">
        <v>23</v>
      </c>
      <c r="E4" s="21">
        <v>1438.2</v>
      </c>
      <c r="F4" s="27" t="s">
        <v>37</v>
      </c>
      <c r="G4" s="5"/>
      <c r="H4" s="5"/>
      <c r="I4" s="5"/>
      <c r="J4" s="5"/>
      <c r="K4" s="5"/>
    </row>
    <row r="5">
      <c r="A5" s="12" t="str">
        <f>HYPERLINK("http://g-ecx.images-amazon.com/images/G/01/aplusautomation/vendorimages/a05484bc-18e8-45c2-a02e-a04d9c497311._V308895071_.jpg","http://g-ecx.images-amazon.com/images/G/01/aplusautomation/vendorimages/a05484bc-18e8-45c2-a02e-a04d9c497311._V308895071_.jpg")</f>
        <v>http://g-ecx.images-amazon.com/images/G/01/aplusautomation/vendorimages/a05484bc-18e8-45c2-a02e-a04d9c497311._V308895071_.jpg</v>
      </c>
      <c r="B5" s="18" t="s">
        <v>44</v>
      </c>
      <c r="C5" s="19" t="s">
        <v>45</v>
      </c>
      <c r="D5" s="16" t="s">
        <v>23</v>
      </c>
      <c r="E5" s="21">
        <v>179.99</v>
      </c>
      <c r="F5" s="24" t="s">
        <v>46</v>
      </c>
      <c r="G5" s="5"/>
      <c r="H5" s="5"/>
      <c r="I5" s="5"/>
      <c r="J5" s="5"/>
      <c r="K5" s="5"/>
    </row>
    <row r="6">
      <c r="A6" s="12" t="str">
        <f>HYPERLINK("http://ecx.images-amazon.com/images/I/81fd%2BJb%2BeGL._SL1500_.jpg","http://ecx.images-amazon.com/images/I/81fd%2BJb%2BeGL._SL1500_.jpg")</f>
        <v>http://ecx.images-amazon.com/images/I/81fd%2BJb%2BeGL._SL1500_.jpg</v>
      </c>
      <c r="B6" s="16" t="s">
        <v>49</v>
      </c>
      <c r="C6" s="35" t="s">
        <v>50</v>
      </c>
      <c r="D6" s="16" t="s">
        <v>23</v>
      </c>
      <c r="E6" s="21">
        <v>16.99</v>
      </c>
      <c r="F6" s="22" t="s">
        <v>66</v>
      </c>
      <c r="G6" s="5"/>
      <c r="H6" s="5"/>
      <c r="I6" s="5"/>
      <c r="J6" s="5"/>
      <c r="K6" s="5"/>
    </row>
    <row r="7">
      <c r="A7" s="12" t="str">
        <f>HYPERLINK("http://www.polaraudio.co.uk/media/STOCKIMG/001D7807.JPG","http://www.polaraudio.co.uk/media/STOCKIMG/001D7807.JPG")</f>
        <v>http://www.polaraudio.co.uk/media/STOCKIMG/001D7807.JPG</v>
      </c>
      <c r="B7" s="16" t="s">
        <v>72</v>
      </c>
      <c r="C7" s="37" t="s">
        <v>73</v>
      </c>
      <c r="D7" s="16" t="s">
        <v>23</v>
      </c>
      <c r="E7" s="40">
        <v>135.0</v>
      </c>
      <c r="F7" s="22" t="s">
        <v>93</v>
      </c>
      <c r="G7" s="5"/>
      <c r="H7" s="5"/>
      <c r="I7" s="5"/>
      <c r="J7" s="5"/>
      <c r="K7" s="5"/>
    </row>
    <row r="8">
      <c r="A8" s="12" t="str">
        <f>HYPERLINK("http://blogs-images.forbes.com/geoffreymorrison/files/2014/09/Bose-QuietComfort-25-Review-1940x1306.jpg","http://blogs-images.forbes.com/geoffreymorrison/files/2014/09/Bose-QuietComfort-25-Review-1940x1306.jpg")</f>
        <v>http://blogs-images.forbes.com/geoffreymorrison/files/2014/09/Bose-QuietComfort-25-Review-1940x1306.jpg</v>
      </c>
      <c r="B8" s="16" t="s">
        <v>95</v>
      </c>
      <c r="C8" s="46" t="s">
        <v>98</v>
      </c>
      <c r="D8" s="16" t="s">
        <v>23</v>
      </c>
      <c r="E8" s="21">
        <v>299.0</v>
      </c>
      <c r="F8" s="28" t="s">
        <v>118</v>
      </c>
      <c r="G8" s="5"/>
      <c r="H8" s="5"/>
      <c r="I8" s="5"/>
      <c r="J8" s="5"/>
      <c r="K8" s="5"/>
    </row>
    <row r="9">
      <c r="A9" s="12" t="str">
        <f>HYPERLINK("http://en-us.sennheiser.com/images/2848/4640/square/8945/square_louped_MOMENTUM_II_BT_AE_ivory-sq-01-sennheiser.jpg","http://en-us.sennheiser.com/images/2848/4640/square/8945/square_louped_MOMENTUM_II_BT_AE_ivory-sq-01-sennheiser.jpg")</f>
        <v>http://en-us.sennheiser.com/images/2848/4640/square/8945/square_louped_MOMENTUM_II_BT_AE_ivory-sq-01-sennheiser.jpg</v>
      </c>
      <c r="B9" s="16" t="s">
        <v>126</v>
      </c>
      <c r="C9" s="50" t="s">
        <v>128</v>
      </c>
      <c r="D9" s="16" t="s">
        <v>23</v>
      </c>
      <c r="E9" s="21">
        <v>499.95</v>
      </c>
      <c r="F9" s="22" t="s">
        <v>140</v>
      </c>
      <c r="G9" s="5"/>
      <c r="H9" s="5"/>
      <c r="I9" s="5"/>
      <c r="J9" s="5"/>
      <c r="K9" s="5"/>
    </row>
    <row r="10">
      <c r="A10" s="12" t="str">
        <f>HYPERLINK("http://cdn.mos.techradar.com/art/headphones/Sony/MDR-ZX770BT/review/sony-mdr-zx770bt-hero-1200-80.JPG","http://cdn.mos.techradar.com/art/headphones/Sony/MDR-ZX770BT/review/sony-mdr-zx770bt-hero-1200-80.JPG")</f>
        <v>http://cdn.mos.techradar.com/art/headphones/Sony/MDR-ZX770BT/review/sony-mdr-zx770bt-hero-1200-80.JPG</v>
      </c>
      <c r="B10" s="16" t="s">
        <v>144</v>
      </c>
      <c r="C10" s="52" t="s">
        <v>145</v>
      </c>
      <c r="D10" s="16" t="s">
        <v>23</v>
      </c>
      <c r="E10" s="21">
        <v>149.99</v>
      </c>
      <c r="F10" s="22" t="s">
        <v>152</v>
      </c>
      <c r="G10" s="5"/>
      <c r="H10" s="5"/>
      <c r="I10" s="5"/>
      <c r="J10" s="5"/>
      <c r="K10" s="5"/>
    </row>
    <row r="11">
      <c r="A11" s="12" t="str">
        <f>HYPERLINK("http://www.techspot.com/images/products/headphones/org/507788875_713016570_o.jpg","http://www.techspot.com/images/products/headphones/org/507788875_713016570_o.jpg")</f>
        <v>http://www.techspot.com/images/products/headphones/org/507788875_713016570_o.jpg</v>
      </c>
      <c r="B11" s="16" t="s">
        <v>156</v>
      </c>
      <c r="C11" s="46" t="s">
        <v>157</v>
      </c>
      <c r="D11" s="16" t="s">
        <v>23</v>
      </c>
      <c r="E11" s="21">
        <v>299.99</v>
      </c>
      <c r="F11" s="22" t="s">
        <v>158</v>
      </c>
      <c r="G11" s="5"/>
      <c r="H11" s="5"/>
      <c r="I11" s="5"/>
      <c r="J11" s="5"/>
      <c r="K11" s="5"/>
    </row>
    <row r="12">
      <c r="A12" s="12" t="str">
        <f>HYPERLINK("http://ecx.images-amazon.com/images/I/61EOig51wxL._SL1394_.jpg","http://ecx.images-amazon.com/images/I/61EOig51wxL._SL1394_.jpg")</f>
        <v>http://ecx.images-amazon.com/images/I/61EOig51wxL._SL1394_.jpg</v>
      </c>
      <c r="B12" s="16" t="s">
        <v>165</v>
      </c>
      <c r="C12" s="46" t="s">
        <v>166</v>
      </c>
      <c r="D12" s="16" t="s">
        <v>23</v>
      </c>
      <c r="E12" s="21">
        <v>66.85</v>
      </c>
      <c r="F12" s="55" t="s">
        <v>167</v>
      </c>
      <c r="G12" s="5"/>
      <c r="H12" s="5"/>
      <c r="I12" s="5"/>
      <c r="J12" s="5"/>
      <c r="K12" s="5"/>
    </row>
    <row r="13">
      <c r="A13" s="12" t="str">
        <f>HYPERLINK("http://ecx.images-amazon.com/images/I/71zJzkAcRjL._SL1500_.jpg","http://ecx.images-amazon.com/images/I/71zJzkAcRjL._SL1500_.jpg")</f>
        <v>http://ecx.images-amazon.com/images/I/71zJzkAcRjL._SL1500_.jpg</v>
      </c>
      <c r="B13" s="16" t="s">
        <v>176</v>
      </c>
      <c r="C13" s="46" t="s">
        <v>178</v>
      </c>
      <c r="D13" s="16" t="s">
        <v>23</v>
      </c>
      <c r="E13" s="21">
        <v>57.75</v>
      </c>
      <c r="F13" s="22" t="s">
        <v>179</v>
      </c>
      <c r="G13" s="5"/>
      <c r="H13" s="5"/>
      <c r="I13" s="5"/>
      <c r="J13" s="5"/>
      <c r="K13" s="5"/>
    </row>
    <row r="14">
      <c r="A14" s="12" t="str">
        <f>HYPERLINK("http://ecx.images-amazon.com/images/I/71YT4G%2BbiZL._SL1500_.jpg","http://ecx.images-amazon.com/images/I/71YT4G%2BbiZL._SL1500_.jpg")</f>
        <v>http://ecx.images-amazon.com/images/I/71YT4G%2BbiZL._SL1500_.jpg</v>
      </c>
      <c r="B14" s="16" t="s">
        <v>95</v>
      </c>
      <c r="C14" s="46" t="s">
        <v>98</v>
      </c>
      <c r="D14" s="16" t="s">
        <v>23</v>
      </c>
      <c r="E14" s="21">
        <v>299.0</v>
      </c>
      <c r="F14" s="28" t="s">
        <v>118</v>
      </c>
      <c r="G14" s="5"/>
      <c r="H14" s="5"/>
      <c r="I14" s="5"/>
      <c r="J14" s="5"/>
      <c r="K14" s="5"/>
    </row>
    <row r="15">
      <c r="A15" s="12" t="str">
        <f>HYPERLINK("http://demandware.edgesuite.net/aasr_prd/on/demandware.static/Sites-radioshack-Site/Sites-master-catalog/default/v1426825815612/images/01709052_00.jpg","http://demandware.edgesuite.net/aasr_prd/on/demandware.static/Sites-radioshack-Site/Sites-master-catalog/default/v1426825815612/images/01709052_00.jpg")</f>
        <v>http://demandware.edgesuite.net/aasr_prd/on/demandware.static/Sites-radioshack-Site/Sites-master-catalog/default/v1426825815612/images/01709052_00.jpg</v>
      </c>
      <c r="B15" s="16" t="s">
        <v>185</v>
      </c>
      <c r="C15" s="46" t="s">
        <v>186</v>
      </c>
      <c r="D15" s="16" t="s">
        <v>23</v>
      </c>
      <c r="E15" s="33">
        <v>69.99</v>
      </c>
      <c r="F15" s="58" t="s">
        <v>187</v>
      </c>
      <c r="G15" s="5"/>
      <c r="H15" s="5"/>
      <c r="I15" s="5"/>
      <c r="J15" s="5"/>
      <c r="K15" s="5"/>
    </row>
    <row r="16">
      <c r="A16" s="12" t="str">
        <f>HYPERLINK("http://pisces.bbystatic.com/image2/BestBuy_US/images/products/8307/8307152_sd.jpg","http://pisces.bbystatic.com/image2/BestBuy_US/images/products/8307/8307152_sd.jpg")</f>
        <v>http://pisces.bbystatic.com/image2/BestBuy_US/images/products/8307/8307152_sd.jpg</v>
      </c>
      <c r="B16" s="16" t="s">
        <v>198</v>
      </c>
      <c r="C16" s="46" t="s">
        <v>199</v>
      </c>
      <c r="D16" s="16" t="s">
        <v>23</v>
      </c>
      <c r="E16" s="21">
        <v>249.99</v>
      </c>
      <c r="F16" s="24" t="s">
        <v>200</v>
      </c>
      <c r="G16" s="5"/>
      <c r="H16" s="5"/>
      <c r="I16" s="5"/>
      <c r="J16" s="5"/>
      <c r="K16" s="5"/>
    </row>
    <row r="17">
      <c r="A17" s="12" t="str">
        <f>HYPERLINK("http://pisces.bbystatic.com/image2/BestBuy_US/images/products/8731/8731266_sa.jpg;canvasHeight=500;canvasWidth=500","http://pisces.bbystatic.com/image2/BestBuy_US/images/products/8731/8731266_sa.jpg;canvasHeight=500;canvasWidth=500")</f>
        <v>http://pisces.bbystatic.com/image2/BestBuy_US/images/products/8731/8731266_sa.jpg;canvasHeight=500;canvasWidth=500</v>
      </c>
      <c r="B17" s="16" t="s">
        <v>207</v>
      </c>
      <c r="C17" s="46" t="s">
        <v>208</v>
      </c>
      <c r="D17" s="16" t="s">
        <v>23</v>
      </c>
      <c r="E17" s="21">
        <v>1299.0</v>
      </c>
      <c r="F17" s="24" t="s">
        <v>209</v>
      </c>
      <c r="G17" s="5"/>
    </row>
    <row r="18">
      <c r="A18" s="12" t="str">
        <f>HYPERLINK("http://kerryphonecentres.ie/images/uploads/1385569916_zoom_fitbit_flex_black_wireless_activity_sleep_wristband.jpg_canvasheight_500.jpg","http://kerryphonecentres.ie/images/uploads/1385569916_zoom_fitbit_flex_black_wireless_activity_sleep_wristband.jpg_canvasheight_500.jpg")</f>
        <v>http://kerryphonecentres.ie/images/uploads/1385569916_zoom_fitbit_flex_black_wireless_activity_sleep_wristband.jpg_canvasheight_500.jpg</v>
      </c>
      <c r="B18" s="16" t="s">
        <v>217</v>
      </c>
      <c r="C18" s="59" t="s">
        <v>218</v>
      </c>
      <c r="D18" s="16" t="s">
        <v>23</v>
      </c>
      <c r="E18" s="33">
        <v>99.95</v>
      </c>
      <c r="F18" s="60" t="s">
        <v>221</v>
      </c>
      <c r="G18" s="5"/>
      <c r="H18" s="5"/>
      <c r="I18" s="5"/>
      <c r="J18" s="5"/>
      <c r="K18" s="5"/>
    </row>
    <row r="19">
      <c r="A19" s="12" t="str">
        <f>HYPERLINK("http://p.playserver1.com/ProductImages/6/3/4/2/9/0/7/4/47092436_700x700min_1.jpg","http://p.playserver1.com/ProductImages/6/3/4/2/9/0/7/4/47092436_700x700min_1.jpg")</f>
        <v>http://p.playserver1.com/ProductImages/6/3/4/2/9/0/7/4/47092436_700x700min_1.jpg</v>
      </c>
      <c r="B19" s="16" t="s">
        <v>229</v>
      </c>
      <c r="C19" s="46" t="s">
        <v>230</v>
      </c>
      <c r="D19" s="16" t="s">
        <v>23</v>
      </c>
      <c r="E19" s="62">
        <v>399.0</v>
      </c>
      <c r="F19" s="63" t="s">
        <v>235</v>
      </c>
      <c r="G19" s="5"/>
    </row>
    <row r="20">
      <c r="A20" s="12" t="str">
        <f>HYPERLINK("http://ecx.images-amazon.com/images/I/61BW4Dy0DlL._SL1361_.jpg","http://ecx.images-amazon.com/images/I/61BW4Dy0DlL._SL1361_.jpg")</f>
        <v>http://ecx.images-amazon.com/images/I/61BW4Dy0DlL._SL1361_.jpg</v>
      </c>
      <c r="B20" s="16" t="s">
        <v>243</v>
      </c>
      <c r="C20" s="46" t="s">
        <v>244</v>
      </c>
      <c r="D20" s="16" t="s">
        <v>23</v>
      </c>
      <c r="E20" s="21">
        <v>162.75</v>
      </c>
      <c r="F20" s="22" t="s">
        <v>245</v>
      </c>
      <c r="G20" s="5"/>
    </row>
    <row r="21">
      <c r="A21" s="12" t="str">
        <f>HYPERLINK("http://demandware.edgesuite.net/aasr_prd/on/demandware.static/Sites-radioshack-Site/Sites-master-catalog/default/v1426825815612/images/02503963_00.jpg","http://demandware.edgesuite.net/aasr_prd/on/demandware.static/Sites-radioshack-Site/Sites-master-catalog/default/v1426825815612/images/02503963_00.jpg")</f>
        <v>http://demandware.edgesuite.net/aasr_prd/on/demandware.static/Sites-radioshack-Site/Sites-master-catalog/default/v1426825815612/images/02503963_00.jpg</v>
      </c>
      <c r="B21" s="16" t="s">
        <v>249</v>
      </c>
      <c r="C21" s="17" t="s">
        <v>250</v>
      </c>
      <c r="D21" s="16" t="s">
        <v>23</v>
      </c>
      <c r="E21" s="21">
        <v>59.99</v>
      </c>
      <c r="F21" s="66" t="s">
        <v>251</v>
      </c>
      <c r="G21" s="5"/>
    </row>
    <row r="22">
      <c r="B22" s="5"/>
      <c r="C22" s="5"/>
      <c r="D22" s="5"/>
      <c r="E22" s="5"/>
      <c r="F22" s="5"/>
      <c r="G22" s="5"/>
    </row>
    <row r="23">
      <c r="A23" s="71"/>
    </row>
    <row r="24">
      <c r="A24" s="72"/>
      <c r="B24" s="72"/>
      <c r="C24" s="72"/>
      <c r="D24" s="72"/>
      <c r="E24" s="72"/>
      <c r="F24" s="72"/>
      <c r="G24" s="72"/>
      <c r="H24" s="5"/>
      <c r="I24" s="5"/>
      <c r="J24" s="5"/>
      <c r="K24" s="5"/>
    </row>
    <row r="25">
      <c r="A25" s="73"/>
      <c r="B25" s="16"/>
      <c r="C25" s="16"/>
      <c r="D25" s="16"/>
      <c r="E25" s="16"/>
      <c r="F25" s="21"/>
      <c r="G25" s="7"/>
    </row>
    <row r="26">
      <c r="A26" s="73"/>
      <c r="B26" s="16"/>
      <c r="C26" s="16"/>
      <c r="D26" s="16"/>
      <c r="E26" s="16"/>
      <c r="F26" s="33"/>
      <c r="G26" s="7"/>
    </row>
    <row r="27">
      <c r="A27" s="73"/>
      <c r="B27" s="16"/>
      <c r="C27" s="16"/>
      <c r="D27" s="16"/>
      <c r="E27" s="16"/>
      <c r="F27" s="21"/>
      <c r="G27" s="7"/>
    </row>
    <row r="28">
      <c r="A28" s="73"/>
      <c r="B28" s="16"/>
      <c r="C28" s="16"/>
      <c r="D28" s="16"/>
      <c r="E28" s="16"/>
      <c r="F28" s="21"/>
      <c r="G28" s="7"/>
    </row>
    <row r="29">
      <c r="A29" s="75"/>
      <c r="B29" s="42"/>
      <c r="C29" s="42"/>
      <c r="D29" s="42"/>
      <c r="E29" s="42"/>
      <c r="F29" s="45"/>
      <c r="G29" s="56"/>
      <c r="H29" s="76"/>
      <c r="I29" s="76"/>
      <c r="J29" s="76"/>
      <c r="K29" s="76"/>
    </row>
    <row r="30">
      <c r="A30" s="77"/>
      <c r="B30" s="49"/>
      <c r="C30" s="49"/>
      <c r="D30" s="49"/>
      <c r="E30" s="49"/>
      <c r="F30" s="70"/>
      <c r="G30" s="78"/>
      <c r="H30" s="79"/>
      <c r="I30" s="79"/>
      <c r="J30" s="79"/>
      <c r="K30" s="79"/>
    </row>
    <row r="31">
      <c r="A31" s="77"/>
      <c r="B31" s="49"/>
      <c r="C31" s="49"/>
      <c r="D31" s="49"/>
      <c r="E31" s="49"/>
      <c r="F31" s="74"/>
      <c r="G31" s="78"/>
      <c r="H31" s="79"/>
      <c r="I31" s="79"/>
      <c r="J31" s="79"/>
      <c r="K31" s="79"/>
    </row>
    <row r="32">
      <c r="A32" s="77"/>
      <c r="B32" s="49"/>
      <c r="C32" s="49"/>
      <c r="D32" s="49"/>
      <c r="E32" s="49"/>
      <c r="F32" s="70"/>
      <c r="G32" s="78"/>
      <c r="H32" s="79"/>
      <c r="I32" s="79"/>
      <c r="J32" s="79"/>
      <c r="K32" s="79"/>
    </row>
    <row r="33">
      <c r="A33" s="73"/>
      <c r="B33" s="16"/>
      <c r="C33" s="16"/>
      <c r="D33" s="16"/>
      <c r="E33" s="16"/>
      <c r="F33" s="62"/>
      <c r="G33" s="5"/>
    </row>
    <row r="34">
      <c r="A34" s="73"/>
      <c r="B34" s="16"/>
      <c r="C34" s="16"/>
      <c r="D34" s="16"/>
      <c r="E34" s="16"/>
      <c r="F34" s="33"/>
      <c r="G34" s="5"/>
    </row>
    <row r="35">
      <c r="A35" s="73"/>
      <c r="B35" s="16"/>
      <c r="C35" s="16"/>
      <c r="D35" s="16"/>
      <c r="E35" s="16"/>
      <c r="F35" s="21"/>
      <c r="G35" s="5"/>
    </row>
    <row r="36">
      <c r="A36" s="17"/>
      <c r="B36" s="16"/>
      <c r="C36" s="16"/>
      <c r="D36" s="16"/>
      <c r="E36" s="16"/>
      <c r="F36" s="33"/>
      <c r="G36" s="5"/>
    </row>
    <row r="37">
      <c r="A37" s="73"/>
      <c r="B37" s="16"/>
      <c r="C37" s="16"/>
      <c r="D37" s="16"/>
      <c r="E37" s="16"/>
      <c r="F37" s="62"/>
      <c r="G37" s="5"/>
    </row>
    <row r="38">
      <c r="A38" s="73"/>
      <c r="B38" s="16"/>
      <c r="C38" s="16"/>
      <c r="D38" s="16"/>
      <c r="E38" s="16"/>
      <c r="F38" s="21"/>
      <c r="G38" s="5"/>
    </row>
    <row r="39">
      <c r="A39" s="73"/>
      <c r="B39" s="16"/>
      <c r="C39" s="16"/>
      <c r="D39" s="16"/>
      <c r="E39" s="16"/>
      <c r="F39" s="62"/>
      <c r="G39" s="5"/>
    </row>
    <row r="40">
      <c r="A40" s="73"/>
      <c r="B40" s="16"/>
      <c r="C40" s="16"/>
      <c r="D40" s="16"/>
      <c r="E40" s="16"/>
      <c r="F40" s="33"/>
      <c r="G40" s="5"/>
    </row>
    <row r="41">
      <c r="A41" s="73"/>
      <c r="B41" s="16"/>
      <c r="C41" s="16"/>
      <c r="D41" s="16"/>
      <c r="E41" s="16"/>
      <c r="F41" s="62"/>
      <c r="G41" s="5"/>
    </row>
    <row r="42">
      <c r="A42" s="75"/>
      <c r="B42" s="42"/>
      <c r="C42" s="42"/>
      <c r="D42" s="42"/>
      <c r="E42" s="42"/>
      <c r="F42" s="81"/>
      <c r="G42" s="76"/>
      <c r="H42" s="76"/>
      <c r="I42" s="76"/>
      <c r="J42" s="76"/>
      <c r="K42" s="76"/>
    </row>
    <row r="43">
      <c r="A43" s="77"/>
      <c r="B43" s="49"/>
      <c r="C43" s="49"/>
      <c r="D43" s="49"/>
      <c r="E43" s="49"/>
      <c r="F43" s="74"/>
      <c r="G43" s="79"/>
      <c r="H43" s="79"/>
      <c r="I43" s="79"/>
      <c r="J43" s="79"/>
      <c r="K43" s="79"/>
    </row>
    <row r="44">
      <c r="A44" s="73"/>
      <c r="B44" s="16"/>
      <c r="C44" s="16"/>
      <c r="D44" s="16"/>
      <c r="E44" s="16"/>
      <c r="F44" s="33"/>
      <c r="G44" s="5"/>
    </row>
    <row r="45">
      <c r="A45" s="17"/>
      <c r="B45" s="16"/>
      <c r="C45" s="16"/>
      <c r="D45" s="16"/>
      <c r="E45" s="16"/>
      <c r="F45" s="33"/>
      <c r="G45" s="5"/>
    </row>
    <row r="46">
      <c r="A46" s="17"/>
      <c r="B46" s="16"/>
      <c r="C46" s="16"/>
      <c r="D46" s="16"/>
      <c r="E46" s="16"/>
      <c r="F46" s="33"/>
      <c r="G46" s="5"/>
    </row>
    <row r="47">
      <c r="A47" s="17"/>
      <c r="B47" s="16"/>
      <c r="C47" s="16"/>
      <c r="D47" s="16"/>
      <c r="E47" s="16"/>
      <c r="F47" s="33"/>
      <c r="G47" s="5"/>
    </row>
    <row r="48">
      <c r="A48" s="17"/>
      <c r="B48" s="16"/>
      <c r="C48" s="16"/>
      <c r="D48" s="16"/>
      <c r="E48" s="16"/>
      <c r="F48" s="33"/>
      <c r="G48" s="5"/>
    </row>
    <row r="49">
      <c r="A49" s="17"/>
      <c r="B49" s="16"/>
      <c r="C49" s="16"/>
      <c r="D49" s="16"/>
      <c r="E49" s="16"/>
      <c r="F49" s="33"/>
      <c r="G49" s="5"/>
    </row>
    <row r="50">
      <c r="A50" s="17"/>
      <c r="B50" s="16"/>
      <c r="C50" s="16"/>
      <c r="D50" s="16"/>
      <c r="E50" s="16"/>
      <c r="F50" s="33"/>
      <c r="G50" s="5"/>
    </row>
    <row r="51">
      <c r="A51" s="17"/>
      <c r="B51" s="16"/>
      <c r="C51" s="16"/>
      <c r="D51" s="16"/>
      <c r="E51" s="16"/>
      <c r="F51" s="33"/>
      <c r="G51" s="5"/>
    </row>
    <row r="52">
      <c r="A52" s="17"/>
      <c r="B52" s="16"/>
      <c r="C52" s="16"/>
      <c r="D52" s="16"/>
      <c r="E52" s="16"/>
      <c r="F52" s="33"/>
      <c r="G52" s="5"/>
    </row>
    <row r="53">
      <c r="A53" s="17"/>
      <c r="B53" s="16"/>
      <c r="C53" s="16"/>
      <c r="D53" s="16"/>
      <c r="E53" s="16"/>
      <c r="F53" s="33"/>
      <c r="G53" s="5"/>
    </row>
    <row r="54">
      <c r="A54" s="17"/>
      <c r="B54" s="16"/>
      <c r="C54" s="16"/>
      <c r="D54" s="16"/>
      <c r="E54" s="16"/>
      <c r="F54" s="33"/>
      <c r="G54" s="5"/>
    </row>
    <row r="55">
      <c r="A55" s="73"/>
      <c r="B55" s="16"/>
      <c r="C55" s="16"/>
      <c r="D55" s="16"/>
      <c r="E55" s="16"/>
      <c r="F55" s="33"/>
      <c r="G55" s="5"/>
    </row>
    <row r="56">
      <c r="A56" s="73"/>
      <c r="B56" s="16"/>
      <c r="C56" s="16"/>
      <c r="D56" s="16"/>
      <c r="E56" s="16"/>
      <c r="F56" s="40"/>
      <c r="G56" s="5"/>
    </row>
    <row r="57">
      <c r="A57" s="73"/>
      <c r="B57" s="16"/>
      <c r="C57" s="16"/>
      <c r="D57" s="16"/>
      <c r="E57" s="16"/>
      <c r="F57" s="62"/>
      <c r="G57" s="5"/>
    </row>
    <row r="58">
      <c r="A58" s="73"/>
      <c r="B58" s="16"/>
      <c r="C58" s="16"/>
      <c r="D58" s="16"/>
      <c r="E58" s="16"/>
      <c r="F58" s="62"/>
      <c r="G58" s="5"/>
    </row>
    <row r="59">
      <c r="A59" s="73"/>
      <c r="B59" s="16"/>
      <c r="C59" s="16"/>
      <c r="D59" s="16"/>
      <c r="E59" s="16"/>
      <c r="F59" s="33"/>
      <c r="G59" s="5"/>
    </row>
    <row r="60">
      <c r="A60" s="73"/>
      <c r="B60" s="16"/>
      <c r="C60" s="16"/>
      <c r="D60" s="16"/>
      <c r="E60" s="16"/>
      <c r="F60" s="33"/>
      <c r="G60" s="5"/>
    </row>
    <row r="61">
      <c r="A61" s="73"/>
      <c r="B61" s="16"/>
      <c r="C61" s="16"/>
      <c r="D61" s="16"/>
      <c r="E61" s="16"/>
      <c r="F61" s="33"/>
      <c r="G61" s="5"/>
    </row>
    <row r="62">
      <c r="A62" s="73"/>
      <c r="B62" s="16"/>
      <c r="C62" s="16"/>
      <c r="D62" s="5"/>
      <c r="E62" s="16"/>
      <c r="F62" s="62"/>
      <c r="G62" s="5"/>
    </row>
    <row r="63">
      <c r="A63" s="73"/>
      <c r="B63" s="16"/>
      <c r="C63" s="16"/>
      <c r="D63" s="16"/>
      <c r="E63" s="16"/>
      <c r="F63" s="62"/>
      <c r="G63" s="5"/>
    </row>
    <row r="64">
      <c r="A64" s="73"/>
      <c r="B64" s="16"/>
      <c r="C64" s="16"/>
      <c r="D64" s="16"/>
      <c r="E64" s="16"/>
      <c r="F64" s="33"/>
      <c r="G64" s="5"/>
    </row>
    <row r="65">
      <c r="A65" s="5"/>
      <c r="B65" s="5"/>
      <c r="C65" s="5"/>
      <c r="D65" s="5"/>
      <c r="E65" s="5"/>
      <c r="F65" s="5"/>
      <c r="G65" s="5"/>
    </row>
    <row r="66">
      <c r="A66" s="71"/>
    </row>
    <row r="67">
      <c r="A67" s="72"/>
      <c r="B67" s="72"/>
      <c r="C67" s="72"/>
      <c r="D67" s="72"/>
      <c r="E67" s="72"/>
      <c r="F67" s="72"/>
      <c r="G67" s="5"/>
      <c r="H67" s="5"/>
      <c r="I67" s="5"/>
      <c r="J67" s="5"/>
      <c r="K67" s="5"/>
    </row>
    <row r="68">
      <c r="A68" s="82"/>
      <c r="B68" s="7"/>
      <c r="C68" s="7"/>
      <c r="D68" s="7"/>
      <c r="E68" s="7"/>
      <c r="F68" s="31"/>
      <c r="G68" s="5"/>
      <c r="H68" s="5"/>
      <c r="I68" s="5"/>
      <c r="J68" s="5"/>
      <c r="K68" s="5"/>
    </row>
    <row r="69">
      <c r="A69" s="82"/>
      <c r="B69" s="7"/>
      <c r="C69" s="7"/>
      <c r="D69" s="7"/>
      <c r="E69" s="7"/>
      <c r="F69" s="31"/>
      <c r="G69" s="5"/>
      <c r="H69" s="5"/>
      <c r="I69" s="5"/>
      <c r="J69" s="5"/>
      <c r="K69" s="5"/>
    </row>
    <row r="70">
      <c r="A70" s="82"/>
      <c r="B70" s="31"/>
      <c r="C70" s="7"/>
      <c r="D70" s="7"/>
      <c r="E70" s="7"/>
      <c r="F70" s="31"/>
      <c r="G70" s="5"/>
      <c r="H70" s="5"/>
      <c r="I70" s="5"/>
      <c r="J70" s="5"/>
      <c r="K70" s="5"/>
    </row>
    <row r="71">
      <c r="A71" s="82"/>
      <c r="B71" s="7"/>
      <c r="C71" s="7"/>
      <c r="D71" s="7"/>
      <c r="E71" s="7"/>
      <c r="F71" s="31"/>
      <c r="G71" s="5"/>
      <c r="H71" s="5"/>
      <c r="I71" s="5"/>
      <c r="J71" s="5"/>
      <c r="K71" s="5"/>
    </row>
    <row r="72">
      <c r="A72" s="82"/>
      <c r="B72" s="7"/>
      <c r="C72" s="7"/>
      <c r="D72" s="7"/>
      <c r="E72" s="7"/>
      <c r="F72" s="14"/>
      <c r="G72" s="5"/>
      <c r="H72" s="5"/>
      <c r="I72" s="5"/>
      <c r="J72" s="5"/>
      <c r="K72" s="5"/>
    </row>
    <row r="73">
      <c r="A73" s="82"/>
      <c r="B73" s="7"/>
      <c r="C73" s="7"/>
      <c r="D73" s="7"/>
      <c r="E73" s="7"/>
      <c r="F73" s="14"/>
      <c r="G73" s="5"/>
      <c r="H73" s="5"/>
      <c r="I73" s="5"/>
      <c r="J73" s="5"/>
      <c r="K73" s="5"/>
    </row>
    <row r="74">
      <c r="A74" s="82"/>
      <c r="B74" s="20"/>
      <c r="C74" s="7"/>
      <c r="D74" s="7"/>
      <c r="E74" s="7"/>
      <c r="F74" s="31"/>
      <c r="G74" s="5"/>
    </row>
    <row r="75">
      <c r="A75" s="82"/>
      <c r="B75" s="20"/>
      <c r="C75" s="7"/>
      <c r="D75" s="7"/>
      <c r="E75" s="7"/>
      <c r="F75" s="31"/>
      <c r="G75" s="5"/>
    </row>
    <row r="76">
      <c r="A76" s="82"/>
      <c r="B76" s="20"/>
      <c r="C76" s="7"/>
      <c r="D76" s="7"/>
      <c r="E76" s="7"/>
      <c r="F76" s="31"/>
      <c r="G76" s="5"/>
    </row>
    <row r="77">
      <c r="A77" s="82"/>
      <c r="B77" s="20"/>
      <c r="C77" s="7"/>
      <c r="D77" s="7"/>
      <c r="E77" s="7"/>
      <c r="F77" s="31"/>
      <c r="G77" s="5"/>
      <c r="H77" s="5"/>
      <c r="I77" s="5"/>
      <c r="J77" s="5"/>
      <c r="K77" s="5"/>
    </row>
    <row r="78">
      <c r="A78" s="82"/>
      <c r="B78" s="20"/>
      <c r="C78" s="7"/>
      <c r="D78" s="7"/>
      <c r="E78" s="7"/>
      <c r="F78" s="31"/>
      <c r="G78" s="5"/>
    </row>
    <row r="79">
      <c r="A79" s="82"/>
      <c r="B79" s="20"/>
      <c r="C79" s="7"/>
      <c r="D79" s="7"/>
      <c r="E79" s="7"/>
      <c r="F79" s="31"/>
      <c r="G79" s="5"/>
    </row>
    <row r="80">
      <c r="A80" s="82"/>
      <c r="B80" s="20"/>
      <c r="C80" s="7"/>
      <c r="D80" s="7"/>
      <c r="E80" s="7"/>
      <c r="F80" s="31"/>
      <c r="G80" s="5"/>
      <c r="H80" s="5"/>
      <c r="I80" s="5"/>
      <c r="J80" s="5"/>
      <c r="K80" s="5"/>
    </row>
    <row r="81">
      <c r="A81" s="82"/>
      <c r="B81" s="20"/>
      <c r="C81" s="7"/>
      <c r="D81" s="7"/>
      <c r="E81" s="7"/>
      <c r="F81" s="31"/>
      <c r="G81" s="5"/>
    </row>
    <row r="82">
      <c r="A82" s="82"/>
      <c r="B82" s="20"/>
      <c r="C82" s="7"/>
      <c r="D82" s="7"/>
      <c r="E82" s="7"/>
      <c r="F82" s="31"/>
      <c r="G82" s="5"/>
    </row>
    <row r="83">
      <c r="A83" s="82"/>
      <c r="B83" s="20"/>
      <c r="C83" s="7"/>
      <c r="D83" s="7"/>
      <c r="E83" s="7"/>
      <c r="F83" s="31"/>
      <c r="G83" s="5"/>
    </row>
    <row r="84">
      <c r="A84" s="82"/>
      <c r="B84" s="20"/>
      <c r="C84" s="7"/>
      <c r="D84" s="7"/>
      <c r="E84" s="7"/>
      <c r="F84" s="31"/>
      <c r="G84" s="5"/>
    </row>
    <row r="85">
      <c r="A85" s="82"/>
      <c r="B85" s="20"/>
      <c r="C85" s="7"/>
      <c r="D85" s="7"/>
      <c r="E85" s="7"/>
      <c r="F85" s="31"/>
      <c r="G85" s="5"/>
    </row>
    <row r="86">
      <c r="A86" s="82"/>
      <c r="B86" s="20"/>
      <c r="C86" s="7"/>
      <c r="D86" s="7"/>
      <c r="E86" s="7"/>
      <c r="F86" s="31"/>
      <c r="G86" s="5"/>
    </row>
    <row r="87">
      <c r="A87" s="82"/>
      <c r="B87" s="20"/>
      <c r="C87" s="7"/>
      <c r="D87" s="7"/>
      <c r="E87" s="7"/>
      <c r="F87" s="31"/>
      <c r="G87" s="5"/>
    </row>
    <row r="88">
      <c r="A88" s="82"/>
      <c r="B88" s="20"/>
      <c r="C88" s="7"/>
      <c r="D88" s="7"/>
      <c r="E88" s="7"/>
      <c r="F88" s="14"/>
      <c r="G88" s="5"/>
    </row>
    <row r="89">
      <c r="A89" s="82"/>
      <c r="B89" s="20"/>
      <c r="C89" s="7"/>
      <c r="D89" s="7"/>
      <c r="E89" s="7"/>
      <c r="F89" s="31"/>
      <c r="G89" s="5"/>
    </row>
    <row r="90">
      <c r="A90" s="82"/>
      <c r="B90" s="20"/>
      <c r="C90" s="7"/>
      <c r="D90" s="7"/>
      <c r="E90" s="7"/>
      <c r="F90" s="31"/>
      <c r="G90" s="5"/>
    </row>
    <row r="91">
      <c r="A91" s="82"/>
      <c r="B91" s="20"/>
      <c r="C91" s="7"/>
      <c r="D91" s="7"/>
      <c r="E91" s="7"/>
      <c r="F91" s="14"/>
      <c r="G91" s="5"/>
    </row>
    <row r="92">
      <c r="A92" s="82"/>
      <c r="B92" s="20"/>
      <c r="C92" s="7"/>
      <c r="D92" s="7"/>
      <c r="E92" s="7"/>
      <c r="F92" s="31"/>
      <c r="G92" s="5"/>
    </row>
    <row r="93">
      <c r="A93" s="82"/>
      <c r="B93" s="20"/>
      <c r="C93" s="7"/>
      <c r="D93" s="7"/>
      <c r="E93" s="7"/>
      <c r="F93" s="31"/>
      <c r="G93" s="5"/>
    </row>
    <row r="94">
      <c r="A94" s="82"/>
      <c r="B94" s="20"/>
      <c r="C94" s="7"/>
      <c r="D94" s="7"/>
      <c r="E94" s="7"/>
      <c r="F94" s="31"/>
      <c r="G94" s="5"/>
    </row>
    <row r="95">
      <c r="A95" s="82"/>
      <c r="B95" s="20"/>
      <c r="C95" s="7"/>
      <c r="D95" s="7"/>
      <c r="E95" s="7"/>
      <c r="F95" s="31"/>
      <c r="G95" s="5"/>
    </row>
    <row r="96">
      <c r="A96" s="82"/>
      <c r="B96" s="20"/>
      <c r="C96" s="7"/>
      <c r="D96" s="7"/>
      <c r="E96" s="7"/>
      <c r="F96" s="31"/>
      <c r="G96" s="5"/>
    </row>
    <row r="97">
      <c r="A97" s="82"/>
      <c r="B97" s="20"/>
      <c r="C97" s="7"/>
      <c r="D97" s="7"/>
      <c r="E97" s="7"/>
      <c r="F97" s="9"/>
      <c r="G97" s="5"/>
    </row>
    <row r="98">
      <c r="A98" s="82"/>
      <c r="B98" s="20"/>
      <c r="C98" s="7"/>
      <c r="D98" s="7"/>
      <c r="E98" s="7"/>
      <c r="F98" s="31"/>
      <c r="G98" s="5"/>
    </row>
    <row r="99">
      <c r="A99" s="82"/>
      <c r="B99" s="20"/>
      <c r="C99" s="7"/>
      <c r="D99" s="7"/>
      <c r="E99" s="7"/>
      <c r="F99" s="31"/>
      <c r="G99" s="5"/>
    </row>
    <row r="100">
      <c r="A100" s="82"/>
      <c r="B100" s="20"/>
      <c r="C100" s="7"/>
      <c r="D100" s="7"/>
      <c r="E100" s="7"/>
      <c r="F100" s="31"/>
      <c r="G100" s="5"/>
    </row>
    <row r="101">
      <c r="A101" s="82"/>
      <c r="B101" s="20"/>
      <c r="C101" s="7"/>
      <c r="D101" s="7"/>
      <c r="E101" s="7"/>
      <c r="F101" s="31"/>
      <c r="G101" s="5"/>
    </row>
    <row r="102">
      <c r="B102" s="5"/>
      <c r="C102" s="5"/>
      <c r="D102" s="5"/>
      <c r="E102" s="5"/>
      <c r="F102" s="5"/>
      <c r="G102" s="5"/>
    </row>
    <row r="103">
      <c r="A103" s="71"/>
      <c r="G103" s="5"/>
    </row>
    <row r="104">
      <c r="A104" s="71"/>
      <c r="B104" s="71"/>
      <c r="C104" s="83"/>
      <c r="D104" s="71"/>
      <c r="E104" s="71"/>
      <c r="F104" s="71"/>
      <c r="G104" s="5"/>
      <c r="H104" s="5"/>
      <c r="I104" s="5"/>
      <c r="J104" s="5"/>
      <c r="K104" s="5"/>
    </row>
    <row r="105">
      <c r="A105" s="6"/>
      <c r="B105" s="31"/>
      <c r="C105" s="8"/>
      <c r="D105" s="7"/>
      <c r="E105" s="7"/>
      <c r="F105" s="84"/>
      <c r="G105" s="5"/>
    </row>
    <row r="106">
      <c r="A106" s="82"/>
      <c r="B106" s="31"/>
      <c r="C106" s="13"/>
      <c r="D106" s="7"/>
      <c r="E106" s="7"/>
      <c r="F106" s="84"/>
      <c r="G106" s="5"/>
    </row>
    <row r="107">
      <c r="A107" s="82"/>
      <c r="B107" s="7"/>
      <c r="C107" s="20"/>
      <c r="D107" s="7"/>
      <c r="E107" s="7"/>
      <c r="F107" s="84"/>
      <c r="G107" s="5"/>
    </row>
    <row r="108">
      <c r="A108" s="82"/>
      <c r="B108" s="7"/>
      <c r="C108" s="20"/>
      <c r="D108" s="7"/>
      <c r="E108" s="7"/>
      <c r="F108" s="84"/>
      <c r="G108" s="5"/>
    </row>
    <row r="109">
      <c r="A109" s="82"/>
      <c r="B109" s="7"/>
      <c r="C109" s="20"/>
      <c r="D109" s="7"/>
      <c r="E109" s="7"/>
      <c r="F109" s="84"/>
      <c r="G109" s="5"/>
    </row>
    <row r="110">
      <c r="A110" s="82"/>
      <c r="B110" s="7"/>
      <c r="C110" s="20"/>
      <c r="D110" s="7"/>
      <c r="E110" s="7"/>
      <c r="F110" s="84"/>
      <c r="G110" s="5"/>
    </row>
    <row r="111">
      <c r="A111" s="82"/>
      <c r="B111" s="7"/>
      <c r="C111" s="20"/>
      <c r="D111" s="7"/>
      <c r="E111" s="7"/>
      <c r="F111" s="14"/>
      <c r="G111" s="5"/>
    </row>
    <row r="112">
      <c r="A112" s="82"/>
      <c r="B112" s="7"/>
      <c r="C112" s="20"/>
      <c r="D112" s="7"/>
      <c r="E112" s="7"/>
      <c r="F112" s="9"/>
      <c r="G112" s="5"/>
    </row>
    <row r="113">
      <c r="A113" s="82"/>
      <c r="B113" s="85"/>
      <c r="C113" s="20"/>
      <c r="D113" s="7"/>
      <c r="E113" s="7"/>
      <c r="F113" s="5"/>
      <c r="G113" s="5"/>
    </row>
    <row r="114">
      <c r="A114" s="82"/>
      <c r="B114" s="85"/>
      <c r="C114" s="20"/>
      <c r="D114" s="7"/>
      <c r="E114" s="7"/>
      <c r="F114" s="84"/>
      <c r="G114" s="5"/>
    </row>
    <row r="115">
      <c r="A115" s="82"/>
      <c r="B115" s="85"/>
      <c r="C115" s="20"/>
      <c r="D115" s="7"/>
      <c r="E115" s="7"/>
      <c r="F115" s="84"/>
      <c r="G115" s="5"/>
    </row>
    <row r="116">
      <c r="A116" s="82"/>
      <c r="B116" s="85"/>
      <c r="C116" s="20"/>
      <c r="D116" s="7"/>
      <c r="E116" s="7"/>
      <c r="F116" s="84"/>
      <c r="G116" s="5"/>
    </row>
    <row r="117">
      <c r="A117" s="82"/>
      <c r="B117" s="7"/>
      <c r="C117" s="20"/>
      <c r="D117" s="7"/>
      <c r="E117" s="7"/>
      <c r="F117" s="5"/>
      <c r="G117" s="5"/>
    </row>
    <row r="118">
      <c r="A118" s="82"/>
      <c r="B118" s="7"/>
      <c r="C118" s="20"/>
      <c r="D118" s="7"/>
      <c r="E118" s="7"/>
      <c r="F118" s="84"/>
      <c r="G118" s="5"/>
    </row>
    <row r="119">
      <c r="A119" s="82"/>
      <c r="B119" s="7"/>
      <c r="C119" s="20"/>
      <c r="D119" s="7"/>
      <c r="E119" s="7"/>
      <c r="F119" s="84"/>
      <c r="G119" s="5"/>
    </row>
    <row r="120">
      <c r="A120" s="82"/>
      <c r="B120" s="7"/>
      <c r="C120" s="20"/>
      <c r="D120" s="7"/>
      <c r="E120" s="7"/>
      <c r="F120" s="5"/>
      <c r="G120" s="5"/>
    </row>
    <row r="121">
      <c r="A121" s="82"/>
      <c r="B121" s="7"/>
      <c r="C121" s="20"/>
      <c r="D121" s="7"/>
      <c r="E121" s="7"/>
      <c r="F121" s="84"/>
      <c r="G121" s="5"/>
    </row>
    <row r="122">
      <c r="A122" s="82"/>
      <c r="B122" s="7"/>
      <c r="C122" s="20"/>
      <c r="D122" s="7"/>
      <c r="E122" s="7"/>
      <c r="F122" s="5"/>
      <c r="G122" s="5"/>
    </row>
    <row r="123">
      <c r="A123" s="82"/>
      <c r="B123" s="7"/>
      <c r="C123" s="20"/>
      <c r="D123" s="7"/>
      <c r="E123" s="7"/>
      <c r="F123" s="5"/>
      <c r="G123" s="5"/>
    </row>
    <row r="124">
      <c r="A124" s="82"/>
      <c r="B124" s="86"/>
      <c r="C124" s="20"/>
      <c r="D124" s="7"/>
      <c r="E124" s="7"/>
      <c r="F124" s="84"/>
      <c r="G124" s="5"/>
    </row>
    <row r="125">
      <c r="A125" s="82"/>
      <c r="B125" s="31"/>
      <c r="C125" s="20"/>
      <c r="D125" s="7"/>
      <c r="E125" s="7"/>
      <c r="F125" s="84"/>
      <c r="G125" s="5"/>
    </row>
    <row r="126">
      <c r="A126" s="82"/>
      <c r="B126" s="85"/>
      <c r="C126" s="20"/>
      <c r="D126" s="7"/>
      <c r="E126" s="7"/>
      <c r="F126" s="84"/>
      <c r="G126" s="5"/>
    </row>
    <row r="127">
      <c r="A127" s="82"/>
      <c r="B127" s="7"/>
      <c r="C127" s="20"/>
      <c r="D127" s="7"/>
      <c r="E127" s="7"/>
      <c r="F127" s="14"/>
      <c r="G127" s="5"/>
    </row>
    <row r="128">
      <c r="A128" s="82"/>
      <c r="B128" s="7"/>
      <c r="C128" s="20"/>
      <c r="D128" s="7"/>
      <c r="E128" s="7"/>
      <c r="F128" s="5"/>
      <c r="G128" s="5"/>
    </row>
    <row r="129">
      <c r="A129" s="82"/>
      <c r="B129" s="7"/>
      <c r="C129" s="20"/>
      <c r="D129" s="7"/>
      <c r="E129" s="7"/>
      <c r="F129" s="7"/>
      <c r="G129" s="5"/>
    </row>
    <row r="130">
      <c r="A130" s="82"/>
      <c r="B130" s="7"/>
      <c r="C130" s="20"/>
      <c r="D130" s="7"/>
      <c r="E130" s="7"/>
      <c r="F130" s="31"/>
      <c r="G130" s="5"/>
    </row>
    <row r="131">
      <c r="A131" s="73"/>
      <c r="B131" s="7"/>
      <c r="C131" s="20"/>
      <c r="D131" s="7"/>
      <c r="E131" s="7"/>
      <c r="F131" s="31"/>
      <c r="G131" s="5"/>
    </row>
    <row r="132">
      <c r="A132" s="82"/>
      <c r="B132" s="7"/>
      <c r="C132" s="20"/>
      <c r="D132" s="7"/>
      <c r="E132" s="7"/>
      <c r="F132" s="14"/>
      <c r="G132" s="5"/>
    </row>
    <row r="133">
      <c r="A133" s="82"/>
      <c r="B133" s="7"/>
      <c r="C133" s="20"/>
      <c r="D133" s="7"/>
      <c r="E133" s="7"/>
      <c r="F133" s="7"/>
      <c r="G133" s="5"/>
    </row>
    <row r="134">
      <c r="B134" s="5"/>
      <c r="C134" s="5"/>
      <c r="D134" s="5"/>
      <c r="E134" s="5"/>
      <c r="F134" s="5"/>
      <c r="G134" s="5"/>
    </row>
    <row r="135">
      <c r="A135" s="71"/>
      <c r="G135" s="5"/>
    </row>
    <row r="136">
      <c r="B136" s="5"/>
      <c r="C136" s="5"/>
      <c r="D136" s="5"/>
      <c r="E136" s="5"/>
      <c r="F136" s="5"/>
      <c r="G136" s="5"/>
    </row>
    <row r="137">
      <c r="A137" s="87"/>
      <c r="B137" s="71"/>
      <c r="C137" s="87"/>
      <c r="D137" s="71"/>
      <c r="E137" s="71"/>
      <c r="F137" s="71"/>
      <c r="G137" s="5"/>
      <c r="H137" s="5"/>
      <c r="I137" s="5"/>
      <c r="J137" s="5"/>
      <c r="K137" s="5"/>
    </row>
    <row r="138">
      <c r="A138" s="82"/>
      <c r="B138" s="7"/>
      <c r="C138" s="88"/>
      <c r="D138" s="7"/>
      <c r="E138" s="7"/>
      <c r="F138" s="5"/>
      <c r="G138" s="5"/>
    </row>
    <row r="139">
      <c r="A139" s="82"/>
      <c r="B139" s="7"/>
      <c r="C139" s="88"/>
      <c r="D139" s="7"/>
      <c r="E139" s="7"/>
      <c r="F139" s="84"/>
      <c r="G139" s="5"/>
    </row>
    <row r="140">
      <c r="A140" s="82"/>
      <c r="B140" s="7"/>
      <c r="C140" s="88"/>
      <c r="D140" s="7"/>
      <c r="E140" s="7"/>
      <c r="F140" s="5"/>
      <c r="G140" s="5"/>
    </row>
    <row r="141">
      <c r="A141" s="82"/>
      <c r="B141" s="7"/>
      <c r="C141" s="88"/>
      <c r="D141" s="7"/>
      <c r="E141" s="7"/>
      <c r="F141" s="5"/>
      <c r="G141" s="5"/>
    </row>
    <row r="142">
      <c r="A142" s="82"/>
      <c r="B142" s="7"/>
      <c r="C142" s="88"/>
      <c r="D142" s="7"/>
      <c r="E142" s="7"/>
      <c r="F142" s="5"/>
      <c r="G142" s="5"/>
    </row>
    <row r="143">
      <c r="A143" s="82"/>
      <c r="B143" s="7"/>
      <c r="C143" s="88"/>
      <c r="D143" s="7"/>
      <c r="E143" s="7"/>
      <c r="F143" s="5"/>
      <c r="G143" s="5"/>
    </row>
    <row r="144">
      <c r="B144" s="5"/>
      <c r="C144" s="5"/>
      <c r="D144" s="5"/>
      <c r="E144" s="5"/>
      <c r="F144" s="5"/>
      <c r="G144" s="5"/>
    </row>
    <row r="145">
      <c r="G145" s="5"/>
    </row>
    <row r="146">
      <c r="G146" s="5"/>
    </row>
    <row r="147">
      <c r="G147" s="5"/>
    </row>
    <row r="148">
      <c r="G148" s="5"/>
    </row>
    <row r="149">
      <c r="G149" s="5"/>
    </row>
    <row r="150">
      <c r="G150" s="5"/>
    </row>
    <row r="151">
      <c r="G151" s="5"/>
    </row>
    <row r="152">
      <c r="G152" s="5"/>
    </row>
    <row r="153">
      <c r="G153" s="5"/>
    </row>
    <row r="154">
      <c r="G154" s="5"/>
    </row>
    <row r="155">
      <c r="G155" s="5"/>
    </row>
    <row r="156">
      <c r="G156" s="5"/>
    </row>
    <row r="157">
      <c r="G157" s="5"/>
    </row>
    <row r="158">
      <c r="G158" s="5"/>
    </row>
    <row r="159">
      <c r="G159" s="5"/>
    </row>
    <row r="160">
      <c r="G160" s="5"/>
    </row>
    <row r="161">
      <c r="G161" s="5"/>
    </row>
    <row r="162">
      <c r="G162" s="5"/>
    </row>
    <row r="163">
      <c r="G163" s="5"/>
    </row>
    <row r="164">
      <c r="G164" s="5"/>
    </row>
    <row r="165">
      <c r="G165" s="5"/>
    </row>
    <row r="166">
      <c r="G166" s="5"/>
    </row>
    <row r="167">
      <c r="G167" s="5"/>
    </row>
    <row r="168">
      <c r="G168" s="5"/>
    </row>
    <row r="169">
      <c r="G169" s="5"/>
    </row>
    <row r="170">
      <c r="G170" s="5"/>
    </row>
    <row r="171">
      <c r="G171" s="5"/>
    </row>
    <row r="172">
      <c r="G172" s="5"/>
    </row>
    <row r="173">
      <c r="G173" s="5"/>
    </row>
    <row r="174">
      <c r="G174" s="5"/>
    </row>
    <row r="175">
      <c r="G175" s="5"/>
    </row>
    <row r="176">
      <c r="G176" s="5"/>
    </row>
    <row r="177">
      <c r="G177" s="5"/>
    </row>
    <row r="178">
      <c r="G178" s="5"/>
    </row>
    <row r="179">
      <c r="G179" s="5"/>
    </row>
    <row r="180">
      <c r="G180" s="5"/>
    </row>
    <row r="181">
      <c r="G181" s="5"/>
    </row>
    <row r="182">
      <c r="G182" s="5"/>
    </row>
    <row r="183">
      <c r="G183" s="5"/>
    </row>
    <row r="184">
      <c r="G184" s="5"/>
    </row>
    <row r="185">
      <c r="G185" s="5"/>
    </row>
    <row r="186">
      <c r="G186" s="5"/>
    </row>
    <row r="187">
      <c r="G187" s="5"/>
    </row>
    <row r="188">
      <c r="G188" s="5"/>
    </row>
    <row r="189">
      <c r="G189" s="5"/>
    </row>
    <row r="190">
      <c r="G190" s="5"/>
    </row>
    <row r="191">
      <c r="G191" s="5"/>
    </row>
    <row r="192">
      <c r="G192" s="5"/>
    </row>
    <row r="193">
      <c r="G193" s="5"/>
    </row>
    <row r="194">
      <c r="G194" s="5"/>
    </row>
    <row r="195">
      <c r="G195" s="5"/>
    </row>
    <row r="196">
      <c r="G196" s="5"/>
    </row>
    <row r="197">
      <c r="G197" s="5"/>
    </row>
    <row r="198">
      <c r="G198" s="5"/>
    </row>
    <row r="199">
      <c r="G199" s="5"/>
    </row>
    <row r="200">
      <c r="G200" s="5"/>
    </row>
    <row r="201">
      <c r="G201" s="5"/>
    </row>
    <row r="202">
      <c r="G202" s="5"/>
    </row>
    <row r="203">
      <c r="G203" s="5"/>
    </row>
    <row r="204">
      <c r="G204" s="5"/>
    </row>
    <row r="205">
      <c r="G205" s="5"/>
    </row>
    <row r="206">
      <c r="G206" s="5"/>
    </row>
    <row r="207">
      <c r="G207" s="5"/>
    </row>
    <row r="208">
      <c r="G208" s="5"/>
    </row>
    <row r="209">
      <c r="G209" s="5"/>
    </row>
    <row r="210">
      <c r="G210" s="5"/>
    </row>
    <row r="211">
      <c r="G211" s="5"/>
    </row>
    <row r="212">
      <c r="G212" s="5"/>
    </row>
    <row r="213">
      <c r="G213" s="5"/>
    </row>
    <row r="214">
      <c r="G214" s="5"/>
    </row>
    <row r="215">
      <c r="G215" s="5"/>
    </row>
    <row r="216">
      <c r="G216" s="5"/>
    </row>
    <row r="217">
      <c r="G217" s="5"/>
    </row>
    <row r="218">
      <c r="G218" s="5"/>
    </row>
    <row r="219">
      <c r="G219" s="5"/>
    </row>
    <row r="220">
      <c r="G220" s="5"/>
    </row>
    <row r="221">
      <c r="G221" s="5"/>
    </row>
    <row r="222">
      <c r="G222" s="5"/>
    </row>
    <row r="223">
      <c r="G223" s="5"/>
    </row>
    <row r="224">
      <c r="G224" s="5"/>
    </row>
    <row r="225">
      <c r="G225" s="5"/>
    </row>
    <row r="226">
      <c r="G226" s="5"/>
    </row>
    <row r="227">
      <c r="G227" s="5"/>
    </row>
    <row r="228">
      <c r="G228" s="5"/>
    </row>
    <row r="229">
      <c r="G229" s="5"/>
    </row>
    <row r="230">
      <c r="G230" s="5"/>
    </row>
    <row r="231">
      <c r="G231" s="5"/>
    </row>
    <row r="232">
      <c r="G232" s="5"/>
    </row>
    <row r="233">
      <c r="G233" s="5"/>
    </row>
    <row r="234">
      <c r="G234" s="5"/>
    </row>
    <row r="235">
      <c r="G235" s="5"/>
    </row>
    <row r="236">
      <c r="G236" s="5"/>
    </row>
    <row r="237">
      <c r="G237" s="5"/>
    </row>
    <row r="238">
      <c r="G238" s="5"/>
    </row>
    <row r="239">
      <c r="G239" s="5"/>
    </row>
    <row r="240">
      <c r="G240" s="5"/>
    </row>
    <row r="241">
      <c r="G241" s="5"/>
    </row>
    <row r="242">
      <c r="G242" s="5"/>
    </row>
    <row r="243">
      <c r="G243" s="5"/>
    </row>
    <row r="244">
      <c r="G244" s="5"/>
    </row>
    <row r="245">
      <c r="G245" s="5"/>
    </row>
    <row r="246">
      <c r="G246" s="5"/>
    </row>
    <row r="247">
      <c r="G247" s="5"/>
    </row>
    <row r="248">
      <c r="G248" s="5"/>
    </row>
    <row r="249">
      <c r="G249" s="5"/>
    </row>
    <row r="250">
      <c r="G250" s="5"/>
    </row>
    <row r="251">
      <c r="G251" s="5"/>
    </row>
    <row r="252">
      <c r="G252" s="5"/>
    </row>
    <row r="253">
      <c r="G253" s="5"/>
    </row>
    <row r="254">
      <c r="G254" s="5"/>
    </row>
    <row r="255">
      <c r="G255" s="5"/>
    </row>
    <row r="256">
      <c r="G256" s="5"/>
    </row>
    <row r="257">
      <c r="G257" s="5"/>
    </row>
    <row r="258">
      <c r="G258" s="5"/>
    </row>
    <row r="259">
      <c r="G259" s="5"/>
    </row>
    <row r="260">
      <c r="G260" s="5"/>
    </row>
    <row r="261">
      <c r="G261" s="5"/>
    </row>
    <row r="262">
      <c r="G262" s="5"/>
    </row>
    <row r="263">
      <c r="G263" s="5"/>
    </row>
    <row r="264">
      <c r="G264" s="5"/>
    </row>
    <row r="265">
      <c r="G265" s="5"/>
    </row>
    <row r="266">
      <c r="G266" s="5"/>
    </row>
    <row r="267">
      <c r="G267" s="5"/>
    </row>
    <row r="268">
      <c r="G268" s="5"/>
    </row>
    <row r="269">
      <c r="G269" s="5"/>
    </row>
    <row r="270">
      <c r="G270" s="5"/>
    </row>
    <row r="271">
      <c r="G271" s="5"/>
    </row>
    <row r="272">
      <c r="G272" s="5"/>
    </row>
    <row r="273">
      <c r="G273" s="5"/>
    </row>
    <row r="274">
      <c r="G274" s="5"/>
    </row>
    <row r="275">
      <c r="G275" s="5"/>
    </row>
    <row r="276">
      <c r="G276" s="5"/>
    </row>
    <row r="277">
      <c r="G277" s="5"/>
    </row>
    <row r="278">
      <c r="G278" s="5"/>
    </row>
    <row r="279">
      <c r="G279" s="5"/>
    </row>
    <row r="280">
      <c r="G280" s="5"/>
    </row>
    <row r="281">
      <c r="G281" s="5"/>
    </row>
    <row r="282">
      <c r="G282" s="5"/>
    </row>
    <row r="283">
      <c r="G283" s="5"/>
    </row>
    <row r="284">
      <c r="G284" s="5"/>
    </row>
    <row r="285">
      <c r="G285" s="5"/>
    </row>
    <row r="286">
      <c r="G286" s="5"/>
    </row>
    <row r="287">
      <c r="G287" s="5"/>
    </row>
    <row r="288">
      <c r="G288" s="5"/>
    </row>
    <row r="289">
      <c r="G289" s="5"/>
    </row>
    <row r="290">
      <c r="G290" s="5"/>
    </row>
    <row r="291">
      <c r="G291" s="5"/>
    </row>
    <row r="292">
      <c r="G292" s="5"/>
    </row>
    <row r="293">
      <c r="G293" s="5"/>
    </row>
    <row r="294">
      <c r="G294" s="5"/>
    </row>
    <row r="295">
      <c r="G295" s="5"/>
    </row>
    <row r="296">
      <c r="G296" s="5"/>
    </row>
    <row r="297">
      <c r="G297" s="5"/>
    </row>
    <row r="298">
      <c r="G298" s="5"/>
    </row>
    <row r="299">
      <c r="G299" s="5"/>
    </row>
    <row r="300">
      <c r="G300" s="5"/>
    </row>
    <row r="301">
      <c r="G301" s="5"/>
    </row>
    <row r="302">
      <c r="G302" s="5"/>
    </row>
    <row r="303">
      <c r="G303" s="5"/>
    </row>
    <row r="304">
      <c r="G304" s="5"/>
    </row>
    <row r="305">
      <c r="G305" s="5"/>
    </row>
    <row r="306">
      <c r="G306" s="5"/>
    </row>
    <row r="307">
      <c r="G307" s="5"/>
    </row>
    <row r="308">
      <c r="G308" s="5"/>
    </row>
    <row r="309">
      <c r="G309" s="5"/>
    </row>
    <row r="310">
      <c r="G310" s="5"/>
    </row>
    <row r="311">
      <c r="G311" s="5"/>
    </row>
    <row r="312">
      <c r="G312" s="5"/>
    </row>
    <row r="313">
      <c r="G313" s="5"/>
    </row>
    <row r="314">
      <c r="G314" s="5"/>
    </row>
    <row r="315">
      <c r="G315" s="5"/>
    </row>
    <row r="316">
      <c r="G316" s="5"/>
    </row>
    <row r="317">
      <c r="G317" s="5"/>
    </row>
    <row r="318">
      <c r="G318" s="5"/>
    </row>
    <row r="319">
      <c r="G319" s="5"/>
    </row>
    <row r="320">
      <c r="G320" s="5"/>
    </row>
    <row r="321">
      <c r="G321" s="5"/>
    </row>
    <row r="322">
      <c r="G322" s="5"/>
    </row>
    <row r="323">
      <c r="G323" s="5"/>
    </row>
    <row r="324">
      <c r="G324" s="5"/>
    </row>
    <row r="325">
      <c r="G325" s="5"/>
    </row>
    <row r="326">
      <c r="G326" s="5"/>
    </row>
    <row r="327">
      <c r="G327" s="5"/>
    </row>
    <row r="328">
      <c r="G328" s="5"/>
    </row>
    <row r="329">
      <c r="G329" s="5"/>
    </row>
    <row r="330">
      <c r="G330" s="5"/>
    </row>
    <row r="331">
      <c r="G331" s="5"/>
    </row>
    <row r="332">
      <c r="G332" s="5"/>
    </row>
    <row r="333">
      <c r="G333" s="5"/>
    </row>
    <row r="334">
      <c r="G334" s="5"/>
    </row>
    <row r="335">
      <c r="G335" s="5"/>
    </row>
    <row r="336">
      <c r="G336" s="5"/>
    </row>
    <row r="337">
      <c r="G337" s="5"/>
    </row>
    <row r="338">
      <c r="G338" s="5"/>
    </row>
    <row r="339">
      <c r="G339" s="5"/>
    </row>
    <row r="340">
      <c r="G340" s="5"/>
    </row>
    <row r="341">
      <c r="G341" s="5"/>
    </row>
    <row r="342">
      <c r="G342" s="5"/>
    </row>
    <row r="343">
      <c r="G343" s="5"/>
    </row>
    <row r="344">
      <c r="G344" s="5"/>
    </row>
    <row r="345">
      <c r="G345" s="5"/>
    </row>
    <row r="346">
      <c r="G346" s="5"/>
    </row>
    <row r="347">
      <c r="G347" s="5"/>
    </row>
    <row r="348">
      <c r="G348" s="5"/>
    </row>
    <row r="349">
      <c r="G349" s="5"/>
    </row>
    <row r="350">
      <c r="G350" s="5"/>
    </row>
    <row r="351">
      <c r="G351" s="5"/>
    </row>
    <row r="352">
      <c r="G352" s="5"/>
    </row>
    <row r="353">
      <c r="G353" s="5"/>
    </row>
    <row r="354">
      <c r="G354" s="5"/>
    </row>
    <row r="355">
      <c r="G355" s="5"/>
    </row>
    <row r="356">
      <c r="G356" s="5"/>
    </row>
    <row r="357">
      <c r="G357" s="5"/>
    </row>
    <row r="358">
      <c r="G358" s="5"/>
    </row>
    <row r="359">
      <c r="G359" s="5"/>
    </row>
    <row r="360">
      <c r="G360" s="5"/>
    </row>
    <row r="361">
      <c r="G361" s="5"/>
    </row>
    <row r="362">
      <c r="G362" s="5"/>
    </row>
    <row r="363">
      <c r="G363" s="5"/>
    </row>
    <row r="364">
      <c r="G364" s="5"/>
    </row>
    <row r="365">
      <c r="G365" s="5"/>
    </row>
    <row r="366">
      <c r="G366" s="5"/>
    </row>
    <row r="367">
      <c r="G367" s="5"/>
    </row>
    <row r="368">
      <c r="G368" s="5"/>
    </row>
    <row r="369">
      <c r="G369" s="5"/>
    </row>
    <row r="370">
      <c r="G370" s="5"/>
    </row>
    <row r="371">
      <c r="G371" s="5"/>
    </row>
    <row r="372">
      <c r="G372" s="5"/>
    </row>
    <row r="373">
      <c r="G373" s="5"/>
    </row>
    <row r="374">
      <c r="G374" s="5"/>
    </row>
    <row r="375">
      <c r="G375" s="5"/>
    </row>
    <row r="376">
      <c r="G376" s="5"/>
    </row>
    <row r="377">
      <c r="G377" s="5"/>
    </row>
    <row r="378">
      <c r="G378" s="5"/>
    </row>
    <row r="379">
      <c r="G379" s="5"/>
    </row>
    <row r="380">
      <c r="G380" s="5"/>
    </row>
    <row r="381">
      <c r="G381" s="5"/>
    </row>
    <row r="382">
      <c r="G382" s="5"/>
    </row>
    <row r="383">
      <c r="G383" s="5"/>
    </row>
    <row r="384">
      <c r="G384" s="5"/>
    </row>
    <row r="385">
      <c r="G385" s="5"/>
    </row>
    <row r="386">
      <c r="G386" s="5"/>
    </row>
    <row r="387">
      <c r="G387" s="5"/>
    </row>
    <row r="388">
      <c r="G388" s="5"/>
    </row>
    <row r="389">
      <c r="G389" s="5"/>
    </row>
    <row r="390">
      <c r="G390" s="5"/>
    </row>
    <row r="391">
      <c r="G391" s="5"/>
    </row>
    <row r="392">
      <c r="G392" s="5"/>
    </row>
    <row r="393">
      <c r="G393" s="5"/>
    </row>
    <row r="394">
      <c r="G394" s="5"/>
    </row>
    <row r="395">
      <c r="G395" s="5"/>
    </row>
    <row r="396">
      <c r="G396" s="5"/>
    </row>
    <row r="397">
      <c r="G397" s="5"/>
    </row>
    <row r="398">
      <c r="G398" s="5"/>
    </row>
    <row r="399">
      <c r="G399" s="5"/>
    </row>
    <row r="400">
      <c r="G400" s="5"/>
    </row>
    <row r="401">
      <c r="G401" s="5"/>
    </row>
    <row r="402">
      <c r="G402" s="5"/>
    </row>
    <row r="403">
      <c r="G403" s="5"/>
    </row>
    <row r="404">
      <c r="G404" s="5"/>
    </row>
    <row r="405">
      <c r="G405" s="5"/>
    </row>
    <row r="406">
      <c r="G406" s="5"/>
    </row>
    <row r="407">
      <c r="G407" s="5"/>
    </row>
    <row r="408">
      <c r="G408" s="5"/>
    </row>
    <row r="409">
      <c r="G409" s="5"/>
    </row>
    <row r="410">
      <c r="G410" s="5"/>
    </row>
    <row r="411">
      <c r="G411" s="5"/>
    </row>
    <row r="412">
      <c r="G412" s="5"/>
    </row>
    <row r="413">
      <c r="G413" s="5"/>
    </row>
    <row r="414">
      <c r="G414" s="5"/>
    </row>
    <row r="415">
      <c r="G415" s="5"/>
    </row>
    <row r="416">
      <c r="G416" s="5"/>
    </row>
    <row r="417">
      <c r="G417" s="5"/>
    </row>
    <row r="418">
      <c r="G418" s="5"/>
    </row>
    <row r="419">
      <c r="G419" s="5"/>
    </row>
    <row r="420">
      <c r="G420" s="5"/>
    </row>
    <row r="421">
      <c r="G421" s="5"/>
    </row>
    <row r="422">
      <c r="G422" s="5"/>
    </row>
    <row r="423">
      <c r="G423" s="5"/>
    </row>
    <row r="424">
      <c r="G424" s="5"/>
    </row>
    <row r="425">
      <c r="G425" s="5"/>
    </row>
    <row r="426">
      <c r="G426" s="5"/>
    </row>
    <row r="427">
      <c r="G427" s="5"/>
    </row>
    <row r="428">
      <c r="G428" s="5"/>
    </row>
    <row r="429">
      <c r="G429" s="5"/>
    </row>
    <row r="430">
      <c r="G430" s="5"/>
    </row>
    <row r="431">
      <c r="G431" s="5"/>
    </row>
    <row r="432">
      <c r="G432" s="5"/>
    </row>
    <row r="433">
      <c r="G433" s="5"/>
    </row>
    <row r="434">
      <c r="G434" s="5"/>
    </row>
    <row r="435">
      <c r="G435" s="5"/>
    </row>
    <row r="436">
      <c r="G436" s="5"/>
    </row>
    <row r="437">
      <c r="G437" s="5"/>
    </row>
    <row r="438">
      <c r="G438" s="5"/>
    </row>
    <row r="439">
      <c r="G439" s="5"/>
    </row>
    <row r="440">
      <c r="G440" s="5"/>
    </row>
    <row r="441">
      <c r="G441" s="5"/>
    </row>
    <row r="442">
      <c r="G442" s="5"/>
    </row>
    <row r="443">
      <c r="G443" s="5"/>
    </row>
    <row r="444">
      <c r="G444" s="5"/>
    </row>
    <row r="445">
      <c r="G445" s="5"/>
    </row>
    <row r="446">
      <c r="G446" s="5"/>
    </row>
    <row r="447">
      <c r="G447" s="5"/>
    </row>
    <row r="448">
      <c r="G448" s="5"/>
    </row>
    <row r="449">
      <c r="G449" s="5"/>
    </row>
    <row r="450">
      <c r="G450" s="5"/>
    </row>
    <row r="451">
      <c r="G451" s="5"/>
    </row>
    <row r="452">
      <c r="G452" s="5"/>
    </row>
    <row r="453">
      <c r="G453" s="5"/>
    </row>
    <row r="454">
      <c r="G454" s="5"/>
    </row>
    <row r="455">
      <c r="G455" s="5"/>
    </row>
    <row r="456">
      <c r="G456" s="5"/>
    </row>
    <row r="457">
      <c r="G457" s="5"/>
    </row>
    <row r="458">
      <c r="G458" s="5"/>
    </row>
    <row r="459">
      <c r="G459" s="5"/>
    </row>
    <row r="460">
      <c r="G460" s="5"/>
    </row>
    <row r="461">
      <c r="G461" s="5"/>
    </row>
    <row r="462">
      <c r="G462" s="5"/>
    </row>
    <row r="463">
      <c r="G463" s="5"/>
    </row>
    <row r="464">
      <c r="G464" s="5"/>
    </row>
    <row r="465">
      <c r="G465" s="5"/>
    </row>
    <row r="466">
      <c r="G466" s="5"/>
    </row>
    <row r="467">
      <c r="G467" s="5"/>
    </row>
    <row r="468">
      <c r="G468" s="5"/>
    </row>
    <row r="469">
      <c r="G469" s="5"/>
    </row>
    <row r="470">
      <c r="G470" s="5"/>
    </row>
    <row r="471">
      <c r="G471" s="5"/>
    </row>
    <row r="472">
      <c r="G472" s="5"/>
    </row>
    <row r="473">
      <c r="G473" s="5"/>
    </row>
    <row r="474">
      <c r="G474" s="5"/>
    </row>
    <row r="475">
      <c r="G475" s="5"/>
    </row>
    <row r="476">
      <c r="G476" s="5"/>
    </row>
    <row r="477">
      <c r="G477" s="5"/>
    </row>
    <row r="478">
      <c r="G478" s="5"/>
    </row>
    <row r="479">
      <c r="G479" s="5"/>
    </row>
    <row r="480">
      <c r="G480" s="5"/>
    </row>
    <row r="481">
      <c r="G481" s="5"/>
    </row>
    <row r="482">
      <c r="G482" s="5"/>
    </row>
    <row r="483">
      <c r="G483" s="5"/>
    </row>
    <row r="484">
      <c r="G484" s="5"/>
    </row>
    <row r="485">
      <c r="G485" s="5"/>
    </row>
    <row r="486">
      <c r="G486" s="5"/>
    </row>
    <row r="487">
      <c r="G487" s="5"/>
    </row>
    <row r="488">
      <c r="G488" s="5"/>
    </row>
    <row r="489">
      <c r="G489" s="5"/>
    </row>
    <row r="490">
      <c r="G490" s="5"/>
    </row>
    <row r="491">
      <c r="G491" s="5"/>
    </row>
    <row r="492">
      <c r="G492" s="5"/>
    </row>
    <row r="493">
      <c r="G493" s="5"/>
    </row>
    <row r="494">
      <c r="G494" s="5"/>
    </row>
    <row r="495">
      <c r="G495" s="5"/>
    </row>
    <row r="496">
      <c r="G496" s="5"/>
    </row>
    <row r="497">
      <c r="G497" s="5"/>
    </row>
    <row r="498">
      <c r="G498" s="5"/>
    </row>
    <row r="499">
      <c r="G499" s="5"/>
    </row>
    <row r="500">
      <c r="G500" s="5"/>
    </row>
    <row r="501">
      <c r="G501" s="5"/>
    </row>
    <row r="502">
      <c r="G502" s="5"/>
    </row>
    <row r="503">
      <c r="G503" s="5"/>
    </row>
    <row r="504">
      <c r="G504" s="5"/>
    </row>
    <row r="505">
      <c r="G505" s="5"/>
    </row>
    <row r="506">
      <c r="G506" s="5"/>
    </row>
    <row r="507">
      <c r="G507" s="5"/>
    </row>
    <row r="508">
      <c r="G508" s="5"/>
    </row>
    <row r="509">
      <c r="G509" s="5"/>
    </row>
    <row r="510">
      <c r="G510" s="5"/>
    </row>
    <row r="511">
      <c r="G511" s="5"/>
    </row>
    <row r="512">
      <c r="G512" s="5"/>
    </row>
    <row r="513">
      <c r="G513" s="5"/>
    </row>
    <row r="514">
      <c r="G514" s="5"/>
    </row>
    <row r="515">
      <c r="G515" s="5"/>
    </row>
    <row r="516">
      <c r="G516" s="5"/>
    </row>
    <row r="517">
      <c r="G517" s="5"/>
    </row>
    <row r="518">
      <c r="G518" s="5"/>
    </row>
    <row r="519">
      <c r="G519" s="5"/>
    </row>
    <row r="520">
      <c r="G520" s="5"/>
    </row>
    <row r="521">
      <c r="G521" s="5"/>
    </row>
    <row r="522">
      <c r="G522" s="5"/>
    </row>
    <row r="523">
      <c r="G523" s="5"/>
    </row>
    <row r="524">
      <c r="G524" s="5"/>
    </row>
    <row r="525">
      <c r="G525" s="5"/>
    </row>
    <row r="526">
      <c r="G526" s="5"/>
    </row>
    <row r="527">
      <c r="G527" s="5"/>
    </row>
    <row r="528">
      <c r="G528" s="5"/>
    </row>
    <row r="529">
      <c r="G529" s="5"/>
    </row>
    <row r="530">
      <c r="G530" s="5"/>
    </row>
    <row r="531">
      <c r="G531" s="5"/>
    </row>
    <row r="532">
      <c r="G532" s="5"/>
    </row>
    <row r="533">
      <c r="G533" s="5"/>
    </row>
    <row r="534">
      <c r="G534" s="5"/>
    </row>
    <row r="535">
      <c r="G535" s="5"/>
    </row>
    <row r="536">
      <c r="G536" s="5"/>
    </row>
    <row r="537">
      <c r="G537" s="5"/>
    </row>
    <row r="538">
      <c r="G538" s="5"/>
    </row>
    <row r="539">
      <c r="G539" s="5"/>
    </row>
    <row r="540">
      <c r="G540" s="5"/>
    </row>
    <row r="541">
      <c r="G541" s="5"/>
    </row>
    <row r="542">
      <c r="G542" s="5"/>
    </row>
    <row r="543">
      <c r="G543" s="5"/>
    </row>
    <row r="544">
      <c r="G544" s="5"/>
    </row>
    <row r="545">
      <c r="G545" s="5"/>
    </row>
    <row r="546">
      <c r="G546" s="5"/>
    </row>
    <row r="547">
      <c r="G547" s="5"/>
    </row>
    <row r="548">
      <c r="G548" s="5"/>
    </row>
    <row r="549">
      <c r="G549" s="5"/>
    </row>
    <row r="550">
      <c r="G550" s="5"/>
    </row>
    <row r="551">
      <c r="G551" s="5"/>
    </row>
    <row r="552">
      <c r="G552" s="5"/>
    </row>
    <row r="553">
      <c r="G553" s="5"/>
    </row>
    <row r="554">
      <c r="G554" s="5"/>
    </row>
    <row r="555">
      <c r="G555" s="5"/>
    </row>
    <row r="556">
      <c r="G556" s="5"/>
    </row>
    <row r="557">
      <c r="G557" s="5"/>
    </row>
    <row r="558">
      <c r="G558" s="5"/>
    </row>
    <row r="559">
      <c r="G559" s="5"/>
    </row>
    <row r="560">
      <c r="G560" s="5"/>
    </row>
    <row r="561">
      <c r="G561" s="5"/>
    </row>
    <row r="562">
      <c r="G562" s="5"/>
    </row>
    <row r="563">
      <c r="G563" s="5"/>
    </row>
    <row r="564">
      <c r="G564" s="5"/>
    </row>
    <row r="565">
      <c r="G565" s="5"/>
    </row>
    <row r="566">
      <c r="G566" s="5"/>
    </row>
    <row r="567">
      <c r="G567" s="5"/>
    </row>
    <row r="568">
      <c r="G568" s="5"/>
    </row>
    <row r="569">
      <c r="G569" s="5"/>
    </row>
    <row r="570">
      <c r="G570" s="5"/>
    </row>
    <row r="571">
      <c r="G571" s="5"/>
    </row>
    <row r="572">
      <c r="G572" s="5"/>
    </row>
    <row r="573">
      <c r="G573" s="5"/>
    </row>
    <row r="574">
      <c r="G574" s="5"/>
    </row>
    <row r="575">
      <c r="G575" s="5"/>
    </row>
    <row r="576">
      <c r="G576" s="5"/>
    </row>
    <row r="577">
      <c r="G577" s="5"/>
    </row>
    <row r="578">
      <c r="G578" s="5"/>
    </row>
    <row r="579">
      <c r="G579" s="5"/>
    </row>
    <row r="580">
      <c r="G580" s="5"/>
    </row>
    <row r="581">
      <c r="G581" s="5"/>
    </row>
    <row r="582">
      <c r="G582" s="5"/>
    </row>
    <row r="583">
      <c r="G583" s="5"/>
    </row>
    <row r="584">
      <c r="G584" s="5"/>
    </row>
    <row r="585">
      <c r="G585" s="5"/>
    </row>
    <row r="586">
      <c r="G586" s="5"/>
    </row>
    <row r="587">
      <c r="G587" s="5"/>
    </row>
    <row r="588">
      <c r="G588" s="5"/>
    </row>
    <row r="589">
      <c r="G589" s="5"/>
    </row>
    <row r="590">
      <c r="G590" s="5"/>
    </row>
    <row r="591">
      <c r="G591" s="5"/>
    </row>
    <row r="592">
      <c r="G592" s="5"/>
    </row>
    <row r="593">
      <c r="G593" s="5"/>
    </row>
    <row r="594">
      <c r="G594" s="5"/>
    </row>
    <row r="595">
      <c r="G595" s="5"/>
    </row>
    <row r="596">
      <c r="G596" s="5"/>
    </row>
    <row r="597">
      <c r="G597" s="5"/>
    </row>
    <row r="598">
      <c r="G598" s="5"/>
    </row>
    <row r="599">
      <c r="G599" s="5"/>
    </row>
    <row r="600">
      <c r="G600" s="5"/>
    </row>
    <row r="601">
      <c r="G601" s="5"/>
    </row>
    <row r="602">
      <c r="G602" s="5"/>
    </row>
    <row r="603">
      <c r="G603" s="5"/>
    </row>
    <row r="604">
      <c r="G604" s="5"/>
    </row>
    <row r="605">
      <c r="G605" s="5"/>
    </row>
    <row r="606">
      <c r="G606" s="5"/>
    </row>
    <row r="607">
      <c r="G607" s="5"/>
    </row>
    <row r="608">
      <c r="G608" s="5"/>
    </row>
    <row r="609">
      <c r="G609" s="5"/>
    </row>
    <row r="610">
      <c r="G610" s="5"/>
    </row>
    <row r="611">
      <c r="G611" s="5"/>
    </row>
    <row r="612">
      <c r="G612" s="5"/>
    </row>
    <row r="613">
      <c r="G613" s="5"/>
    </row>
    <row r="614">
      <c r="G614" s="5"/>
    </row>
    <row r="615">
      <c r="G615" s="5"/>
    </row>
    <row r="616">
      <c r="G616" s="5"/>
    </row>
    <row r="617">
      <c r="G617" s="5"/>
    </row>
    <row r="618">
      <c r="G618" s="5"/>
    </row>
    <row r="619">
      <c r="G619" s="5"/>
    </row>
    <row r="620">
      <c r="G620" s="5"/>
    </row>
    <row r="621">
      <c r="G621" s="5"/>
    </row>
    <row r="622">
      <c r="G622" s="5"/>
    </row>
    <row r="623">
      <c r="G623" s="5"/>
    </row>
    <row r="624">
      <c r="G624" s="5"/>
    </row>
    <row r="625">
      <c r="G625" s="5"/>
    </row>
    <row r="626">
      <c r="G626" s="5"/>
    </row>
    <row r="627">
      <c r="G627" s="5"/>
    </row>
    <row r="628">
      <c r="G628" s="5"/>
    </row>
    <row r="629">
      <c r="G629" s="5"/>
    </row>
    <row r="630">
      <c r="G630" s="5"/>
    </row>
    <row r="631">
      <c r="G631" s="5"/>
    </row>
    <row r="632">
      <c r="G632" s="5"/>
    </row>
    <row r="633">
      <c r="G633" s="5"/>
    </row>
    <row r="634">
      <c r="G634" s="5"/>
    </row>
    <row r="635">
      <c r="G635" s="5"/>
    </row>
    <row r="636">
      <c r="G636" s="5"/>
    </row>
    <row r="637">
      <c r="G637" s="5"/>
    </row>
    <row r="638">
      <c r="G638" s="5"/>
    </row>
    <row r="639">
      <c r="G639" s="5"/>
    </row>
    <row r="640">
      <c r="G640" s="5"/>
    </row>
    <row r="641">
      <c r="G641" s="5"/>
    </row>
    <row r="642">
      <c r="G642" s="5"/>
    </row>
    <row r="643">
      <c r="G643" s="5"/>
    </row>
    <row r="644">
      <c r="G644" s="5"/>
    </row>
    <row r="645">
      <c r="G645" s="5"/>
    </row>
    <row r="646">
      <c r="G646" s="5"/>
    </row>
    <row r="647">
      <c r="G647" s="5"/>
    </row>
    <row r="648">
      <c r="G648" s="5"/>
    </row>
    <row r="649">
      <c r="G649" s="5"/>
    </row>
    <row r="650">
      <c r="G650" s="5"/>
    </row>
    <row r="651">
      <c r="G651" s="5"/>
    </row>
    <row r="652">
      <c r="G652" s="5"/>
    </row>
    <row r="653">
      <c r="G653" s="5"/>
    </row>
    <row r="654">
      <c r="G654" s="5"/>
    </row>
    <row r="655">
      <c r="G655" s="5"/>
    </row>
    <row r="656">
      <c r="G656" s="5"/>
    </row>
    <row r="657">
      <c r="G657" s="5"/>
    </row>
    <row r="658">
      <c r="G658" s="5"/>
    </row>
    <row r="659">
      <c r="G659" s="5"/>
    </row>
    <row r="660">
      <c r="G660" s="5"/>
    </row>
    <row r="661">
      <c r="G661" s="5"/>
    </row>
    <row r="662">
      <c r="G662" s="5"/>
    </row>
    <row r="663">
      <c r="G663" s="5"/>
    </row>
    <row r="664">
      <c r="G664" s="5"/>
    </row>
    <row r="665">
      <c r="G665" s="5"/>
    </row>
    <row r="666">
      <c r="G666" s="5"/>
    </row>
    <row r="667">
      <c r="G667" s="5"/>
    </row>
    <row r="668">
      <c r="G668" s="5"/>
    </row>
    <row r="669">
      <c r="G669" s="5"/>
    </row>
    <row r="670">
      <c r="G670" s="5"/>
    </row>
    <row r="671">
      <c r="G671" s="5"/>
    </row>
    <row r="672">
      <c r="G672" s="5"/>
    </row>
    <row r="673">
      <c r="G673" s="5"/>
    </row>
    <row r="674">
      <c r="G674" s="5"/>
    </row>
    <row r="675">
      <c r="G675" s="5"/>
    </row>
    <row r="676">
      <c r="G676" s="5"/>
    </row>
    <row r="677">
      <c r="G677" s="5"/>
    </row>
    <row r="678">
      <c r="G678" s="5"/>
    </row>
    <row r="679">
      <c r="G679" s="5"/>
    </row>
    <row r="680">
      <c r="G680" s="5"/>
    </row>
    <row r="681">
      <c r="G681" s="5"/>
    </row>
    <row r="682">
      <c r="G682" s="5"/>
    </row>
    <row r="683">
      <c r="G683" s="5"/>
    </row>
    <row r="684">
      <c r="G684" s="5"/>
    </row>
    <row r="685">
      <c r="G685" s="5"/>
    </row>
    <row r="686">
      <c r="G686" s="5"/>
    </row>
    <row r="687">
      <c r="G687" s="5"/>
    </row>
    <row r="688">
      <c r="G688" s="5"/>
    </row>
    <row r="689">
      <c r="G689" s="5"/>
    </row>
    <row r="690">
      <c r="G690" s="5"/>
    </row>
    <row r="691">
      <c r="G691" s="5"/>
    </row>
    <row r="692">
      <c r="G692" s="5"/>
    </row>
    <row r="693">
      <c r="G693" s="5"/>
    </row>
    <row r="694">
      <c r="G694" s="5"/>
    </row>
    <row r="695">
      <c r="G695" s="5"/>
    </row>
    <row r="696">
      <c r="G696" s="5"/>
    </row>
    <row r="697">
      <c r="G697" s="5"/>
    </row>
    <row r="698">
      <c r="G698" s="5"/>
    </row>
    <row r="699">
      <c r="G699" s="5"/>
    </row>
    <row r="700">
      <c r="G700" s="5"/>
    </row>
    <row r="701">
      <c r="G701" s="5"/>
    </row>
    <row r="702">
      <c r="G702" s="5"/>
    </row>
    <row r="703">
      <c r="G703" s="5"/>
    </row>
    <row r="704">
      <c r="G704" s="5"/>
    </row>
    <row r="705">
      <c r="G705" s="5"/>
    </row>
    <row r="706">
      <c r="G706" s="5"/>
    </row>
    <row r="707">
      <c r="G707" s="5"/>
    </row>
    <row r="708">
      <c r="G708" s="5"/>
    </row>
    <row r="709">
      <c r="G709" s="5"/>
    </row>
    <row r="710">
      <c r="G710" s="5"/>
    </row>
    <row r="711">
      <c r="G711" s="5"/>
    </row>
    <row r="712">
      <c r="G712" s="5"/>
    </row>
    <row r="713">
      <c r="G713" s="5"/>
    </row>
    <row r="714">
      <c r="G714" s="5"/>
    </row>
    <row r="715">
      <c r="G715" s="5"/>
    </row>
    <row r="716">
      <c r="G716" s="5"/>
    </row>
    <row r="717">
      <c r="G717" s="5"/>
    </row>
    <row r="718">
      <c r="G718" s="5"/>
    </row>
    <row r="719">
      <c r="G719" s="5"/>
    </row>
    <row r="720">
      <c r="G720" s="5"/>
    </row>
    <row r="721">
      <c r="G721" s="5"/>
    </row>
    <row r="722">
      <c r="G722" s="5"/>
    </row>
    <row r="723">
      <c r="G723" s="5"/>
    </row>
    <row r="724">
      <c r="G724" s="5"/>
    </row>
    <row r="725">
      <c r="G725" s="5"/>
    </row>
    <row r="726">
      <c r="G726" s="5"/>
    </row>
    <row r="727">
      <c r="G727" s="5"/>
    </row>
    <row r="728">
      <c r="G728" s="5"/>
    </row>
    <row r="729">
      <c r="G729" s="5"/>
    </row>
    <row r="730">
      <c r="G730" s="5"/>
    </row>
    <row r="731">
      <c r="G731" s="5"/>
    </row>
    <row r="732">
      <c r="G732" s="5"/>
    </row>
    <row r="733">
      <c r="G733" s="5"/>
    </row>
    <row r="734">
      <c r="G734" s="5"/>
    </row>
    <row r="735">
      <c r="G735" s="5"/>
    </row>
    <row r="736">
      <c r="G736" s="5"/>
    </row>
    <row r="737">
      <c r="G737" s="5"/>
    </row>
    <row r="738">
      <c r="G738" s="5"/>
    </row>
    <row r="739">
      <c r="G739" s="5"/>
    </row>
    <row r="740">
      <c r="G740" s="5"/>
    </row>
    <row r="741">
      <c r="G741" s="5"/>
    </row>
    <row r="742">
      <c r="G742" s="5"/>
    </row>
    <row r="743">
      <c r="G743" s="5"/>
    </row>
    <row r="744">
      <c r="G744" s="5"/>
    </row>
    <row r="745">
      <c r="G745" s="5"/>
    </row>
    <row r="746">
      <c r="G746" s="5"/>
    </row>
    <row r="747">
      <c r="G747" s="5"/>
    </row>
    <row r="748">
      <c r="G748" s="5"/>
    </row>
    <row r="749">
      <c r="G749" s="5"/>
    </row>
    <row r="750">
      <c r="G750" s="5"/>
    </row>
    <row r="751">
      <c r="G751" s="5"/>
    </row>
    <row r="752">
      <c r="G752" s="5"/>
    </row>
    <row r="753">
      <c r="G753" s="5"/>
    </row>
    <row r="754">
      <c r="G754" s="5"/>
    </row>
    <row r="755">
      <c r="G755" s="5"/>
    </row>
    <row r="756">
      <c r="G756" s="5"/>
    </row>
    <row r="757">
      <c r="G757" s="5"/>
    </row>
    <row r="758">
      <c r="G758" s="5"/>
    </row>
    <row r="759">
      <c r="G759" s="5"/>
    </row>
    <row r="760">
      <c r="G760" s="5"/>
    </row>
    <row r="761">
      <c r="G761" s="5"/>
    </row>
    <row r="762">
      <c r="G762" s="5"/>
    </row>
    <row r="763">
      <c r="G763" s="5"/>
    </row>
    <row r="764">
      <c r="G764" s="5"/>
    </row>
    <row r="765">
      <c r="G765" s="5"/>
    </row>
    <row r="766">
      <c r="G766" s="5"/>
    </row>
    <row r="767">
      <c r="G767" s="5"/>
    </row>
    <row r="768">
      <c r="G768" s="5"/>
    </row>
    <row r="769">
      <c r="G769" s="5"/>
    </row>
    <row r="770">
      <c r="G770" s="5"/>
    </row>
    <row r="771">
      <c r="G771" s="5"/>
    </row>
    <row r="772">
      <c r="G772" s="5"/>
    </row>
    <row r="773">
      <c r="G773" s="5"/>
    </row>
    <row r="774">
      <c r="G774" s="5"/>
    </row>
    <row r="775">
      <c r="G775" s="5"/>
    </row>
    <row r="776">
      <c r="G776" s="5"/>
    </row>
    <row r="777">
      <c r="G777" s="5"/>
    </row>
    <row r="778">
      <c r="G778" s="5"/>
    </row>
    <row r="779">
      <c r="G779" s="5"/>
    </row>
    <row r="780">
      <c r="G780" s="5"/>
    </row>
    <row r="781">
      <c r="G781" s="5"/>
    </row>
    <row r="782">
      <c r="G782" s="5"/>
    </row>
    <row r="783">
      <c r="G783" s="5"/>
    </row>
    <row r="784">
      <c r="G784" s="5"/>
    </row>
    <row r="785">
      <c r="G785" s="5"/>
    </row>
    <row r="786">
      <c r="G786" s="5"/>
    </row>
    <row r="787">
      <c r="G787" s="5"/>
    </row>
    <row r="788">
      <c r="G788" s="5"/>
    </row>
    <row r="789">
      <c r="G789" s="5"/>
    </row>
    <row r="790">
      <c r="G790" s="5"/>
    </row>
    <row r="791">
      <c r="G791" s="5"/>
    </row>
    <row r="792">
      <c r="G792" s="5"/>
    </row>
    <row r="793">
      <c r="G793" s="5"/>
    </row>
    <row r="794">
      <c r="G794" s="5"/>
    </row>
    <row r="795">
      <c r="G795" s="5"/>
    </row>
    <row r="796">
      <c r="G796" s="5"/>
    </row>
    <row r="797">
      <c r="G797" s="5"/>
    </row>
    <row r="798">
      <c r="G798" s="5"/>
    </row>
    <row r="799">
      <c r="G799" s="5"/>
    </row>
    <row r="800">
      <c r="G800" s="5"/>
    </row>
    <row r="801">
      <c r="G801" s="5"/>
    </row>
    <row r="802">
      <c r="G802" s="5"/>
    </row>
    <row r="803">
      <c r="G803" s="5"/>
    </row>
    <row r="804">
      <c r="G804" s="5"/>
    </row>
    <row r="805">
      <c r="G805" s="5"/>
    </row>
    <row r="806">
      <c r="G806" s="5"/>
    </row>
    <row r="807">
      <c r="G807" s="5"/>
    </row>
    <row r="808">
      <c r="G808" s="5"/>
    </row>
    <row r="809">
      <c r="G809" s="5"/>
    </row>
    <row r="810">
      <c r="G810" s="5"/>
    </row>
    <row r="811">
      <c r="G811" s="5"/>
    </row>
    <row r="812">
      <c r="G812" s="5"/>
    </row>
    <row r="813">
      <c r="G813" s="5"/>
    </row>
    <row r="814">
      <c r="G814" s="5"/>
    </row>
    <row r="815">
      <c r="G815" s="5"/>
    </row>
    <row r="816">
      <c r="G816" s="5"/>
    </row>
    <row r="817">
      <c r="G817" s="5"/>
    </row>
    <row r="818">
      <c r="G818" s="5"/>
    </row>
    <row r="819">
      <c r="G819" s="5"/>
    </row>
    <row r="820">
      <c r="G820" s="5"/>
    </row>
    <row r="821">
      <c r="G821" s="5"/>
    </row>
    <row r="822">
      <c r="G822" s="5"/>
    </row>
    <row r="823">
      <c r="G823" s="5"/>
    </row>
    <row r="824">
      <c r="G824" s="5"/>
    </row>
    <row r="825">
      <c r="G825" s="5"/>
    </row>
    <row r="826">
      <c r="G826" s="5"/>
    </row>
    <row r="827">
      <c r="G827" s="5"/>
    </row>
    <row r="828">
      <c r="G828" s="5"/>
    </row>
    <row r="829">
      <c r="G829" s="5"/>
    </row>
    <row r="830">
      <c r="G830" s="5"/>
    </row>
    <row r="831">
      <c r="G831" s="5"/>
    </row>
    <row r="832">
      <c r="G832" s="5"/>
    </row>
    <row r="833">
      <c r="G833" s="5"/>
    </row>
    <row r="834">
      <c r="G834" s="5"/>
    </row>
    <row r="835">
      <c r="G835" s="5"/>
    </row>
    <row r="836">
      <c r="G836" s="5"/>
    </row>
    <row r="837">
      <c r="G837" s="5"/>
    </row>
    <row r="838">
      <c r="G838" s="5"/>
    </row>
    <row r="839">
      <c r="G839" s="5"/>
    </row>
    <row r="840">
      <c r="G840" s="5"/>
    </row>
    <row r="841">
      <c r="G841" s="5"/>
    </row>
    <row r="842">
      <c r="G842" s="5"/>
    </row>
    <row r="843">
      <c r="G843" s="5"/>
    </row>
    <row r="844">
      <c r="G844" s="5"/>
    </row>
    <row r="845">
      <c r="G845" s="5"/>
    </row>
    <row r="846">
      <c r="G846" s="5"/>
    </row>
    <row r="847">
      <c r="G847" s="5"/>
    </row>
    <row r="848">
      <c r="G848" s="5"/>
    </row>
    <row r="849">
      <c r="G849" s="5"/>
    </row>
    <row r="850">
      <c r="G850" s="5"/>
    </row>
    <row r="851">
      <c r="G851" s="5"/>
    </row>
    <row r="852">
      <c r="G852" s="5"/>
    </row>
    <row r="853">
      <c r="G853" s="5"/>
    </row>
    <row r="854">
      <c r="G854" s="5"/>
    </row>
    <row r="855">
      <c r="G855" s="5"/>
    </row>
    <row r="856">
      <c r="G856" s="5"/>
    </row>
    <row r="857">
      <c r="G857" s="5"/>
    </row>
    <row r="858">
      <c r="G858" s="5"/>
    </row>
    <row r="859">
      <c r="G859" s="5"/>
    </row>
    <row r="860">
      <c r="G860" s="5"/>
    </row>
    <row r="861">
      <c r="G861" s="5"/>
    </row>
    <row r="862">
      <c r="G862" s="5"/>
    </row>
    <row r="863">
      <c r="G863" s="5"/>
    </row>
    <row r="864">
      <c r="G864" s="5"/>
    </row>
    <row r="865">
      <c r="G865" s="5"/>
    </row>
    <row r="866">
      <c r="G866" s="5"/>
    </row>
    <row r="867">
      <c r="G867" s="5"/>
    </row>
    <row r="868">
      <c r="G868" s="5"/>
    </row>
    <row r="869">
      <c r="G869" s="5"/>
    </row>
    <row r="870">
      <c r="G870" s="5"/>
    </row>
    <row r="871">
      <c r="G871" s="5"/>
    </row>
    <row r="872">
      <c r="G872" s="5"/>
    </row>
    <row r="873">
      <c r="G873" s="5"/>
    </row>
    <row r="874">
      <c r="G874" s="5"/>
    </row>
    <row r="875">
      <c r="G875" s="5"/>
    </row>
    <row r="876">
      <c r="G876" s="5"/>
    </row>
    <row r="877">
      <c r="G877" s="5"/>
    </row>
    <row r="878">
      <c r="G878" s="5"/>
    </row>
    <row r="879">
      <c r="G879" s="5"/>
    </row>
    <row r="880">
      <c r="G880" s="5"/>
    </row>
    <row r="881">
      <c r="G881" s="5"/>
    </row>
    <row r="882">
      <c r="G882" s="5"/>
    </row>
    <row r="883">
      <c r="G883" s="5"/>
    </row>
    <row r="884">
      <c r="G884" s="5"/>
    </row>
    <row r="885">
      <c r="G885" s="5"/>
    </row>
    <row r="886">
      <c r="G886" s="5"/>
    </row>
    <row r="887">
      <c r="G887" s="5"/>
    </row>
    <row r="888">
      <c r="G888" s="5"/>
    </row>
    <row r="889">
      <c r="G889" s="5"/>
    </row>
    <row r="890">
      <c r="G890" s="5"/>
    </row>
    <row r="891">
      <c r="G891" s="5"/>
    </row>
    <row r="892">
      <c r="G892" s="5"/>
    </row>
    <row r="893">
      <c r="G893" s="5"/>
    </row>
    <row r="894">
      <c r="G894" s="5"/>
    </row>
    <row r="895">
      <c r="G895" s="5"/>
    </row>
    <row r="896">
      <c r="G896" s="5"/>
    </row>
    <row r="897">
      <c r="G897" s="5"/>
    </row>
    <row r="898">
      <c r="G898" s="5"/>
    </row>
    <row r="899">
      <c r="G899" s="5"/>
    </row>
    <row r="900">
      <c r="G900" s="5"/>
    </row>
    <row r="901">
      <c r="G901" s="5"/>
    </row>
    <row r="902">
      <c r="G902" s="5"/>
    </row>
    <row r="903">
      <c r="G903" s="5"/>
    </row>
    <row r="904">
      <c r="G904" s="5"/>
    </row>
    <row r="905">
      <c r="G905" s="5"/>
    </row>
    <row r="906">
      <c r="G906" s="5"/>
    </row>
    <row r="907">
      <c r="G907" s="5"/>
    </row>
    <row r="908">
      <c r="G908" s="5"/>
    </row>
    <row r="909">
      <c r="G909" s="5"/>
    </row>
    <row r="910">
      <c r="G910" s="5"/>
    </row>
    <row r="911">
      <c r="G911" s="5"/>
    </row>
    <row r="912">
      <c r="G912" s="5"/>
    </row>
    <row r="913">
      <c r="G913" s="5"/>
    </row>
    <row r="914">
      <c r="G914" s="5"/>
    </row>
    <row r="915">
      <c r="G915" s="5"/>
    </row>
    <row r="916">
      <c r="G916" s="5"/>
    </row>
    <row r="917">
      <c r="G917" s="5"/>
    </row>
    <row r="918">
      <c r="G918" s="5"/>
    </row>
    <row r="919">
      <c r="G919" s="5"/>
    </row>
    <row r="920">
      <c r="G920" s="5"/>
    </row>
    <row r="921">
      <c r="G921" s="5"/>
    </row>
    <row r="922">
      <c r="G922" s="5"/>
    </row>
    <row r="923">
      <c r="G923" s="5"/>
    </row>
    <row r="924">
      <c r="G924" s="5"/>
    </row>
    <row r="925">
      <c r="G925" s="5"/>
    </row>
    <row r="926">
      <c r="G926" s="5"/>
    </row>
    <row r="927">
      <c r="G927" s="5"/>
    </row>
    <row r="928">
      <c r="G928" s="5"/>
    </row>
    <row r="929">
      <c r="G929" s="5"/>
    </row>
    <row r="930">
      <c r="G930" s="5"/>
    </row>
    <row r="931">
      <c r="G931" s="5"/>
    </row>
    <row r="932">
      <c r="G932" s="5"/>
    </row>
    <row r="933">
      <c r="G933" s="5"/>
    </row>
    <row r="934">
      <c r="G934" s="5"/>
    </row>
    <row r="935">
      <c r="G935" s="5"/>
    </row>
    <row r="936">
      <c r="G936" s="5"/>
    </row>
    <row r="937">
      <c r="G937" s="5"/>
    </row>
    <row r="938">
      <c r="G938" s="5"/>
    </row>
    <row r="939">
      <c r="G939" s="5"/>
    </row>
    <row r="940">
      <c r="G940" s="5"/>
    </row>
    <row r="941">
      <c r="G941" s="5"/>
    </row>
    <row r="942">
      <c r="G942" s="5"/>
    </row>
    <row r="943">
      <c r="G943" s="5"/>
    </row>
    <row r="944">
      <c r="G944" s="5"/>
    </row>
    <row r="945">
      <c r="G945" s="5"/>
    </row>
    <row r="946">
      <c r="G946" s="5"/>
    </row>
    <row r="947">
      <c r="G947" s="5"/>
    </row>
    <row r="948">
      <c r="G948" s="5"/>
    </row>
    <row r="949">
      <c r="G949" s="5"/>
    </row>
    <row r="950">
      <c r="G950" s="5"/>
    </row>
    <row r="951">
      <c r="G951" s="5"/>
    </row>
    <row r="952">
      <c r="G952" s="5"/>
    </row>
    <row r="953">
      <c r="G953" s="5"/>
    </row>
    <row r="954">
      <c r="G954" s="5"/>
    </row>
    <row r="955">
      <c r="G955" s="5"/>
    </row>
    <row r="956">
      <c r="G956" s="5"/>
    </row>
    <row r="957">
      <c r="G957" s="5"/>
    </row>
    <row r="958">
      <c r="G958" s="5"/>
    </row>
    <row r="959">
      <c r="G959" s="5"/>
    </row>
    <row r="960">
      <c r="G960" s="5"/>
    </row>
    <row r="961">
      <c r="G961" s="5"/>
    </row>
    <row r="962">
      <c r="G962" s="5"/>
    </row>
    <row r="963">
      <c r="G963" s="5"/>
    </row>
    <row r="964">
      <c r="G964" s="5"/>
    </row>
    <row r="965">
      <c r="G965" s="5"/>
    </row>
    <row r="966">
      <c r="G966" s="5"/>
    </row>
    <row r="967">
      <c r="G967" s="5"/>
    </row>
    <row r="968">
      <c r="G968" s="5"/>
    </row>
    <row r="969">
      <c r="G969" s="5"/>
    </row>
    <row r="970">
      <c r="G970" s="5"/>
    </row>
    <row r="971">
      <c r="G971" s="5"/>
    </row>
    <row r="972">
      <c r="G972" s="5"/>
    </row>
    <row r="973">
      <c r="G973" s="5"/>
    </row>
    <row r="974">
      <c r="G974" s="5"/>
    </row>
    <row r="975">
      <c r="G975" s="5"/>
    </row>
    <row r="976">
      <c r="G976" s="5"/>
    </row>
    <row r="977">
      <c r="G977" s="5"/>
    </row>
    <row r="978">
      <c r="G978" s="5"/>
    </row>
    <row r="979">
      <c r="G979" s="5"/>
    </row>
    <row r="980">
      <c r="G980" s="5"/>
    </row>
    <row r="981">
      <c r="G981" s="5"/>
    </row>
    <row r="982">
      <c r="G982" s="5"/>
    </row>
    <row r="983">
      <c r="G983" s="5"/>
    </row>
    <row r="984">
      <c r="G984" s="5"/>
    </row>
    <row r="985">
      <c r="G985" s="5"/>
    </row>
    <row r="986">
      <c r="G986" s="5"/>
    </row>
    <row r="987">
      <c r="G987" s="5"/>
    </row>
    <row r="988">
      <c r="G988" s="5"/>
    </row>
    <row r="989">
      <c r="G989" s="5"/>
    </row>
    <row r="990">
      <c r="G990" s="5"/>
    </row>
    <row r="991">
      <c r="G991" s="5"/>
    </row>
    <row r="992">
      <c r="G992" s="5"/>
    </row>
    <row r="993">
      <c r="G993" s="5"/>
    </row>
    <row r="994">
      <c r="G994" s="5"/>
    </row>
    <row r="995">
      <c r="G995" s="5"/>
    </row>
    <row r="996">
      <c r="G996" s="5"/>
    </row>
    <row r="997">
      <c r="G997" s="5"/>
    </row>
    <row r="998">
      <c r="G998" s="5"/>
    </row>
    <row r="999">
      <c r="G999" s="5"/>
    </row>
  </sheetData>
  <mergeCells count="4">
    <mergeCell ref="A103:F103"/>
    <mergeCell ref="A135:F135"/>
    <mergeCell ref="A23:G23"/>
    <mergeCell ref="A66:G66"/>
  </mergeCell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s>
  <drawing r:id="rId2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2" t="s">
        <v>2</v>
      </c>
      <c r="D1" s="3" t="s">
        <v>3</v>
      </c>
      <c r="E1" s="3" t="s">
        <v>4</v>
      </c>
      <c r="F1" s="4" t="s">
        <v>5</v>
      </c>
      <c r="G1" s="5"/>
      <c r="H1" s="5"/>
      <c r="I1" s="5"/>
      <c r="J1" s="5"/>
      <c r="K1" s="5"/>
    </row>
    <row r="2">
      <c r="A2" s="12" t="str">
        <f>HYPERLINK("http://g02.a.alicdn.com/kf/HLB1V28VFVXXXXX.XVXXq6xXFXXX3/202148365/HLB1V28VFVXXXXX.XVXXq6xXFXXX3.jpg","http://g02.a.alicdn.com/kf/HLB1V28VFVXXXXX.XVXXq6xXFXXX3/202148365/HLB1V28VFVXXXXX.XVXXq6xXFXXX3.jpg")</f>
        <v>http://g02.a.alicdn.com/kf/HLB1V28VFVXXXXX.XVXXq6xXFXXX3/202148365/HLB1V28VFVXXXXX.XVXXq6xXFXXX3.jpg</v>
      </c>
      <c r="B2" s="16" t="s">
        <v>16</v>
      </c>
      <c r="C2" s="17" t="s">
        <v>18</v>
      </c>
      <c r="D2" s="16" t="s">
        <v>19</v>
      </c>
      <c r="E2" s="21">
        <v>15.29</v>
      </c>
      <c r="F2" s="28" t="s">
        <v>34</v>
      </c>
    </row>
    <row r="3">
      <c r="A3" s="12" t="str">
        <f>HYPERLINK("http://i01.i.aliimg.com/wsphoto/v1/1966390519_1/Sheinside-2015-Summer-Latest-Designs-Fashion-Women-Brand-Glamorous-Pink-Short-Sleeve-Hollow-Floral-Crochet-Pleated.jpg","http://i01.i.aliimg.com/wsphoto/v1/1966390519_1/Sheinside-2015-Summer-Latest-Designs-Fashion-Women-Brand-Glamorous-Pink-Short-Sleeve-Hollow-Floral-Crochet-Pleated.jpg")</f>
        <v>http://i01.i.aliimg.com/wsphoto/v1/1966390519_1/Sheinside-2015-Summer-Latest-Designs-Fashion-Women-Brand-Glamorous-Pink-Short-Sleeve-Hollow-Floral-Crochet-Pleated.jpg</v>
      </c>
      <c r="B3" s="16" t="s">
        <v>51</v>
      </c>
      <c r="C3" s="17" t="s">
        <v>52</v>
      </c>
      <c r="D3" s="16" t="s">
        <v>19</v>
      </c>
      <c r="E3" s="33">
        <v>22.21</v>
      </c>
      <c r="F3" s="34" t="s">
        <v>59</v>
      </c>
    </row>
    <row r="4">
      <c r="A4" s="12" t="str">
        <f>HYPERLINK("http://img.dressfirm.co/cdnimgs/dressfirm/bridal-gowns/beach_wedding_dresses_045.jpg","http://img.dressfirm.co/cdnimgs/dressfirm/bridal-gowns/beach_wedding_dresses_045.jpg")</f>
        <v>http://img.dressfirm.co/cdnimgs/dressfirm/bridal-gowns/beach_wedding_dresses_045.jpg</v>
      </c>
      <c r="B4" s="16" t="s">
        <v>68</v>
      </c>
      <c r="C4" s="17" t="s">
        <v>69</v>
      </c>
      <c r="D4" s="16" t="s">
        <v>19</v>
      </c>
      <c r="E4" s="21">
        <v>149.99</v>
      </c>
      <c r="F4" s="38" t="s">
        <v>71</v>
      </c>
    </row>
    <row r="5">
      <c r="A5" s="12" t="str">
        <f>HYPERLINK("http://slimages.macys.com/is/image/MCY/products/7/optimized/2675247_fpx.tif?01AD=3EuJJdHb5QBROPtKl5kPr7GLKVRZVnJCOlWSm8SpYJ1hIxpyhRxUoiw&amp;01RI=6A7317281CF9158&amp;01NA=na&amp;wid=1320&amp;hei=1616&amp;fit=fit,1&amp;$filterlrg$","http://slimages.macys.com/is/image/MCY/products/7/optimized/2675247_fpx.tif?01AD=3EuJJdHb5QBROPtKl5kPr7GLKVRZVnJCOlWSm8SpYJ1hIxpyhRxUoiw&amp;01RI=6A7317281CF9158&amp;01NA=na&amp;wid=1320&amp;hei=1616&amp;fit=fit,1&amp;$filterlrg$")</f>
        <v>http://slimages.macys.com/is/image/MCY/products/7/optimized/2675247_fpx.tif?01AD=3EuJJdHb5QBROPtKl5kPr7GLKVRZVnJCOlWSm8SpYJ1hIxpyhRxUoiw&amp;01RI=6A7317281CF9158&amp;01NA=na&amp;wid=1320&amp;hei=1616&amp;fit=fit,1&amp;$filterlrg$</v>
      </c>
      <c r="B5" s="16" t="s">
        <v>80</v>
      </c>
      <c r="C5" s="17" t="s">
        <v>81</v>
      </c>
      <c r="D5" s="16" t="s">
        <v>19</v>
      </c>
      <c r="E5" s="21">
        <v>51.99</v>
      </c>
      <c r="F5" s="28" t="s">
        <v>82</v>
      </c>
    </row>
    <row r="6">
      <c r="A6" s="41" t="str">
        <f>HYPERLINK("http://c.nordstromimage.com/Assets/Web-Ready-Slices/02-17-15-p01-cid0217152398-7-adam-b60ea1bf-b92b-439a-805e-a43c0187df3d-fil-file.jpg?Version=1","http://c.nordstromimage.com/Assets/Web-Ready-Slices/02-17-15-p01-cid0217152398-7-adam-b60ea1bf-b92b-439a-805e-a43c0187df3d-fil-file.jpg?Version=1")</f>
        <v>http://c.nordstromimage.com/Assets/Web-Ready-Slices/02-17-15-p01-cid0217152398-7-adam-b60ea1bf-b92b-439a-805e-a43c0187df3d-fil-file.jpg?Version=1</v>
      </c>
      <c r="B6" s="42" t="s">
        <v>94</v>
      </c>
      <c r="C6" s="44" t="s">
        <v>97</v>
      </c>
      <c r="D6" s="42" t="s">
        <v>19</v>
      </c>
      <c r="E6" s="45">
        <v>1995.0</v>
      </c>
      <c r="F6" s="34" t="s">
        <v>111</v>
      </c>
    </row>
    <row r="7">
      <c r="A7" s="47" t="str">
        <f>HYPERLINK("http://images.bloomingdales.com/is/image/BLM/products/9/optimized/8245449_fpx.tif?wid=1200&amp;qlt=90,0&amp;layer=comp&amp;op_sharpen=0&amp;resMode=sharp2&amp;op_usm=0.7,1.0,0.5,0&amp;fmt=jpeg","http://images.bloomingdales.com/is/image/BLM/products/9/optimized/8245449_fpx.tif?wid=1200&amp;qlt=90,0&amp;layer=comp&amp;op_sharpen=0&amp;resMode=sharp2&amp;op_usm=0.7,1.0,0.5,0&amp;fmt=jpeg")</f>
        <v>http://images.bloomingdales.com/is/image/BLM/products/9/optimized/8245449_fpx.tif?wid=1200&amp;qlt=90,0&amp;layer=comp&amp;op_sharpen=0&amp;resMode=sharp2&amp;op_usm=0.7,1.0,0.5,0&amp;fmt=jpeg</v>
      </c>
      <c r="B7" s="49" t="s">
        <v>123</v>
      </c>
      <c r="C7" s="28" t="s">
        <v>133</v>
      </c>
      <c r="D7" s="49" t="s">
        <v>19</v>
      </c>
      <c r="E7" s="70">
        <v>198.0</v>
      </c>
      <c r="F7" s="28" t="s">
        <v>283</v>
      </c>
    </row>
    <row r="8">
      <c r="A8" s="47" t="str">
        <f>HYPERLINK("http://cdn12.lbstatic.nu/files/looks/medium/2013/07/23/3181075_open-uri20130723-26543-1bmehma.jpg?1374601643","http://cdn12.lbstatic.nu/files/looks/medium/2013/07/23/3181075_open-uri20130723-26543-1bmehma.jpg?1374601643")</f>
        <v>http://cdn12.lbstatic.nu/files/looks/medium/2013/07/23/3181075_open-uri20130723-26543-1bmehma.jpg?1374601643</v>
      </c>
      <c r="B8" s="49" t="s">
        <v>284</v>
      </c>
      <c r="C8" s="28" t="s">
        <v>285</v>
      </c>
      <c r="D8" s="49" t="s">
        <v>19</v>
      </c>
      <c r="E8" s="74">
        <v>13.0</v>
      </c>
      <c r="F8" s="28" t="s">
        <v>286</v>
      </c>
    </row>
    <row r="9">
      <c r="A9" s="47" t="str">
        <f>HYPERLINK("http://www.fashionistix.com/wp-content/uploads/2014/10/Maxi-Dresses-for-Spring4.jpg","http://www.fashionistix.com/wp-content/uploads/2014/10/Maxi-Dresses-for-Spring4.jpg")</f>
        <v>http://www.fashionistix.com/wp-content/uploads/2014/10/Maxi-Dresses-for-Spring4.jpg</v>
      </c>
      <c r="B9" s="49" t="s">
        <v>287</v>
      </c>
      <c r="C9" s="28" t="s">
        <v>288</v>
      </c>
      <c r="D9" s="49" t="s">
        <v>19</v>
      </c>
      <c r="E9" s="70">
        <v>59.5</v>
      </c>
      <c r="F9" s="28" t="s">
        <v>289</v>
      </c>
    </row>
    <row r="10">
      <c r="A10" s="12" t="str">
        <f>HYPERLINK("http://lp.hm.com/hmprod?set=source[/environment/2015/4JT_0003_029R.jpg],rotate[-0.95],width[3874],height[4530],x[595],y[668],type[FASHION_FRONT]&amp;hmver=0&amp;call=url[file:/product/full]","http://lp.hm.com/hmprod?set=source[/environment/2015/4JT_0003_029R.jpg],rotate[-0.95],width[3874],height[4530],x[595],y[668],type[FASHION_FRONT]&amp;hmver=0&amp;call=url[file:/product/full]")</f>
        <v>http://lp.hm.com/hmprod?set=source[/environment/2015/4JT_0003_029R.jpg],rotate[-0.95],width[3874],height[4530],x[595],y[668],type[FASHION_FRONT]&amp;hmver=0&amp;call=url[file:/product/full]</v>
      </c>
      <c r="B10" s="16" t="s">
        <v>290</v>
      </c>
      <c r="C10" s="17" t="s">
        <v>291</v>
      </c>
      <c r="D10" s="16" t="s">
        <v>19</v>
      </c>
      <c r="E10" s="62">
        <v>50.0</v>
      </c>
      <c r="F10" s="80" t="s">
        <v>292</v>
      </c>
    </row>
    <row r="11">
      <c r="A11" s="12" t="str">
        <f>HYPERLINK("http://lp.hm.com/hmprod?set=source[/environment/2015/4JT_0468_008R.jpg],rotate[-0.1],width[3907],height[4568],x[606],y[593],type[FASHION_FRONT]&amp;hmver=0&amp;call=url[file:/product/full]\","http://lp.hm.com/hmprod?set=source[/environment/2015/4JT_0468_008R.jpg],rotate[-0.1],width[3907],height[4568],x[606],y[593],type[FASHION_FRONT]&amp;hmver=0&amp;call=url[file:/product/full]\")</f>
        <v>http://lp.hm.com/hmprod?set=source[/environment/2015/4JT_0468_008R.jpg],rotate[-0.1],width[3907],height[4568],x[606],y[593],type[FASHION_FRONT]&amp;hmver=0&amp;call=url[file:/product/full]\</v>
      </c>
      <c r="B11" s="16" t="s">
        <v>290</v>
      </c>
      <c r="C11" s="17" t="s">
        <v>293</v>
      </c>
      <c r="D11" s="16" t="s">
        <v>19</v>
      </c>
      <c r="E11" s="33">
        <v>12.95</v>
      </c>
      <c r="F11" s="80" t="s">
        <v>294</v>
      </c>
    </row>
    <row r="12">
      <c r="A12" s="12" t="str">
        <f>HYPERLINK("http://www.gap.com/webcontent/0009/342/027/cn9342027.jpg","http://www.gap.com/webcontent/0009/342/027/cn9342027.jpg")</f>
        <v>http://www.gap.com/webcontent/0009/342/027/cn9342027.jpg</v>
      </c>
      <c r="B12" s="16" t="s">
        <v>295</v>
      </c>
      <c r="C12" s="17" t="s">
        <v>296</v>
      </c>
      <c r="D12" s="16" t="s">
        <v>19</v>
      </c>
      <c r="E12" s="21">
        <v>59.95</v>
      </c>
      <c r="F12" s="28" t="s">
        <v>297</v>
      </c>
    </row>
    <row r="13">
      <c r="A13" s="17" t="s">
        <v>298</v>
      </c>
      <c r="B13" s="16" t="s">
        <v>299</v>
      </c>
      <c r="C13" s="17" t="s">
        <v>300</v>
      </c>
      <c r="D13" s="16" t="s">
        <v>19</v>
      </c>
      <c r="E13" s="33">
        <v>24.95</v>
      </c>
      <c r="F13" s="17" t="s">
        <v>301</v>
      </c>
    </row>
    <row r="14">
      <c r="A14" s="12" t="str">
        <f>HYPERLINK("http://images.neimanmarcus.com/ca/1/product_assets/T/8/F/0/9/NMT8F09_mz.jpg","http://images.neimanmarcus.com/ca/1/product_assets/T/8/F/0/9/NMT8F09_mz.jpg")</f>
        <v>http://images.neimanmarcus.com/ca/1/product_assets/T/8/F/0/9/NMT8F09_mz.jpg</v>
      </c>
      <c r="B14" s="16" t="s">
        <v>302</v>
      </c>
      <c r="C14" s="17" t="s">
        <v>303</v>
      </c>
      <c r="D14" s="16" t="s">
        <v>19</v>
      </c>
      <c r="E14" s="62">
        <v>168.0</v>
      </c>
      <c r="F14" s="34" t="s">
        <v>304</v>
      </c>
    </row>
    <row r="15">
      <c r="A15" s="12" t="str">
        <f>HYPERLINK("http://is4.revolveclothing.com/images/p4/n/z/YUMI-WR7_V1.jpg","http://is4.revolveclothing.com/images/p4/n/z/YUMI-WR7_V1.jpg")</f>
        <v>http://is4.revolveclothing.com/images/p4/n/z/YUMI-WR7_V1.jpg</v>
      </c>
      <c r="B15" s="16" t="s">
        <v>305</v>
      </c>
      <c r="C15" s="17" t="s">
        <v>306</v>
      </c>
      <c r="D15" s="16" t="s">
        <v>19</v>
      </c>
      <c r="E15" s="21">
        <v>187.46</v>
      </c>
      <c r="F15" s="38" t="s">
        <v>307</v>
      </c>
    </row>
    <row r="16">
      <c r="A16" s="12" t="str">
        <f>HYPERLINK("http://images.asos-media.com/inv/media/0/4/2/4/4694240/grey/image1xxl.jpg","http://images.asos-media.com/inv/media/0/4/2/4/4694240/grey/image1xxl.jpg")</f>
        <v>http://images.asos-media.com/inv/media/0/4/2/4/4694240/grey/image1xxl.jpg</v>
      </c>
      <c r="B16" s="16" t="s">
        <v>308</v>
      </c>
      <c r="C16" s="17" t="s">
        <v>309</v>
      </c>
      <c r="D16" s="16" t="s">
        <v>19</v>
      </c>
      <c r="E16" s="62">
        <v>30.0</v>
      </c>
      <c r="F16" s="34" t="s">
        <v>310</v>
      </c>
    </row>
    <row r="17">
      <c r="A17" s="12" t="str">
        <f>HYPERLINK("http://lp.hm.com/hmprod?set=source[/environment/2014/4AK_0048_010R.jpg],rotate[0.3],width[3585],height[4192],x[745],y[254],type[FASHION_FRONT]&amp;hmver=0&amp;call=url[file:/product/full]","http://lp.hm.com/hmprod?set=source[/environment/2014/4AK_0048_010R.jpg],rotate[0.3],width[3585],height[4192],x[745],y[254],type[FASHION_FRONT]&amp;hmver=0&amp;call=url[file:/product/full]")</f>
        <v>http://lp.hm.com/hmprod?set=source[/environment/2014/4AK_0048_010R.jpg],rotate[0.3],width[3585],height[4192],x[745],y[254],type[FASHION_FRONT]&amp;hmver=0&amp;call=url[file:/product/full]</v>
      </c>
      <c r="B17" s="16" t="s">
        <v>290</v>
      </c>
      <c r="C17" s="17" t="s">
        <v>311</v>
      </c>
      <c r="D17" s="16" t="s">
        <v>19</v>
      </c>
      <c r="E17" s="33">
        <v>29.95</v>
      </c>
      <c r="F17" s="80" t="s">
        <v>312</v>
      </c>
    </row>
    <row r="18">
      <c r="A18" s="12" t="str">
        <f>HYPERLINK("http://i.ngimg.com/resources/nastygal/images/products/processed/54843.0.zoom.jpg","http://i.ngimg.com/resources/nastygal/images/products/processed/54843.0.zoom.jpg")</f>
        <v>http://i.ngimg.com/resources/nastygal/images/products/processed/54843.0.zoom.jpg</v>
      </c>
      <c r="B18" s="16" t="s">
        <v>313</v>
      </c>
      <c r="C18" s="17" t="s">
        <v>314</v>
      </c>
      <c r="D18" s="16" t="s">
        <v>19</v>
      </c>
      <c r="E18" s="62">
        <v>248.0</v>
      </c>
      <c r="F18" s="28" t="s">
        <v>315</v>
      </c>
    </row>
    <row r="19">
      <c r="A19" s="41" t="str">
        <f>HYPERLINK("http://images.neimanmarcus.com/ca/1/product_assets/T/9/U/M/Y/NMT9UMY_mz.jpg","http://images.neimanmarcus.com/ca/1/product_assets/T/9/U/M/Y/NMT9UMY_mz.jpg")</f>
        <v>http://images.neimanmarcus.com/ca/1/product_assets/T/9/U/M/Y/NMT9UMY_mz.jpg</v>
      </c>
      <c r="B19" s="42" t="s">
        <v>316</v>
      </c>
      <c r="C19" s="34" t="s">
        <v>317</v>
      </c>
      <c r="D19" s="42" t="s">
        <v>19</v>
      </c>
      <c r="E19" s="81">
        <v>298.0</v>
      </c>
      <c r="F19" s="34" t="s">
        <v>318</v>
      </c>
    </row>
    <row r="20">
      <c r="A20" s="47" t="str">
        <f>HYPERLINK("http://www.thefashionisto.com/wp-content/uploads/2013/12/i.americanapparel.net-storefront-photos-fulls...lieutenant-defaultImage-notavail--800x1066.jpg","http://www.thefashionisto.com/wp-content/uploads/2013/12/i.americanapparel.net-storefront-photos-fulls...lieutenant-defaultImage-notavail--800x1066.jpg")</f>
        <v>http://www.thefashionisto.com/wp-content/uploads/2013/12/i.americanapparel.net-storefront-photos-fulls...lieutenant-defaultImage-notavail--800x1066.jpg</v>
      </c>
      <c r="B20" s="49" t="s">
        <v>319</v>
      </c>
      <c r="C20" s="28" t="s">
        <v>320</v>
      </c>
      <c r="D20" s="49" t="s">
        <v>19</v>
      </c>
      <c r="E20" s="74">
        <v>98.0</v>
      </c>
      <c r="F20" s="38" t="s">
        <v>321</v>
      </c>
    </row>
    <row r="21">
      <c r="A21" s="12" t="str">
        <f>HYPERLINK("http://slimages.macys.com/is/image/MCY/products/8/optimized/2666148_fpx.tif?wid=1320&amp;hei=1616&amp;fit=fit,1&amp;$filterlrg$","http://slimages.macys.com/is/image/MCY/products/8/optimized/2666148_fpx.tif?wid=1320&amp;hei=1616&amp;fit=fit,1&amp;$filterlrg$")</f>
        <v>http://slimages.macys.com/is/image/MCY/products/8/optimized/2666148_fpx.tif?wid=1320&amp;hei=1616&amp;fit=fit,1&amp;$filterlrg$</v>
      </c>
      <c r="B21" s="16" t="s">
        <v>322</v>
      </c>
      <c r="C21" s="17" t="s">
        <v>323</v>
      </c>
      <c r="D21" s="16" t="s">
        <v>19</v>
      </c>
      <c r="E21" s="33">
        <v>59.99</v>
      </c>
      <c r="F21" s="28" t="s">
        <v>324</v>
      </c>
    </row>
    <row r="22">
      <c r="A22" s="17" t="s">
        <v>325</v>
      </c>
      <c r="B22" s="16" t="s">
        <v>299</v>
      </c>
      <c r="C22" s="89" t="s">
        <v>326</v>
      </c>
      <c r="D22" s="16" t="s">
        <v>327</v>
      </c>
      <c r="E22" s="33">
        <v>99.9</v>
      </c>
      <c r="F22" s="17" t="s">
        <v>328</v>
      </c>
    </row>
    <row r="23">
      <c r="A23" s="17" t="s">
        <v>329</v>
      </c>
      <c r="B23" s="16" t="s">
        <v>299</v>
      </c>
      <c r="C23" s="89" t="s">
        <v>330</v>
      </c>
      <c r="D23" s="16" t="s">
        <v>327</v>
      </c>
      <c r="E23" s="33">
        <v>99.9</v>
      </c>
      <c r="F23" s="17" t="s">
        <v>331</v>
      </c>
    </row>
    <row r="24">
      <c r="A24" s="17" t="s">
        <v>332</v>
      </c>
      <c r="B24" s="16" t="s">
        <v>299</v>
      </c>
      <c r="C24" s="17" t="s">
        <v>333</v>
      </c>
      <c r="D24" s="16" t="s">
        <v>19</v>
      </c>
      <c r="E24" s="33">
        <v>69.9</v>
      </c>
      <c r="F24" s="17" t="s">
        <v>334</v>
      </c>
    </row>
    <row r="25">
      <c r="A25" s="17" t="s">
        <v>335</v>
      </c>
      <c r="B25" s="16" t="s">
        <v>299</v>
      </c>
      <c r="C25" s="89" t="s">
        <v>336</v>
      </c>
      <c r="D25" s="16" t="s">
        <v>327</v>
      </c>
      <c r="E25" s="33">
        <v>69.5</v>
      </c>
      <c r="F25" s="17" t="s">
        <v>337</v>
      </c>
    </row>
    <row r="26">
      <c r="A26" s="17" t="s">
        <v>338</v>
      </c>
      <c r="B26" s="16" t="s">
        <v>299</v>
      </c>
      <c r="C26" s="89" t="s">
        <v>339</v>
      </c>
      <c r="D26" s="16" t="s">
        <v>19</v>
      </c>
      <c r="E26" s="33">
        <v>49.9</v>
      </c>
      <c r="F26" s="17" t="s">
        <v>340</v>
      </c>
    </row>
    <row r="27">
      <c r="A27" s="17" t="s">
        <v>341</v>
      </c>
      <c r="B27" s="16" t="s">
        <v>299</v>
      </c>
      <c r="C27" s="89" t="s">
        <v>342</v>
      </c>
      <c r="D27" s="16" t="s">
        <v>19</v>
      </c>
      <c r="E27" s="33">
        <v>69.9</v>
      </c>
      <c r="F27" s="17" t="s">
        <v>343</v>
      </c>
    </row>
    <row r="28">
      <c r="A28" s="17" t="s">
        <v>344</v>
      </c>
      <c r="B28" s="16" t="s">
        <v>299</v>
      </c>
      <c r="C28" s="89" t="s">
        <v>345</v>
      </c>
      <c r="D28" s="16" t="s">
        <v>19</v>
      </c>
      <c r="E28" s="33">
        <v>79.9</v>
      </c>
      <c r="F28" s="17" t="s">
        <v>346</v>
      </c>
    </row>
    <row r="29">
      <c r="A29" s="17" t="s">
        <v>347</v>
      </c>
      <c r="B29" s="16" t="s">
        <v>299</v>
      </c>
      <c r="C29" s="89" t="s">
        <v>348</v>
      </c>
      <c r="D29" s="16" t="s">
        <v>19</v>
      </c>
      <c r="E29" s="33">
        <v>149.0</v>
      </c>
      <c r="F29" s="17" t="s">
        <v>349</v>
      </c>
    </row>
    <row r="30">
      <c r="A30" s="17" t="s">
        <v>350</v>
      </c>
      <c r="B30" s="16" t="s">
        <v>299</v>
      </c>
      <c r="C30" s="89" t="s">
        <v>351</v>
      </c>
      <c r="D30" s="16" t="s">
        <v>19</v>
      </c>
      <c r="E30" s="33">
        <v>169.0</v>
      </c>
      <c r="F30" s="17" t="s">
        <v>352</v>
      </c>
    </row>
    <row r="31">
      <c r="A31" s="17" t="s">
        <v>353</v>
      </c>
      <c r="B31" s="16" t="s">
        <v>299</v>
      </c>
      <c r="C31" s="89" t="s">
        <v>354</v>
      </c>
      <c r="D31" s="16" t="s">
        <v>327</v>
      </c>
      <c r="E31" s="33">
        <v>59.9</v>
      </c>
      <c r="F31" s="34" t="s">
        <v>355</v>
      </c>
    </row>
    <row r="32">
      <c r="A32" s="12" t="str">
        <f>HYPERLINK("http://levi.imageg.net/graphics/product_images/pLEVI1-20204233t500x607.jpg","http://levi.imageg.net/graphics/product_images/pLEVI1-20204233t500x607.jpg")</f>
        <v>http://levi.imageg.net/graphics/product_images/pLEVI1-20204233t500x607.jpg</v>
      </c>
      <c r="B32" s="16" t="s">
        <v>356</v>
      </c>
      <c r="C32" s="17" t="s">
        <v>357</v>
      </c>
      <c r="D32" s="16" t="s">
        <v>19</v>
      </c>
      <c r="E32" s="33">
        <v>98.0</v>
      </c>
      <c r="F32" s="38" t="s">
        <v>358</v>
      </c>
    </row>
    <row r="33">
      <c r="A33" s="12" t="str">
        <f>HYPERLINK("http://demandware.edgesuite.net/sits_pod22/dw/image/v2/AALO_PRD/on/demandware.static/Sites-ColeHaan_US-Site/Sites-itemmaster_colehaan/en_US/v1429092806340/images/large/D42958_A.png?sw=560","http://demandware.edgesuite.net/sits_pod22/dw/image/v2/AALO_PRD/on/demandware.static/Sites-ColeHaan_US-Site/Sites-itemmaster_colehaan/en_US/v1429092806340/images/large/D42958_A.png?sw=560")</f>
        <v>http://demandware.edgesuite.net/sits_pod22/dw/image/v2/AALO_PRD/on/demandware.static/Sites-ColeHaan_US-Site/Sites-itemmaster_colehaan/en_US/v1429092806340/images/large/D42958_A.png?sw=560</v>
      </c>
      <c r="B33" s="16" t="s">
        <v>359</v>
      </c>
      <c r="C33" s="17" t="s">
        <v>360</v>
      </c>
      <c r="D33" s="16" t="s">
        <v>327</v>
      </c>
      <c r="E33" s="40">
        <v>138.0</v>
      </c>
      <c r="F33" s="28" t="s">
        <v>361</v>
      </c>
    </row>
    <row r="34">
      <c r="A34" s="12" t="str">
        <f>HYPERLINK("http://lp.hm.com/hmprod?set=key[source],value[/model/2013/2CA%200199437%20002%2025%207532.jpg]&amp;set=key[rotate],value[]&amp;set=key[width],value[]&amp;set=key[height],value[]&amp;set=key[x],value[]&amp;set=key[y],value[]&amp;set=key[type],value[STILL_LIFE_FRONT]&amp;hmver=3&amp;call=url[file:/product/full]","http://lp.hm.com/hmprod?set=key[source],value[/model/2013/2CA%200199437%20002%2025%207532.jpg]&amp;set=key[rotate],value[]&amp;set=key[width],value[]&amp;set=key[height],value[]&amp;set=key[x],value[]&amp;set=key[y],value[]&amp;set=key[type],value[STILL_LIFE_FRONT]&amp;hmver=3&amp;call=url[file:/product/full]")</f>
        <v>http://lp.hm.com/hmprod?set=key[source],value[/model/2013/2CA%200199437%20002%2025%207532.jpg]&amp;set=key[rotate],value[]&amp;set=key[width],value[]&amp;set=key[height],value[]&amp;set=key[x],value[]&amp;set=key[y],value[]&amp;set=key[type],value[STILL_LIFE_FRONT]&amp;hmver=3&amp;call=url[file:/product/full]</v>
      </c>
      <c r="B34" s="16" t="s">
        <v>290</v>
      </c>
      <c r="C34" s="17" t="s">
        <v>362</v>
      </c>
      <c r="D34" s="16" t="s">
        <v>19</v>
      </c>
      <c r="E34" s="62">
        <v>15.0</v>
      </c>
      <c r="F34" s="80" t="s">
        <v>363</v>
      </c>
    </row>
    <row r="35">
      <c r="A35" s="12" t="str">
        <f>HYPERLINK("http://g.nordstromimage.com/imagegallery/store/product/Gigantic/15/_9386315.jpg","http://g.nordstromimage.com/imagegallery/store/product/Gigantic/15/_9386315.jpg")</f>
        <v>http://g.nordstromimage.com/imagegallery/store/product/Gigantic/15/_9386315.jpg</v>
      </c>
      <c r="B35" s="16" t="s">
        <v>364</v>
      </c>
      <c r="C35" s="17" t="s">
        <v>365</v>
      </c>
      <c r="D35" s="16" t="s">
        <v>19</v>
      </c>
      <c r="E35" s="62">
        <v>98.0</v>
      </c>
      <c r="F35" s="17" t="s">
        <v>366</v>
      </c>
    </row>
    <row r="36">
      <c r="A36" s="12" t="str">
        <f>HYPERLINK("http://g.nordstromimage.com/imagegallery/store/product/Gigantic/5/_10083305.jpg","http://g.nordstromimage.com/imagegallery/store/product/Gigantic/5/_10083305.jpg")</f>
        <v>http://g.nordstromimage.com/imagegallery/store/product/Gigantic/5/_10083305.jpg</v>
      </c>
      <c r="B36" s="16" t="s">
        <v>367</v>
      </c>
      <c r="C36" s="17" t="s">
        <v>368</v>
      </c>
      <c r="D36" s="16" t="s">
        <v>327</v>
      </c>
      <c r="E36" s="33">
        <v>109.95</v>
      </c>
      <c r="F36" s="34" t="s">
        <v>369</v>
      </c>
    </row>
    <row r="37">
      <c r="A37" s="12" t="str">
        <f>HYPERLINK("http://cdn-images.farfetch.com/10/89/30/65/10893065_4355027_1000.jpg","http://cdn-images.farfetch.com/10/89/30/65/10893065_4355027_1000.jpg")</f>
        <v>http://cdn-images.farfetch.com/10/89/30/65/10893065_4355027_1000.jpg</v>
      </c>
      <c r="B37" s="16" t="s">
        <v>370</v>
      </c>
      <c r="C37" s="17" t="s">
        <v>371</v>
      </c>
      <c r="D37" s="16" t="s">
        <v>327</v>
      </c>
      <c r="E37" s="33">
        <v>340.7</v>
      </c>
      <c r="F37" s="28" t="s">
        <v>372</v>
      </c>
    </row>
    <row r="38">
      <c r="A38" s="12" t="str">
        <f>HYPERLINK("http://a3.zassets.com/images/z/3/0/5/3/7/8/3053781-p-4x.jpg","http://a3.zassets.com/images/z/3/0/5/3/7/8/3053781-p-4x.jpg")</f>
        <v>http://a3.zassets.com/images/z/3/0/5/3/7/8/3053781-p-4x.jpg</v>
      </c>
      <c r="B38" s="16" t="s">
        <v>373</v>
      </c>
      <c r="C38" s="17" t="s">
        <v>374</v>
      </c>
      <c r="D38" s="16" t="s">
        <v>19</v>
      </c>
      <c r="E38" s="33">
        <v>187.99</v>
      </c>
      <c r="F38" s="17" t="s">
        <v>375</v>
      </c>
    </row>
    <row r="39">
      <c r="A39" s="12" t="str">
        <f>HYPERLINK("http://g.nordstromimage.com/imagegallery/store/product/Gigantic/7/_9301147.jpg","http://g.nordstromimage.com/imagegallery/store/product/Gigantic/7/_9301147.jpg")</f>
        <v>http://g.nordstromimage.com/imagegallery/store/product/Gigantic/7/_9301147.jpg</v>
      </c>
      <c r="B39" s="16" t="s">
        <v>376</v>
      </c>
      <c r="C39" s="17" t="s">
        <v>377</v>
      </c>
      <c r="D39" s="16" t="s">
        <v>327</v>
      </c>
      <c r="E39" s="62">
        <v>160.0</v>
      </c>
      <c r="F39" s="17" t="s">
        <v>378</v>
      </c>
    </row>
    <row r="40">
      <c r="A40" s="12" t="str">
        <f>HYPERLINK("http://g.nordstromimage.com/imagegallery/store/product/Gigantic/11/_7556051.jpg","http://g.nordstromimage.com/imagegallery/store/product/Gigantic/11/_7556051.jpg")</f>
        <v>http://g.nordstromimage.com/imagegallery/store/product/Gigantic/11/_7556051.jpg</v>
      </c>
      <c r="B40" s="16" t="s">
        <v>379</v>
      </c>
      <c r="C40" s="17" t="s">
        <v>380</v>
      </c>
      <c r="D40" s="16" t="s">
        <v>327</v>
      </c>
      <c r="E40" s="62">
        <v>375.0</v>
      </c>
      <c r="F40" s="17" t="s">
        <v>381</v>
      </c>
    </row>
    <row r="41">
      <c r="A41" s="12" t="str">
        <f>HYPERLINK("http://static.zara.net/photos//2015/V/0/1/p/9632/041/400/2/w/1024/9632041400_2_1_1.jpg?timestamp=1423677017485","http://static.zara.net/photos//2015/V/0/1/p/9632/041/400/2/w/1024/9632041400_2_1_1.jpg?timestamp=1423677017485")</f>
        <v>http://static.zara.net/photos//2015/V/0/1/p/9632/041/400/2/w/1024/9632041400_2_1_1.jpg?timestamp=1423677017485</v>
      </c>
      <c r="B41" s="16" t="s">
        <v>299</v>
      </c>
      <c r="C41" s="17" t="s">
        <v>382</v>
      </c>
      <c r="D41" s="16" t="s">
        <v>19</v>
      </c>
      <c r="E41" s="33">
        <v>69.9</v>
      </c>
      <c r="F41" s="17" t="s">
        <v>383</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4"/>
    <hyperlink r:id="rId13" ref="A15"/>
    <hyperlink r:id="rId14" ref="A16"/>
    <hyperlink r:id="rId15" ref="A17"/>
    <hyperlink r:id="rId16" ref="A18"/>
    <hyperlink r:id="rId17" ref="A19"/>
    <hyperlink r:id="rId18" ref="A20"/>
    <hyperlink r:id="rId19" ref="A21"/>
    <hyperlink r:id="rId20" ref="A32"/>
    <hyperlink r:id="rId21" ref="A33"/>
    <hyperlink r:id="rId22" ref="A34"/>
    <hyperlink r:id="rId23" ref="A35"/>
    <hyperlink r:id="rId24" ref="A36"/>
    <hyperlink r:id="rId25" ref="A37"/>
    <hyperlink r:id="rId26" ref="A38"/>
    <hyperlink r:id="rId27" ref="A39"/>
    <hyperlink r:id="rId28" ref="A40"/>
    <hyperlink r:id="rId29" ref="A41"/>
  </hyperlinks>
  <drawing r:id="rId30"/>
</worksheet>
</file>