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0AD9BCCB-CEC2-419E-ADD2-F3F49C7260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M3" i="1"/>
  <c r="AL3" i="1"/>
  <c r="AK3" i="1"/>
  <c r="B49" i="3"/>
  <c r="T80" i="1"/>
  <c r="B16" i="1" s="1"/>
  <c r="S80" i="1"/>
  <c r="B12" i="1" s="1"/>
  <c r="P80" i="1"/>
  <c r="B10" i="1" s="1"/>
  <c r="N80" i="1"/>
  <c r="B14" i="1" s="1"/>
  <c r="L80" i="1"/>
  <c r="B8" i="1" s="1"/>
  <c r="I80" i="1"/>
  <c r="G80" i="1"/>
  <c r="F80" i="1"/>
  <c r="B6" i="1" s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B4" i="1"/>
  <c r="B18" i="1" l="1"/>
</calcChain>
</file>

<file path=xl/sharedStrings.xml><?xml version="1.0" encoding="utf-8"?>
<sst xmlns="http://schemas.openxmlformats.org/spreadsheetml/2006/main" count="3326" uniqueCount="1416">
  <si>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</si>
  <si>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</si>
  <si>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</si>
  <si>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</si>
  <si>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</si>
  <si>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</si>
  <si>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</si>
  <si>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</si>
  <si>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</si>
  <si>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</si>
  <si>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</si>
  <si>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</si>
  <si>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</si>
  <si>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</si>
  <si>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</si>
  <si>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</si>
  <si>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</si>
  <si>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</si>
  <si>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</si>
  <si>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</si>
  <si>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</si>
  <si>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</si>
  <si>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</si>
  <si>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</si>
  <si>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</si>
  <si>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</si>
  <si>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</si>
  <si>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</si>
  <si>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</si>
  <si>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</si>
  <si>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</si>
  <si>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</si>
  <si>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</si>
  <si>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</si>
  <si>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</si>
  <si>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</si>
  <si>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</si>
  <si>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视频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</si>
  <si>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</si>
  <si>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</si>
  <si>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</si>
  <si>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</si>
  <si>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</si>
  <si>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</si>
  <si>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</si>
  <si>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</si>
  <si>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</si>
  <si>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</si>
  <si>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</si>
  <si>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</si>
  <si>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</si>
  <si>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</si>
  <si>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</si>
  <si>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</si>
  <si>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</si>
  <si>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</si>
  <si>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</si>
  <si>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</si>
  <si>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</si>
  <si>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</si>
  <si>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</si>
  <si>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</si>
  <si>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</si>
  <si>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</si>
  <si>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</si>
  <si>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</si>
  <si>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</si>
  <si>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</si>
  <si>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</si>
  <si>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</si>
  <si>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</si>
  <si>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</si>
  <si>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</si>
  <si>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</si>
  <si>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</si>
  <si>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</si>
  <si>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</si>
  <si>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</si>
  <si>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</si>
  <si>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</si>
  <si>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</si>
  <si>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</si>
  <si>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</si>
  <si>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</si>
  <si>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</si>
  <si>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</si>
  <si>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</si>
  <si>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</si>
  <si>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</si>
  <si>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</si>
  <si>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</si>
  <si>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</si>
  <si>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</si>
  <si>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</si>
  <si>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</si>
  <si>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</si>
  <si>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</si>
  <si>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</si>
  <si>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</si>
  <si>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</si>
  <si>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</si>
  <si>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</si>
  <si>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</si>
  <si>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</si>
  <si>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</si>
  <si>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</si>
  <si>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</si>
  <si>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</si>
  <si>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</si>
  <si>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</si>
  <si>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</si>
  <si>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</si>
  <si>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</si>
  <si>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</si>
  <si>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</si>
  <si>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</si>
  <si>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</si>
  <si>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</si>
  <si>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</si>
  <si>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</si>
  <si>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</si>
  <si>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</si>
  <si>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</si>
  <si>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</si>
  <si>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</si>
  <si>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</si>
  <si>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</si>
  <si>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</si>
  <si>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</si>
  <si>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</si>
  <si>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</si>
  <si>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</si>
  <si>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</si>
  <si>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</si>
  <si>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</si>
  <si>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</si>
  <si>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</si>
  <si>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</si>
  <si>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</si>
  <si>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</si>
  <si>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</si>
  <si>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</si>
  <si>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</si>
  <si>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</si>
  <si>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</si>
  <si>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</si>
  <si>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</si>
  <si>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</si>
  <si>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</si>
  <si>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</si>
  <si>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</si>
  <si>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</si>
  <si>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</si>
  <si>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</si>
  <si>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</si>
  <si>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</si>
  <si>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</si>
  <si>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</si>
  <si>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</si>
  <si>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</si>
  <si>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</si>
  <si>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</si>
  <si>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</si>
  <si>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</si>
  <si>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</si>
  <si>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</si>
  <si>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</si>
  <si>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</si>
  <si>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</si>
  <si>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</si>
  <si>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</si>
  <si>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</si>
  <si>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</si>
  <si>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</si>
  <si>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</si>
  <si>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</si>
  <si>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</si>
  <si>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</si>
  <si>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</si>
  <si>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</si>
  <si>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</si>
  <si>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</si>
  <si>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</si>
  <si>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</si>
  <si>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</si>
  <si>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</si>
  <si>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</si>
  <si>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</si>
  <si>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</si>
  <si>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</si>
  <si>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</si>
  <si>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</si>
  <si>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</si>
  <si>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</si>
  <si>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</si>
  <si>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</si>
  <si>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</si>
  <si>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</si>
  <si>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</si>
  <si>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</si>
  <si>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</si>
  <si>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</si>
  <si>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</si>
  <si>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</si>
  <si>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</si>
  <si>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</si>
  <si>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</si>
  <si>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</si>
  <si>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</si>
  <si>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</si>
  <si>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</si>
  <si>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</si>
  <si>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</si>
  <si>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</si>
  <si>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</si>
  <si>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</si>
  <si>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</si>
  <si>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</si>
  <si>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</si>
  <si>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</si>
  <si>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</si>
  <si>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</si>
  <si>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</si>
  <si>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</si>
  <si>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</si>
  <si>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</si>
  <si>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</si>
  <si>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</si>
  <si>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</si>
  <si>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</si>
  <si>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</si>
  <si>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</si>
  <si>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</si>
  <si>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</si>
  <si>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</si>
  <si>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</si>
  <si>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</si>
  <si>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</si>
  <si>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</si>
  <si>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</si>
  <si>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</si>
  <si>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</si>
  <si>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</si>
  <si>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</si>
  <si>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</si>
  <si>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</si>
  <si>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</si>
  <si>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</si>
  <si>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</si>
  <si>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</si>
  <si>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</si>
  <si>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</si>
  <si>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</si>
  <si>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</si>
  <si>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</si>
  <si>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</si>
  <si>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</si>
  <si>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</si>
  <si>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</si>
  <si>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</si>
  <si>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</si>
  <si>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</si>
  <si>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</si>
  <si>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</si>
  <si>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</si>
  <si>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</si>
  <si>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</si>
  <si>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</si>
  <si>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</si>
  <si>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</si>
  <si>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</si>
  <si>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</si>
  <si>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</si>
  <si>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</si>
  <si>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</si>
  <si>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</si>
  <si>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</si>
  <si>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</si>
  <si>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</si>
  <si>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</si>
  <si>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</si>
  <si>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</si>
  <si>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</si>
  <si>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</si>
  <si>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</si>
  <si>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</si>
  <si>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</si>
  <si>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</si>
  <si>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</si>
  <si>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</si>
  <si>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</si>
  <si>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</si>
  <si>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</si>
  <si>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</si>
  <si>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</si>
  <si>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</si>
  <si>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</si>
  <si>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</si>
  <si>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</si>
  <si>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</si>
  <si>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</si>
  <si>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</si>
  <si>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</si>
  <si>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</si>
  <si>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</si>
  <si>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</si>
  <si>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</si>
  <si>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</si>
  <si>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</si>
  <si>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</si>
  <si>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</si>
  <si>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</si>
  <si>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</si>
  <si>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</si>
  <si>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</si>
  <si>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</si>
  <si>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</si>
  <si>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</si>
  <si>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</si>
  <si>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</si>
  <si>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</si>
  <si>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</si>
  <si>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</si>
  <si>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</si>
  <si>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</si>
  <si>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</si>
  <si>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</si>
  <si>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</si>
  <si>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</si>
  <si>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</si>
  <si>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</si>
  <si>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</si>
  <si>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</si>
  <si>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</si>
  <si>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</si>
  <si>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</si>
  <si>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</si>
  <si>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</si>
  <si>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</si>
  <si>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</si>
  <si>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</si>
  <si>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</si>
  <si>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</si>
  <si>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</si>
  <si>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</si>
  <si>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</si>
  <si>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</si>
  <si>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</si>
  <si>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</si>
  <si>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</si>
  <si>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</si>
  <si>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</si>
  <si>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</si>
  <si>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</si>
  <si>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</si>
  <si>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</si>
  <si>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</si>
  <si>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</si>
  <si>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</si>
  <si>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</si>
  <si>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</si>
  <si>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</si>
  <si>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</si>
  <si>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</si>
  <si>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</si>
  <si>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</si>
  <si>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</si>
  <si>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</si>
  <si>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</si>
  <si>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</si>
  <si>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</si>
  <si>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</si>
  <si>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</si>
  <si>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</si>
  <si>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</si>
  <si>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</si>
  <si>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</si>
  <si>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</si>
  <si>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</si>
  <si>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</si>
  <si>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</si>
  <si>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</si>
  <si>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</si>
  <si>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</si>
  <si>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</si>
  <si>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</si>
  <si>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</si>
  <si>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</si>
  <si>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</si>
  <si>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</si>
  <si>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</si>
  <si>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</si>
  <si>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</si>
  <si>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</si>
  <si>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</si>
  <si>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</si>
  <si>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</si>
  <si>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</si>
  <si>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</si>
  <si>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</si>
  <si>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</si>
  <si>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</si>
  <si>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</si>
  <si>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</si>
  <si>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</si>
  <si>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</si>
  <si>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</si>
  <si>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</si>
  <si>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</si>
  <si>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</si>
  <si>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</si>
  <si>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</si>
  <si>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</si>
  <si>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</si>
  <si>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</si>
  <si>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</si>
  <si>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</si>
  <si>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</si>
  <si>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</si>
  <si>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</si>
  <si>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</si>
  <si>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</si>
  <si>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</si>
  <si>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</si>
  <si>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</si>
  <si>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</si>
  <si>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</si>
  <si>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</si>
  <si>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</si>
  <si>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</si>
  <si>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</si>
  <si>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</si>
  <si>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</si>
  <si>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</si>
  <si>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</si>
  <si>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</si>
  <si>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</si>
  <si>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</si>
  <si>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</si>
  <si>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</si>
  <si>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</si>
  <si>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</si>
  <si>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</si>
  <si>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</si>
  <si>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</si>
  <si>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</si>
  <si>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</si>
  <si>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</si>
  <si>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</si>
  <si>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</si>
  <si>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</si>
  <si>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</si>
  <si>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</si>
  <si>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</si>
  <si>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</si>
  <si>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</si>
  <si>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</si>
  <si>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</si>
  <si>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</si>
  <si>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</si>
  <si>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</si>
  <si>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</si>
  <si>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</si>
  <si>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</si>
  <si>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</si>
  <si>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</si>
  <si>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</si>
  <si>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</si>
  <si>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</si>
  <si>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</si>
  <si>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</si>
  <si>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</si>
  <si>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</si>
  <si>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</si>
  <si>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</si>
  <si>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</si>
  <si>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</si>
  <si>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</si>
  <si>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</si>
  <si>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</si>
  <si>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</si>
  <si>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</si>
  <si>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</si>
  <si>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</si>
  <si>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</si>
  <si>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</si>
  <si>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</si>
  <si>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</si>
  <si>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</si>
  <si>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</si>
  <si>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</si>
  <si>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</si>
  <si>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</si>
  <si>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</si>
  <si>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</si>
  <si>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</si>
  <si>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</si>
  <si>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</si>
  <si>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</si>
  <si>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</si>
  <si>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</si>
  <si>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</si>
  <si>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</si>
  <si>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</si>
  <si>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</si>
  <si>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</si>
  <si>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</si>
  <si>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</si>
  <si>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</si>
  <si>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</si>
  <si>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</si>
  <si>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</si>
  <si>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</si>
  <si>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</si>
  <si>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</si>
  <si>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</si>
  <si>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</si>
  <si>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</si>
  <si>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</si>
  <si>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</si>
  <si>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</si>
  <si>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</si>
  <si>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</si>
  <si>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</si>
  <si>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</si>
  <si>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</si>
  <si>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</si>
  <si>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</si>
  <si>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</si>
  <si>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</si>
  <si>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</si>
  <si>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</si>
  <si>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</si>
  <si>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</si>
  <si>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</si>
  <si>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</si>
  <si>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</si>
  <si>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</si>
  <si>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</si>
  <si>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</si>
  <si>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</si>
  <si>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</si>
  <si>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</si>
  <si>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</si>
  <si>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</si>
  <si>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</si>
  <si>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</si>
  <si>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</si>
  <si>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</si>
  <si>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</si>
  <si>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</si>
  <si>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</si>
  <si>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</si>
  <si>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</si>
  <si>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</si>
  <si>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</si>
  <si>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</si>
  <si>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</si>
  <si>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</si>
  <si>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</si>
  <si>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</si>
  <si>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</si>
  <si>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</si>
  <si>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</si>
  <si>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</si>
  <si>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</si>
  <si>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</si>
  <si>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</si>
  <si>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</si>
  <si>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</si>
  <si>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</si>
  <si>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</si>
  <si>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</si>
  <si>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</si>
  <si>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</si>
  <si>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</si>
  <si>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</si>
  <si>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</si>
  <si>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</si>
  <si>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</si>
  <si>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</si>
  <si>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</si>
  <si>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</si>
  <si>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</si>
  <si>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</si>
  <si>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</si>
  <si>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</si>
  <si>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</si>
  <si>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</si>
  <si>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</si>
  <si>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</si>
  <si>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</si>
  <si>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</si>
  <si>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</si>
  <si>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</si>
  <si>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</si>
  <si>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</si>
  <si>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</si>
  <si>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</si>
  <si>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</si>
  <si>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</si>
  <si>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</si>
  <si>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</si>
  <si>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</si>
  <si>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</si>
  <si>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</si>
  <si>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</si>
  <si>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</si>
  <si>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</si>
  <si>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</si>
  <si>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</si>
  <si>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</si>
  <si>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</si>
  <si>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</si>
  <si>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</si>
  <si>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</si>
  <si>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</si>
  <si>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</si>
  <si>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</si>
  <si>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</si>
  <si>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</si>
  <si>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</si>
  <si>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</si>
  <si>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</si>
  <si>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</si>
  <si>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</si>
  <si>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</si>
  <si>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</si>
  <si>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</si>
  <si>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</si>
  <si>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</si>
  <si>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</si>
  <si>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</si>
  <si>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</si>
  <si>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</si>
  <si>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</si>
  <si>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</si>
  <si>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</si>
  <si>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</si>
  <si>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</si>
  <si>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</si>
  <si>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</si>
  <si>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</si>
  <si>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</si>
  <si>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</si>
  <si>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</si>
  <si>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</si>
  <si>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</si>
  <si>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</si>
  <si>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</si>
  <si>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</si>
  <si>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</si>
  <si>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</si>
  <si>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</si>
  <si>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</si>
  <si>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</si>
  <si>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</si>
  <si>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</si>
  <si>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</si>
  <si>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</si>
  <si>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</si>
  <si>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</si>
  <si>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</si>
  <si>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</si>
  <si>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</si>
  <si>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</si>
  <si>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</si>
  <si>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</si>
  <si>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</si>
  <si>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</si>
  <si>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</si>
  <si>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</si>
  <si>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</si>
  <si>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</si>
  <si>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</si>
  <si>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</si>
  <si>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</si>
  <si>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</si>
  <si>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</si>
  <si>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</si>
  <si>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</si>
  <si>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</si>
  <si>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</si>
  <si>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</si>
  <si>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</si>
  <si>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</si>
  <si>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</si>
  <si>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</si>
  <si>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</si>
  <si>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</si>
  <si>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</si>
  <si>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</si>
  <si>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</si>
  <si>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</si>
  <si>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</si>
  <si>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</si>
  <si>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</si>
  <si>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</si>
  <si>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</si>
  <si>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</si>
  <si>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</si>
  <si>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</si>
  <si>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</si>
  <si>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</si>
  <si>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</si>
  <si>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</si>
  <si>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</si>
  <si>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</si>
  <si>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</si>
  <si>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</si>
  <si>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</si>
  <si>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</si>
  <si>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</si>
  <si>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</si>
  <si>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</si>
  <si>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</si>
  <si>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</si>
  <si>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</si>
  <si>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</si>
  <si>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</si>
  <si>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</si>
  <si>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</si>
  <si>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</si>
  <si>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</si>
  <si>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</si>
  <si>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</si>
  <si>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</si>
  <si>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</si>
  <si>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</si>
  <si>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</si>
  <si>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</si>
  <si>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</si>
  <si>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</si>
  <si>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</si>
  <si>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</si>
  <si>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</si>
  <si>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</si>
  <si>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</si>
  <si>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</si>
  <si>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</si>
  <si>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</si>
  <si>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</si>
  <si>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</si>
  <si>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</si>
  <si>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</si>
  <si>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</si>
  <si>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</si>
  <si>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</si>
  <si>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</si>
  <si>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</si>
  <si>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</si>
  <si>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</si>
  <si>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</si>
  <si>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</si>
  <si>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</si>
  <si>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</si>
  <si>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</si>
  <si>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</si>
  <si>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</si>
  <si>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</si>
  <si>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</si>
  <si>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</si>
  <si>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</si>
  <si>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</si>
  <si>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</si>
  <si>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</si>
  <si>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</si>
  <si>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</si>
  <si>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</si>
  <si>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</si>
  <si>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</si>
  <si>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</si>
  <si>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</si>
  <si>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</si>
  <si>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</si>
  <si>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</si>
  <si>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</si>
  <si>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</si>
  <si>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</si>
  <si>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</si>
  <si>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</si>
  <si>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</si>
  <si>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</si>
  <si>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</si>
  <si>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</si>
  <si>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</si>
  <si>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</si>
  <si>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</si>
  <si>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</si>
  <si>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</si>
  <si>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</si>
  <si>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</si>
  <si>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</si>
  <si>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</si>
  <si>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</si>
  <si>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</si>
  <si>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</si>
  <si>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</si>
  <si>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</si>
  <si>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</si>
  <si>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</si>
  <si>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</si>
  <si>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</si>
  <si>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</si>
  <si>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</si>
  <si>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</si>
  <si>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</si>
  <si>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</si>
  <si>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</si>
  <si>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</si>
  <si>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</si>
  <si>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</si>
  <si>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</si>
  <si>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</si>
  <si>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</si>
  <si>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</si>
  <si>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</si>
  <si>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</si>
  <si>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</si>
  <si>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</si>
  <si>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</si>
  <si>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</si>
  <si>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</si>
  <si>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</si>
  <si>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</si>
  <si>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</si>
  <si>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</si>
  <si>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</si>
  <si>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</si>
  <si>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</si>
  <si>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</si>
  <si>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</si>
  <si>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</si>
  <si>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</si>
  <si>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</si>
  <si>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</si>
  <si>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</si>
  <si>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</si>
  <si>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</si>
  <si>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</si>
  <si>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</si>
  <si>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</si>
  <si>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</si>
  <si>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</si>
  <si>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</si>
  <si>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</si>
  <si>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</si>
  <si>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</si>
  <si>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</si>
  <si>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</si>
  <si>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</si>
  <si>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</si>
  <si>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</si>
  <si>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</si>
  <si>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</si>
  <si>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</si>
  <si>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</si>
  <si>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</si>
  <si>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</si>
  <si>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</si>
  <si>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</si>
  <si>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</si>
  <si>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</si>
  <si>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</si>
  <si>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</si>
  <si>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</si>
  <si>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</si>
  <si>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</si>
  <si>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</si>
  <si>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</si>
  <si>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</si>
  <si>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</si>
  <si>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</si>
  <si>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</si>
  <si>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</si>
  <si>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</si>
  <si>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</si>
  <si>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</si>
  <si>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</si>
  <si>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</si>
  <si>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</si>
  <si>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</si>
  <si>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</si>
  <si>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</si>
  <si>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</si>
  <si>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</si>
  <si>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</si>
  <si>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</si>
  <si>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</si>
  <si>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</si>
  <si>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</si>
  <si>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</si>
  <si>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</si>
  <si>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</si>
  <si>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</si>
  <si>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</si>
  <si>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</si>
  <si>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</si>
  <si>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</si>
  <si>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</si>
  <si>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</si>
  <si>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</si>
  <si>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</si>
  <si>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</si>
  <si>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</si>
  <si>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</si>
  <si>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</si>
  <si>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</si>
  <si>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</si>
  <si>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</si>
  <si>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</si>
  <si>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</si>
  <si>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</si>
  <si>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</si>
  <si>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</si>
  <si>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</si>
  <si>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</si>
  <si>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</si>
  <si>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</si>
  <si>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</si>
  <si>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</si>
  <si>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</si>
  <si>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</si>
  <si>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</si>
  <si>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</si>
  <si>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</si>
  <si>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</si>
  <si>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</si>
  <si>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</si>
  <si>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</si>
  <si>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</si>
  <si>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</si>
  <si>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</si>
  <si>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</si>
  <si>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</si>
  <si>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</si>
  <si>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</si>
  <si>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</si>
  <si>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</si>
  <si>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</si>
  <si>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</si>
  <si>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</si>
  <si>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</si>
  <si>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</si>
  <si>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</si>
  <si>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</si>
  <si>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</si>
  <si>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</si>
  <si>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</si>
  <si>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</si>
  <si>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</si>
  <si>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</si>
  <si>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</si>
  <si>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</si>
  <si>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</si>
  <si>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</si>
  <si>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</si>
  <si>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</si>
  <si>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</si>
  <si>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</si>
  <si>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</si>
  <si>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</si>
  <si>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</si>
  <si>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</si>
  <si>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</si>
  <si>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</si>
  <si>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</si>
  <si>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</si>
  <si>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</si>
  <si>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</si>
  <si>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</si>
  <si>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</si>
  <si>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</si>
  <si>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</si>
  <si>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</si>
  <si>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</si>
  <si>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</si>
  <si>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</si>
  <si>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</si>
  <si>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</si>
  <si>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</si>
  <si>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</si>
  <si>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</si>
  <si>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</si>
  <si>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</si>
  <si>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</si>
  <si>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</si>
  <si>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</si>
  <si>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</si>
  <si>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</si>
  <si>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</si>
  <si>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</si>
  <si>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</si>
  <si>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</si>
  <si>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</si>
  <si>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</si>
  <si>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</si>
  <si>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</si>
  <si>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</si>
  <si>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</si>
  <si>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</si>
  <si>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</si>
  <si>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</si>
  <si>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</si>
  <si>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</si>
  <si>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</si>
  <si>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</si>
  <si>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</si>
  <si>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</si>
  <si>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</si>
  <si>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</si>
  <si>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</si>
  <si>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</si>
  <si>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</si>
  <si>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</si>
  <si>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</si>
  <si>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</si>
  <si>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</si>
  <si>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</si>
  <si>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</si>
  <si>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</si>
  <si>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</si>
  <si>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</si>
  <si>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</si>
  <si>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</si>
  <si>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</si>
  <si>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</si>
  <si>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</si>
  <si>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</si>
  <si>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</si>
  <si>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</si>
  <si>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</si>
  <si>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</si>
  <si>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</si>
  <si>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</si>
  <si>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</si>
  <si>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</si>
  <si>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</si>
  <si>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</si>
  <si>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</si>
  <si>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</si>
  <si>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</si>
  <si>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</si>
  <si>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</si>
  <si>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</si>
  <si>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</si>
  <si>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</si>
  <si>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</si>
  <si>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</si>
  <si>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</si>
  <si>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</si>
  <si>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</si>
  <si>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</si>
  <si>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</si>
  <si>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</si>
  <si>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</si>
  <si>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</si>
  <si>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</si>
  <si>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</si>
  <si>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</si>
  <si>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</si>
  <si>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</si>
  <si>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</si>
  <si>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</si>
  <si>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</si>
  <si>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</si>
  <si>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</si>
  <si>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</si>
  <si>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</si>
  <si>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</si>
  <si>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</si>
  <si>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</si>
  <si>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</si>
  <si>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</si>
  <si>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</si>
  <si>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</si>
  <si>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</si>
  <si>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</si>
  <si>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</si>
  <si>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</si>
  <si>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</si>
  <si>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</si>
  <si>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</si>
  <si>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</si>
  <si>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</si>
  <si>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</si>
  <si>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</si>
  <si>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</si>
  <si>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</si>
  <si>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</si>
  <si>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</si>
  <si>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</si>
  <si>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</si>
  <si>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</si>
  <si>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</si>
  <si>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</si>
  <si>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</si>
  <si>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</si>
  <si>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</si>
  <si>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</si>
  <si>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</si>
  <si>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</si>
  <si>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</si>
  <si>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</si>
  <si>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</si>
  <si>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</si>
  <si>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</si>
  <si>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</si>
  <si>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</si>
  <si>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</si>
  <si>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</si>
  <si>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</si>
  <si>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</si>
  <si>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</si>
  <si>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</si>
  <si>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</si>
  <si>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</si>
  <si>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</si>
  <si>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</si>
  <si>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</si>
  <si>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</si>
  <si>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</si>
  <si>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</si>
  <si>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</si>
  <si>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</si>
  <si>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</si>
  <si>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</si>
  <si>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</si>
  <si>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</si>
  <si>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</si>
  <si>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</si>
  <si>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</si>
  <si>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</si>
  <si>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</si>
  <si>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</si>
  <si>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</si>
  <si>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</si>
  <si>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</si>
  <si>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</si>
  <si>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</si>
  <si>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</si>
  <si>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</si>
  <si>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</si>
  <si>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</si>
  <si>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</si>
  <si>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</si>
  <si>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</si>
  <si>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</si>
  <si>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</si>
  <si>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</si>
  <si>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</si>
  <si>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</si>
  <si>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</si>
  <si>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</si>
  <si>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</si>
  <si>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</si>
  <si>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</si>
  <si>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</si>
  <si>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</si>
  <si>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</si>
  <si>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</si>
  <si>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</si>
  <si>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</si>
  <si>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</si>
  <si>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</si>
  <si>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</si>
  <si>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</si>
  <si>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</si>
  <si>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</si>
  <si>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</si>
  <si>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</si>
  <si>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</si>
  <si>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</si>
  <si>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</si>
  <si>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</si>
  <si>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</si>
  <si>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</si>
  <si>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</si>
  <si>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</si>
  <si>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</si>
  <si>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</si>
  <si>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</si>
  <si>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</si>
  <si>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</si>
  <si>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</si>
  <si>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</si>
  <si>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</si>
  <si>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</si>
  <si>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</si>
  <si>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</si>
  <si>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</si>
  <si>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</si>
  <si>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</si>
  <si>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</si>
  <si>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</si>
  <si>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</si>
  <si>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</si>
  <si>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</si>
  <si>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</si>
  <si>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</si>
  <si>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</si>
  <si>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</si>
  <si>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</si>
  <si>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</si>
  <si>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</si>
  <si>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</si>
  <si>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</si>
  <si>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</si>
  <si>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</si>
  <si>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</si>
  <si>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</si>
  <si>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</si>
  <si>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</si>
  <si>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</si>
  <si>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</si>
  <si>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</si>
  <si>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</si>
  <si>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</si>
  <si>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</si>
  <si>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</si>
  <si>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</si>
  <si>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</si>
  <si>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</si>
  <si>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</si>
  <si>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</si>
  <si>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</si>
  <si>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</si>
  <si>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</si>
  <si>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</si>
  <si>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</si>
  <si>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</si>
  <si>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</si>
  <si>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</si>
  <si>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</si>
  <si>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</si>
  <si>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</si>
  <si>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</si>
  <si>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</si>
  <si>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</si>
  <si>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</si>
  <si>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</si>
  <si>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</si>
  <si>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</si>
  <si>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</si>
  <si>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</si>
  <si>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</si>
  <si>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</si>
  <si>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</si>
  <si>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</si>
  <si>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</si>
  <si>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</si>
  <si>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</si>
  <si>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</si>
  <si>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</si>
  <si>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</si>
  <si>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</si>
  <si>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</si>
  <si>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</si>
  <si>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</si>
  <si>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</si>
  <si>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</si>
  <si>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</si>
  <si>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</si>
  <si>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</si>
  <si>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</si>
  <si>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</si>
  <si>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</si>
  <si>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</si>
  <si>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</si>
  <si>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</si>
  <si>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</si>
  <si>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</si>
  <si>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</si>
  <si>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</si>
  <si>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</si>
  <si>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</si>
  <si>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</si>
  <si>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</si>
  <si>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</si>
  <si>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</si>
  <si>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</si>
  <si>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</si>
  <si>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</si>
  <si>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</si>
  <si>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</si>
  <si>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</si>
  <si>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</si>
  <si>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</si>
  <si>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</si>
  <si>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</si>
  <si>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</si>
  <si>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</si>
  <si>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</si>
  <si>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</si>
  <si>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缘来是你</t>
  </si>
  <si>
    <t>yuanlaishini121927</t>
  </si>
  <si>
    <t>幸运姐姐吖</t>
  </si>
  <si>
    <t>https://www.xiaohongshu.com/user/profile/5aefc65811be1048afd6e9c9?xhsshare=CopyLink&amp;appuid=5a1fcb734eacab3e7148b72d&amp;apptime=1577417630</t>
  </si>
  <si>
    <t>18603949614</t>
  </si>
  <si>
    <t>856685315244849037</t>
  </si>
  <si>
    <t>https://www.xiaohongshu.com/discovery/item/5e578b830000000001004bdf?xhsshare=SinaWeibo&amp;appuid=5aefc65811be1048afd6e9c9&amp;apptime=1582796123</t>
  </si>
  <si>
    <t>https://m.weibo.cn/6511590289/4476634595507146</t>
  </si>
  <si>
    <t>KAREN</t>
  </si>
  <si>
    <t>o9667129</t>
  </si>
  <si>
    <t>https://www.xiaohongshu.com/user/profile/5bfb74bee7444b0001768def?xhsshare=CopyLink&amp;appuid=5bfb74bee7444b0001768def&amp;apptime=1562558171</t>
  </si>
  <si>
    <t>13258225571</t>
  </si>
  <si>
    <t>856727331400256110</t>
  </si>
  <si>
    <t>https://www.xiaohongshu.com/discovery/item/5e564c6500000000010023c9?xhsshare=CopyLink&amp;appuid=5bfb74bee7444b0001768def&amp;apptime=1582714722</t>
  </si>
  <si>
    <t>https://show.meitu.com/detail?feed_id=6638388278528312321&amp;root_id=1495135032&amp;stat_gid=1949530495&amp;stat_uid=1495135032</t>
  </si>
  <si>
    <t>淑姗</t>
  </si>
  <si>
    <t>17607625262</t>
  </si>
  <si>
    <t>小粽子家的墨墨</t>
  </si>
  <si>
    <t>https://www.xiaohongshu.com/user/profile/5bcc80b49a1c200001fb50e1?xhsshare=CopyLink&amp;appuid=5bcc80b49a1c200001fb50e1&amp;apptime=1582184781</t>
  </si>
  <si>
    <t>856612577440996449</t>
  </si>
  <si>
    <t>https://www.xiaohongshu.com/discovery/item/5e5f75f20000000001009fca?xhsshare=SinaWeibo&amp;appuid=5bcc80b49a1c200001fb50e1&amp;apptime=1583477894</t>
  </si>
  <si>
    <t>阿月iiii</t>
  </si>
  <si>
    <t>Ayue595494579</t>
  </si>
  <si>
    <t>阿月爱吃糖ii</t>
  </si>
  <si>
    <t>https://www.xiaohongshu.com/user/profile/5c99b208000000001100fd5c?xhsshare=CopyLink&amp;appuid=5c99b208000000001100fd5c&amp;apptime=1582184781</t>
  </si>
  <si>
    <t>13540</t>
  </si>
  <si>
    <t>15510776741</t>
  </si>
  <si>
    <t>856249952711501239</t>
  </si>
  <si>
    <t>18820130282</t>
  </si>
  <si>
    <t>https://www.xiaohongshu.com/user/profile/595ed55250c4b4434cbda023?xhsshare=CopyLink&amp;appuid=595ed55250c4b4434cbda023&amp;apptime=1582184796</t>
  </si>
  <si>
    <t>856691683682257549</t>
  </si>
  <si>
    <t>https://www.xiaohongshu.com/discovery/item/5e5645fc0000000001000edc?xhsshare=SinaWeibo&amp;appuid=595ed55250c4b4434cbda023&amp;apptime=1582716401</t>
  </si>
  <si>
    <t>未然☆</t>
  </si>
  <si>
    <t>Armin_nya</t>
  </si>
  <si>
    <t>源味凉猹</t>
  </si>
  <si>
    <t>https://www.xiaohongshu.com/user/profile/58b529185e87e70d9be87a69?xhsshare=CopyLink&amp;appuid=58b529185e87e70d9be87a69&amp;apptime=1541389744</t>
  </si>
  <si>
    <t>15957177374</t>
  </si>
  <si>
    <t>591496783808950103</t>
  </si>
  <si>
    <t>https://www.xiaohongshu.com/discovery/item/5e6373bb0000000001001b9d?xhsshare=CopyLink&amp;appuid=58b529185e87e70d9be87a69&amp;apptime=1583576204</t>
  </si>
  <si>
    <t>https://www.xiaohongshu.com/user/profile/5c4141ea0000000007029d2e?xhsshare=CopyLink&amp;appuid=5c4141ea0000000007029d2e&amp;apptime=1582184845</t>
  </si>
  <si>
    <t>15578</t>
  </si>
  <si>
    <t>18356520829</t>
  </si>
  <si>
    <t>856222272817610178</t>
  </si>
  <si>
    <t>https://www.xiaohongshu.com/discovery/item/5e58d5c00000000001008a21?xhsshare=SinaWeibo&amp;appuid=5c4141ea0000000007029d2e&amp;apptime=1582880215</t>
  </si>
  <si>
    <t>九爷</t>
  </si>
  <si>
    <t>289781260</t>
  </si>
  <si>
    <t>https://www.xiaohongshu.com/user/profile/58f4e9cd5e87e7457c35fc80?xhsshare=CopyLink&amp;appuid=5b4c50c24eacab7552bf4bfe&amp;apptime=1554816527</t>
  </si>
  <si>
    <t>13432336268</t>
  </si>
  <si>
    <t>856602626488297588</t>
  </si>
  <si>
    <t>https://www.xiaohongshu.com/discovery/item/5e5cbd5c0000000001007fab</t>
  </si>
  <si>
    <t>心妃洋</t>
  </si>
  <si>
    <t>17875640009</t>
  </si>
  <si>
    <t>https://www.xiaohongshu.com/user/profile/5bdcff1a8294d60001a0e501?xhsshare=CopyLink&amp;appuid=5b4f5ad3f7e8b968defb2fd4&amp;apptime=1557117914</t>
  </si>
  <si>
    <t>856706851683315678</t>
  </si>
  <si>
    <t>https://www.xiaohongshu.com/discovery/item/5e58d64d0000000001008bec?xhsshare=CopyLink&amp;appuid=5bdcff1a8294d60001a0e501&amp;apptime=1582880627</t>
  </si>
  <si>
    <t>彭彭鱼宴</t>
  </si>
  <si>
    <t>PP2580592175</t>
  </si>
  <si>
    <t>https://www.xiaohongshu.com/user/profile/5bd4463bd8734b00019332a4?xhsshare=CopyLink&amp;appuid=5bd4463bd8734b00019332a4&amp;apptime=157595520</t>
  </si>
  <si>
    <t>15662092250</t>
  </si>
  <si>
    <t>856674241399150363</t>
  </si>
  <si>
    <t>https://www.xiaohongshu.com/discovery/item/5e5db4780000000001004500?xhsshare=SinaWeibo&amp;appuid=5bd4463bd8734b00019332a4&amp;apptime=1583293585</t>
  </si>
  <si>
    <t>小九九（母婴品合）</t>
  </si>
  <si>
    <t>xm13360296819</t>
  </si>
  <si>
    <t>小九九</t>
  </si>
  <si>
    <t>https://www.xiaohongshu.com/user/profile/5b4c50c24eacab7552bf4bfe?xhsshare=CopyLink&amp;appuid=5b4c50c24eacab7552bf4bfe&amp;apptime=1554816886</t>
  </si>
  <si>
    <t>18929705551</t>
  </si>
  <si>
    <t>856766018492917530</t>
  </si>
  <si>
    <t>https://www.xiaohongshu.com/discovery/item/5e5cb67a000000000100a00f?xhsshare=SinaWeibo&amp;appuid=5b4c50c24eacab7552bf4bfe&amp;apptime=1583145667</t>
  </si>
  <si>
    <t>马梓惠Meroy（工作号）</t>
  </si>
  <si>
    <t>Meroy_rou</t>
  </si>
  <si>
    <t>奶凶奶凶的小肉肉</t>
  </si>
  <si>
    <t>https://www.xiaohongshu.com/user/profile/5c7371eb000000001102af1e?xhsshare=CopyLink&amp;appuid=565310cda75c955e59bf4cfa&amp;apptime=1582184937</t>
  </si>
  <si>
    <t>15040459210</t>
  </si>
  <si>
    <t>856989315145743218</t>
  </si>
  <si>
    <t>https://www.xiaohongshu.com/discovery/item/5e5f6cc400000000010037d7?xhsshare=SinaWeibo&amp;appuid=565310cda75c955e59bf4cfa&amp;apptime=1583312241</t>
  </si>
  <si>
    <t>https://show.meitu.com/detail?feed_id=6640891367181255681&amp;root_id=20315951&amp;stat_gid=1733732284&amp;stat_uid=20315951</t>
  </si>
  <si>
    <t>9儿爱吃吃</t>
  </si>
  <si>
    <t>H52001231</t>
  </si>
  <si>
    <t>https://www.xiaohongshu.com/user/profile/5dcf731d0000000001006069?xhsshare=CopyLink&amp;appuid=5dcf731d0000000001006069&amp;apptime=1578884178</t>
  </si>
  <si>
    <t>13003053250</t>
  </si>
  <si>
    <t>856235328706338534</t>
  </si>
  <si>
    <t>https://www.xiaohongshu.com/discovery/item/5e62143c00000000010058c3?xhsshare=CopyLink&amp;appuid=5ac78583e8ac2b4ba2f5104f&amp;apptime=1583487556</t>
  </si>
  <si>
    <t>白茶无清欢（人满）</t>
  </si>
  <si>
    <t>18892622742</t>
  </si>
  <si>
    <t>白茶无清欢</t>
  </si>
  <si>
    <t>https://www.xiaohongshu.com/user/profile/5b347ecae8ac2b47e537641b?xhsshare=CopyLink&amp;appuid=5b347ecae8ac2b47e537641b&amp;apptime=1582185143</t>
  </si>
  <si>
    <t>583468325382811898</t>
  </si>
  <si>
    <t>https://www.xiaohongshu.com/discovery/item/5e5e04e00000000001001399?xhsshare=SinaWeibo&amp;appuid=5b347ecae8ac2b47e537641b&amp;apptime=1583220226</t>
  </si>
  <si>
    <t>https://oasis.weibo.cn/v1/h5/share?sid=4478413618415302</t>
  </si>
  <si>
    <t>https://m.dianping.com/ugcdetail/47044943?sceneType=0&amp;bizType=29&amp;utm_source=ugcshare</t>
  </si>
  <si>
    <t>盛颜</t>
  </si>
  <si>
    <t>sy1558455915</t>
  </si>
  <si>
    <t>https://www.xiaohongshu.com/user/profile/59c6162f51783a4ac70367c5?xhsshare=CopyLink&amp;appuid=59c6162f51783a4ac70367c5&amp;apptime=1582186198</t>
  </si>
  <si>
    <t>6594</t>
  </si>
  <si>
    <t>15808046990</t>
  </si>
  <si>
    <t>856616993959412974</t>
  </si>
  <si>
    <t>https://www.xiaohongshu.com/discovery/item/5e63649e0000000001006db5?xhsshare=SinaWeibo&amp;appuid=59c6162f51783a4ac70367c5&amp;apptime=1583733239</t>
  </si>
  <si>
    <t>爱跳舞的猫</t>
  </si>
  <si>
    <t>Lin770795245</t>
  </si>
  <si>
    <t>https://www.xiaohongshu.com/user/profile/5a499a4811be10444d80b2be?xhsshare=CopyLink&amp;appuid=5a499a4811be10444d80b2be&amp;apptime=1546415163</t>
  </si>
  <si>
    <t>13169338849</t>
  </si>
  <si>
    <t>856448288429651343</t>
  </si>
  <si>
    <t>https://www.xiaohongshu.com/discovery/item/5e58ee1a0000000001009f58?xhsshare=SinaWeibo&amp;appuid=5a499a4811be10444d80b2be&amp;apptime=1582886587</t>
  </si>
  <si>
    <t>https://m.weibo.cn/6103331256/4477014163153604</t>
  </si>
  <si>
    <t>https://show.meitu.com/detail?feed_id=6639116767954994177&amp;root_id=1684980748&amp;stat_gid=1793520364&amp;stat_uid=1684980748</t>
  </si>
  <si>
    <t>花花酱</t>
  </si>
  <si>
    <t>wan1219lc</t>
  </si>
  <si>
    <t>粉红色的你</t>
  </si>
  <si>
    <t>https://www.xiaohongshu.com/user/profile/56f4976584edcd791915151d?xhsshare=CopyLink&amp;appuid=5c58219e000000001103429e&amp;apptime=1582200384</t>
  </si>
  <si>
    <t>6300</t>
  </si>
  <si>
    <t>16638996787</t>
  </si>
  <si>
    <t>583501447566159694</t>
  </si>
  <si>
    <t>https://www.xiaohongshu.com/discovery/item/5e5ccc3e00000000010030c3?xhsshare=SinaWeibo&amp;appuid=56f4976584edcd791915151d&amp;apptime=1583205949</t>
  </si>
  <si>
    <t>https://m.weibo.cn/5591777232/4478457964744960</t>
  </si>
  <si>
    <t>小小小</t>
  </si>
  <si>
    <t>xiaohuihui_660</t>
  </si>
  <si>
    <t>小不点呀呀呀</t>
  </si>
  <si>
    <t>https://www.xiaohongshu.com/user/profile/56585184b8ce1a219e6e6cc0?xhsshare=CopyLink&amp;appuid=56585184b8ce1a219e6e6cc0&amp;apptime=1582202812</t>
  </si>
  <si>
    <t>18583286875</t>
  </si>
  <si>
    <t>591498351224082602</t>
  </si>
  <si>
    <t>https://www.xiaohongshu.com/discovery/item/5e60f2e2000000000100aa94?xhsshare=CopyLink&amp;appuid=56585184b8ce1a219e6e6cc0&amp;apptime=1583411971</t>
  </si>
  <si>
    <t>https://www.xiaohongshu.com/discovery/item/5e5f85210000000001006619?xhsshare=CopyLink&amp;appuid=5aed88564eacab48e75ca51f&amp;apptime=1615994521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</si>
</sst>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28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18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8" borderId="0" xfId="9" applyFont="1" applyFill="1">
      <alignment vertical="center"/>
    </xf>
    <xf numFmtId="0" fontId="10" fillId="9" borderId="0" xfId="11" applyFont="1" applyFill="1">
      <alignment horizontal="center"/>
    </xf>
    <xf numFmtId="0" fontId="11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70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>
      <alignment vertical="center"/>
    </xf>
    <xf numFmtId="0" fontId="10" fillId="9" borderId="0" xfId="8" applyFont="1" applyFill="1" applyBorder="1" applyAlignment="1">
      <alignment horizontal="center" vertical="center"/>
    </xf>
    <xf numFmtId="0" fontId="12" fillId="10" borderId="1" xfId="5" applyFont="1" applyFill="1" applyAlignment="1">
      <alignment vertical="top"/>
    </xf>
    <xf numFmtId="169" fontId="12" fillId="10" borderId="1" xfId="5" applyNumberFormat="1" applyFont="1" applyFill="1" applyAlignment="1">
      <alignment vertical="top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0" fontId="10" fillId="9" borderId="0" xfId="8" applyFont="1" applyFill="1" applyBorder="1">
      <alignment horizontal="center"/>
    </xf>
    <xf numFmtId="165" fontId="13" fillId="9" borderId="0" xfId="2" applyFont="1" applyFill="1" applyAlignment="1">
      <alignment horizontal="center" vertical="top"/>
    </xf>
    <xf numFmtId="170" fontId="13" fillId="9" borderId="0" xfId="2" applyNumberFormat="1" applyFont="1" applyFill="1" applyAlignment="1">
      <alignment horizontal="center" vertical="top"/>
    </xf>
    <xf numFmtId="14" fontId="10" fillId="9" borderId="0" xfId="11" applyNumberFormat="1" applyFont="1" applyFill="1">
      <alignment horizontal="center"/>
    </xf>
    <xf numFmtId="169" fontId="12" fillId="10" borderId="1" xfId="5" applyNumberFormat="1" applyFont="1" applyFill="1" applyAlignment="1">
      <alignment horizontal="center" vertical="top"/>
    </xf>
    <xf numFmtId="170" fontId="12" fillId="10" borderId="1" xfId="5" applyNumberFormat="1" applyFont="1" applyFill="1" applyAlignment="1">
      <alignment vertical="top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6" fillId="2" borderId="0" xfId="0" applyFont="1" applyAlignment="1">
      <alignment horizontal="center" vertical="center"/>
    </xf>
    <xf numFmtId="166" fontId="16" fillId="2" borderId="0" xfId="0" applyNumberFormat="1" applyFont="1" applyAlignment="1">
      <alignment horizontal="center" vertical="center"/>
    </xf>
    <xf numFmtId="0" fontId="16" fillId="2" borderId="0" xfId="0" applyFont="1" applyAlignment="1">
      <alignment horizontal="left" vertical="center"/>
    </xf>
    <xf numFmtId="170" fontId="16" fillId="2" borderId="0" xfId="0" applyNumberFormat="1" applyFont="1" applyAlignment="1">
      <alignment horizontal="left" vertical="center"/>
    </xf>
    <xf numFmtId="14" fontId="16" fillId="2" borderId="0" xfId="0" applyNumberFormat="1" applyFont="1" applyAlignment="1">
      <alignment horizontal="left" vertic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64" fontId="16" fillId="13" borderId="0" xfId="1" applyFont="1" applyFill="1">
      <alignment horizontal="left" vertical="center" indent="1"/>
    </xf>
    <xf numFmtId="171" fontId="12" fillId="10" borderId="1" xfId="5" applyNumberFormat="1" applyFont="1" applyFill="1" applyAlignment="1">
      <alignment vertical="top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7" fillId="14" borderId="0" xfId="0" applyFont="1" applyFill="1" applyBorder="1" applyAlignment="1">
      <alignment horizontal="left" vertical="center" indent="1"/>
    </xf>
    <xf numFmtId="171" fontId="17" fillId="14" borderId="0" xfId="0" applyNumberFormat="1" applyFont="1" applyFill="1" applyBorder="1" applyAlignment="1">
      <alignment horizontal="left" vertical="center" indent="1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25" fillId="2" borderId="0" xfId="0" applyFont="1" applyAlignment="1">
      <alignment horizontal="center" vertical="center"/>
    </xf>
    <xf numFmtId="164" fontId="25" fillId="13" borderId="0" xfId="4" applyNumberFormat="1" applyFont="1" applyFill="1" applyBorder="1" applyAlignment="1" applyProtection="1">
      <alignment horizontal="left"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5" fillId="2" borderId="0" xfId="0" applyFont="1" applyAlignment="1">
      <alignment horizontal="left" vertical="center"/>
    </xf>
    <xf numFmtId="164" fontId="25" fillId="13" borderId="0" xfId="1" applyFont="1" applyFill="1" applyAlignment="1">
      <alignment horizontal="left" vertical="center"/>
    </xf>
    <xf numFmtId="170" fontId="25" fillId="2" borderId="0" xfId="0" applyNumberFormat="1" applyFont="1" applyAlignment="1">
      <alignment horizontal="center" vertical="center"/>
    </xf>
    <xf numFmtId="171" fontId="25" fillId="13" borderId="0" xfId="1" applyNumberFormat="1" applyFont="1" applyFill="1" applyAlignment="1">
      <alignment horizontal="center" vertical="center"/>
    </xf>
    <xf numFmtId="171" fontId="25" fillId="2" borderId="0" xfId="0" applyNumberFormat="1" applyFont="1" applyAlignment="1">
      <alignment horizontal="center" vertical="center"/>
    </xf>
    <xf numFmtId="0" fontId="27" fillId="2" borderId="0" xfId="0" applyFont="1" applyAlignment="1">
      <alignment horizontal="center" vertical="center"/>
    </xf>
    <xf numFmtId="0" fontId="27" fillId="2" borderId="0" xfId="0" applyFont="1">
      <alignment vertical="center"/>
    </xf>
    <xf numFmtId="0" fontId="12" fillId="10" borderId="1" xfId="5" applyFont="1" applyFill="1" applyAlignment="1">
      <alignment horizontal="left" vertical="top"/>
    </xf>
    <xf numFmtId="0" fontId="15" fillId="11" borderId="0" xfId="6" applyNumberFormat="1" applyFont="1" applyFill="1" applyBorder="1" applyAlignment="1">
      <alignment horizontal="left" vertical="center"/>
    </xf>
    <xf numFmtId="171" fontId="25" fillId="2" borderId="0" xfId="0" applyNumberFormat="1" applyFont="1" applyAlignment="1">
      <alignment horizontal="left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9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1"/>
      <tableStyleElement type="headerRow" dxfId="60"/>
      <tableStyleElement type="totalRow" dxfId="59"/>
      <tableStyleElement type="firstTotalCell" dxfId="58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80" totalsRowCount="1">
  <autoFilter ref="D2:AG79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7" totalsRowDxfId="29"/>
    <tableColumn id="2" xr3:uid="{00000000-0010-0000-0000-000002000000}" name="微信号" dataDxfId="56" totalsRowDxfId="28"/>
    <tableColumn id="3" xr3:uid="{00000000-0010-0000-0000-000003000000}" name="小红书昵称" totalsRowFunction="custom" dataDxfId="55" totalsRowDxfId="27">
      <totalsRowFormula>COUNTA(合作跟踪表!$F$3:$F$79)</totalsRowFormula>
    </tableColumn>
    <tableColumn id="4" xr3:uid="{00000000-0010-0000-0000-000004000000}" name="小红书链接" totalsRowFunction="sum" dataDxfId="54" totalsRowDxfId="26"/>
    <tableColumn id="5" xr3:uid="{00000000-0010-0000-0000-000005000000}" name="粉丝数量" dataDxfId="53" totalsRowDxfId="25"/>
    <tableColumn id="6" xr3:uid="{00000000-0010-0000-0000-000006000000}" name="笔记报价" totalsRowFunction="custom" dataDxfId="52" totalsRowDxfId="24">
      <totalsRowFormula>SUM(tbl邀请[笔记报价])</totalsRowFormula>
    </tableColumn>
    <tableColumn id="7" xr3:uid="{00000000-0010-0000-0000-000007000000}" name="手机号" dataDxfId="51" totalsRowDxfId="23"/>
    <tableColumn id="8" xr3:uid="{00000000-0010-0000-0000-000008000000}" name="收货后出稿时间" dataDxfId="50" totalsRowDxfId="22"/>
    <tableColumn id="9" xr3:uid="{00000000-0010-0000-0000-000009000000}" name="拍单日期" totalsRowFunction="custom" totalsRowDxfId="21">
      <totalsRowFormula>COUNTA(合作跟踪表!$L$3:$L$79)</totalsRowFormula>
    </tableColumn>
    <tableColumn id="10" xr3:uid="{00000000-0010-0000-0000-00000A000000}" name="订单号" dataDxfId="49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COUNTIF(合作跟踪表!$P$3:$P$79,"是")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COUNTIF(合作跟踪表!$S$3:$S$79,"是")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2" Type="http://schemas.openxmlformats.org/officeDocument/2006/relationships/hyperlink" Target="https://www.xiaohongshu.com/discovery/item/6034c794000000000102cede?xhsshare=CopyLink&amp;appuid=5e5b1776000000000100769d&amp;apptime=1614072197" TargetMode="External"/><Relationship Id="rId1" Type="http://schemas.openxmlformats.org/officeDocument/2006/relationships/hyperlink" Target="https://m.weibo.cn/7311053917/4608545033553649%0a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47"/>
  <sheetViews>
    <sheetView showGridLines="0" tabSelected="1" zoomScale="80" zoomScaleNormal="80" workbookViewId="0">
      <pane xSplit="15" ySplit="2" topLeftCell="P3" activePane="bottomRight" state="frozen"/>
      <selection pane="topRight"/>
      <selection pane="bottomLeft"/>
      <selection pane="bottomRight" activeCell="T4" sqref="T4"/>
    </sheetView>
  </sheetViews>
  <sheetFormatPr baseColWidth="10" defaultColWidth="9.33203125" defaultRowHeight="30.75" customHeight="1"/>
  <cols>
    <col min="1" max="1" width="1.77734375" style="50" customWidth="1"/>
    <col min="2" max="2" width="20.88671875" style="51" customWidth="1"/>
    <col min="3" max="3" width="1.77734375" style="52" customWidth="1"/>
    <col min="4" max="4" width="15.6640625" style="53" customWidth="1"/>
    <col min="5" max="7" width="13.33203125" style="54" customWidth="1"/>
    <col min="8" max="9" width="8.6640625" style="55" customWidth="1"/>
    <col min="10" max="10" width="13.33203125" style="54" customWidth="1"/>
    <col min="11" max="11" width="8.33203125" style="54" hidden="1" customWidth="1"/>
    <col min="12" max="12" width="13.33203125" style="56" hidden="1" customWidth="1"/>
    <col min="13" max="13" width="13.6640625" style="53" hidden="1" customWidth="1"/>
    <col min="14" max="14" width="8.6640625" style="57" hidden="1" customWidth="1"/>
    <col min="15" max="15" width="10.21875" style="57" hidden="1" customWidth="1"/>
    <col min="16" max="18" width="8.109375" style="53" customWidth="1"/>
    <col min="20" max="20" width="8.109375" style="58" customWidth="1"/>
    <col min="21" max="23" width="8.5546875" style="100" customWidth="1"/>
    <col min="24" max="25" width="15.6640625" style="58" customWidth="1"/>
    <col min="26" max="26" width="7.77734375" style="58" customWidth="1"/>
    <col min="27" max="28" width="7.77734375" style="59" customWidth="1"/>
    <col min="29" max="29" width="8.33203125" style="60" customWidth="1"/>
    <col min="30" max="30" width="9.33203125" style="53"/>
    <col min="31" max="31" width="9.33203125" style="54"/>
    <col min="32" max="32" width="9.33203125" style="53"/>
    <col min="33" max="33" width="9.33203125" style="54"/>
    <col min="34" max="34" width="9.33203125" style="53"/>
    <col min="35" max="39" width="0" style="53" hidden="1" customWidth="1"/>
    <col min="40" max="16384" width="9.33203125" style="53"/>
  </cols>
  <sheetData>
    <row r="1" spans="2:49" ht="51" customHeight="1">
      <c r="B1" s="61" t="s">
        <v>0</v>
      </c>
      <c r="D1" s="62" t="s">
        <v>1</v>
      </c>
      <c r="E1" s="62"/>
      <c r="F1" s="62"/>
      <c r="G1" s="62"/>
      <c r="H1" s="63"/>
      <c r="I1" s="72"/>
      <c r="J1" s="62"/>
      <c r="K1" s="62"/>
      <c r="L1" s="62"/>
      <c r="M1" s="62"/>
      <c r="N1" s="73"/>
      <c r="O1" s="73"/>
      <c r="P1" s="62"/>
      <c r="Q1" s="62"/>
      <c r="R1" s="62"/>
      <c r="S1" s="62"/>
      <c r="T1" s="62"/>
      <c r="U1" s="115"/>
      <c r="V1" s="115"/>
      <c r="W1" s="115"/>
      <c r="X1" s="62"/>
      <c r="Y1" s="62"/>
      <c r="Z1" s="87"/>
      <c r="AA1" s="87"/>
      <c r="AB1" s="87"/>
      <c r="AC1" s="53"/>
    </row>
    <row r="2" spans="2:49" ht="30.75" customHeight="1">
      <c r="B2" s="64">
        <v>44271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66" t="s">
        <v>7</v>
      </c>
      <c r="J2" s="65" t="s">
        <v>8</v>
      </c>
      <c r="K2" s="65" t="s">
        <v>9</v>
      </c>
      <c r="L2" s="74" t="s">
        <v>10</v>
      </c>
      <c r="M2" s="75" t="s">
        <v>11</v>
      </c>
      <c r="N2" s="76" t="s">
        <v>12</v>
      </c>
      <c r="O2" s="77" t="s">
        <v>13</v>
      </c>
      <c r="P2" s="65" t="s">
        <v>14</v>
      </c>
      <c r="Q2" s="83" t="s">
        <v>15</v>
      </c>
      <c r="R2" s="83" t="s">
        <v>16</v>
      </c>
      <c r="S2" s="84" t="s">
        <v>17</v>
      </c>
      <c r="T2" s="84" t="s">
        <v>18</v>
      </c>
      <c r="U2" s="116" t="s">
        <v>19</v>
      </c>
      <c r="V2" s="116" t="s">
        <v>20</v>
      </c>
      <c r="W2" s="116" t="s">
        <v>21</v>
      </c>
      <c r="X2" s="85" t="s">
        <v>22</v>
      </c>
      <c r="Y2" s="85" t="s">
        <v>23</v>
      </c>
      <c r="Z2" s="88" t="s">
        <v>24</v>
      </c>
      <c r="AA2" s="88" t="s">
        <v>25</v>
      </c>
      <c r="AB2" s="88" t="s">
        <v>26</v>
      </c>
      <c r="AC2" s="89" t="s">
        <v>27</v>
      </c>
      <c r="AD2" s="90" t="s">
        <v>28</v>
      </c>
      <c r="AE2" s="90" t="s">
        <v>29</v>
      </c>
      <c r="AF2" s="101" t="s">
        <v>30</v>
      </c>
      <c r="AG2" s="54" t="s">
        <v>31</v>
      </c>
    </row>
    <row r="3" spans="2:49" ht="30.75" customHeight="1">
      <c r="B3" s="61" t="s">
        <v>32</v>
      </c>
      <c r="D3" s="104" t="s">
        <v>1294</v>
      </c>
      <c r="E3" s="104" t="s">
        <v>1295</v>
      </c>
      <c r="F3" s="104" t="s">
        <v>1296</v>
      </c>
      <c r="G3" s="105" t="s">
        <v>1297</v>
      </c>
      <c r="H3" s="106" t="s">
        <v>222</v>
      </c>
      <c r="I3" s="106">
        <v>150</v>
      </c>
      <c r="J3" s="107" t="s">
        <v>1298</v>
      </c>
      <c r="K3" s="78">
        <v>3</v>
      </c>
      <c r="L3" s="79">
        <v>43882</v>
      </c>
      <c r="M3" s="80" t="s">
        <v>1299</v>
      </c>
      <c r="N3" s="81">
        <v>249</v>
      </c>
      <c r="O3" s="82">
        <v>43890</v>
      </c>
      <c r="P3" s="108" t="s">
        <v>36</v>
      </c>
      <c r="Q3" s="102">
        <v>10</v>
      </c>
      <c r="R3" s="102">
        <v>7</v>
      </c>
      <c r="S3" s="102" t="s">
        <v>36</v>
      </c>
      <c r="T3" s="110">
        <v>150</v>
      </c>
      <c r="U3" s="103" t="s">
        <v>1300</v>
      </c>
      <c r="V3" s="103" t="s">
        <v>1301</v>
      </c>
      <c r="W3" s="109"/>
      <c r="X3" s="86"/>
      <c r="Y3" s="86"/>
      <c r="Z3" s="111">
        <v>60</v>
      </c>
      <c r="AA3" s="111">
        <v>16</v>
      </c>
      <c r="AB3" s="112">
        <v>58</v>
      </c>
      <c r="AC3" s="102"/>
      <c r="AD3" s="102"/>
      <c r="AE3" s="102" t="s">
        <v>36</v>
      </c>
      <c r="AF3" s="102" t="s">
        <v>37</v>
      </c>
      <c r="AG3" s="102">
        <v>1</v>
      </c>
      <c r="AI3" s="53" t="s">
        <v>1232</v>
      </c>
      <c r="AJ3" s="53" t="s">
        <v>1232</v>
      </c>
      <c r="AK3" s="53" t="e">
        <f>VLOOKUP(AJ3,[1]!Posts[#Data],2,FALSE)</f>
        <v>#REF!</v>
      </c>
      <c r="AL3" s="53" t="e">
        <f>VLOOKUP(AJ3,[1]!Posts[#Data],3,FALSE)</f>
        <v>#REF!</v>
      </c>
      <c r="AM3" s="53" t="e">
        <f>VLOOKUP(AJ3,[1]!Posts[#Data],4,FALSE)</f>
        <v>#REF!</v>
      </c>
    </row>
    <row r="4" spans="2:49" ht="30.75" customHeight="1">
      <c r="B4" s="67">
        <f ca="1">婚礼日期-TODAY()</f>
        <v>-16</v>
      </c>
      <c r="D4" s="104" t="s">
        <v>1302</v>
      </c>
      <c r="E4" s="104" t="s">
        <v>1303</v>
      </c>
      <c r="F4" s="104" t="s">
        <v>1302</v>
      </c>
      <c r="G4" s="105" t="s">
        <v>1304</v>
      </c>
      <c r="H4" s="106" t="s">
        <v>138</v>
      </c>
      <c r="I4" s="106">
        <v>300</v>
      </c>
      <c r="J4" s="107" t="s">
        <v>1305</v>
      </c>
      <c r="K4" s="108">
        <v>5</v>
      </c>
      <c r="L4" s="102">
        <v>43882</v>
      </c>
      <c r="M4" s="102" t="s">
        <v>1306</v>
      </c>
      <c r="N4" s="102">
        <v>249</v>
      </c>
      <c r="O4" s="110">
        <v>43892</v>
      </c>
      <c r="P4" s="103" t="s">
        <v>36</v>
      </c>
      <c r="Q4" s="103">
        <v>10</v>
      </c>
      <c r="R4" s="109">
        <v>9</v>
      </c>
      <c r="S4" s="111" t="s">
        <v>36</v>
      </c>
      <c r="T4" s="111">
        <v>300</v>
      </c>
      <c r="U4" s="117" t="s">
        <v>1307</v>
      </c>
      <c r="V4" s="108" t="s">
        <v>1308</v>
      </c>
      <c r="W4" s="108"/>
      <c r="X4" s="102"/>
      <c r="Y4" s="102"/>
      <c r="Z4" s="102">
        <v>495</v>
      </c>
      <c r="AA4" s="104">
        <v>18</v>
      </c>
      <c r="AB4" s="104">
        <v>265</v>
      </c>
      <c r="AC4" s="104"/>
      <c r="AD4" s="105"/>
      <c r="AE4" s="106" t="s">
        <v>36</v>
      </c>
      <c r="AF4" s="106"/>
      <c r="AG4" s="107"/>
      <c r="AH4" s="108"/>
      <c r="AI4" s="102" t="s">
        <v>1233</v>
      </c>
      <c r="AJ4" s="102" t="s">
        <v>1233</v>
      </c>
      <c r="AK4" s="102" t="e">
        <f>VLOOKUP(AJ4,[1]!Posts[#Data],2,FALSE)</f>
        <v>#REF!</v>
      </c>
      <c r="AL4" s="110" t="e">
        <f>VLOOKUP(AJ4,[1]!Posts[#Data],3,FALSE)</f>
        <v>#REF!</v>
      </c>
      <c r="AM4" s="103" t="e">
        <f>VLOOKUP(AJ4,[1]!Posts[#Data],4,FALSE)</f>
        <v>#REF!</v>
      </c>
      <c r="AN4" s="103"/>
      <c r="AO4" s="109"/>
      <c r="AP4" s="111"/>
      <c r="AQ4" s="111"/>
      <c r="AR4" s="112"/>
      <c r="AS4" s="102"/>
      <c r="AT4" s="102"/>
      <c r="AU4" s="102"/>
      <c r="AV4" s="102"/>
      <c r="AW4" s="102"/>
    </row>
    <row r="5" spans="2:49" ht="30.75" customHeight="1">
      <c r="B5" s="68" t="s">
        <v>41</v>
      </c>
      <c r="D5" s="104" t="s">
        <v>1309</v>
      </c>
      <c r="E5" s="104" t="s">
        <v>1310</v>
      </c>
      <c r="F5" s="104" t="s">
        <v>1311</v>
      </c>
      <c r="G5" s="105" t="s">
        <v>1312</v>
      </c>
      <c r="H5" s="106" t="s">
        <v>437</v>
      </c>
      <c r="I5" s="106">
        <v>600</v>
      </c>
      <c r="J5" s="107" t="s">
        <v>1310</v>
      </c>
      <c r="K5" s="108">
        <v>5</v>
      </c>
      <c r="L5" s="102">
        <v>43882</v>
      </c>
      <c r="M5" s="102" t="s">
        <v>1313</v>
      </c>
      <c r="N5" s="102">
        <v>249</v>
      </c>
      <c r="O5" s="110">
        <v>43892</v>
      </c>
      <c r="P5" s="103" t="s">
        <v>36</v>
      </c>
      <c r="Q5" s="103">
        <v>10</v>
      </c>
      <c r="R5" s="109">
        <v>8</v>
      </c>
      <c r="S5" s="111" t="s">
        <v>36</v>
      </c>
      <c r="T5" s="111">
        <v>600</v>
      </c>
      <c r="U5" s="117" t="s">
        <v>1314</v>
      </c>
      <c r="V5" s="108"/>
      <c r="W5" s="108"/>
      <c r="X5" s="102"/>
      <c r="Y5" s="102"/>
      <c r="Z5" s="102">
        <v>160</v>
      </c>
      <c r="AA5" s="104">
        <v>25</v>
      </c>
      <c r="AB5" s="104">
        <v>167</v>
      </c>
      <c r="AC5" s="104"/>
      <c r="AD5" s="105"/>
      <c r="AE5" s="106" t="s">
        <v>36</v>
      </c>
      <c r="AF5" s="106"/>
      <c r="AG5" s="107"/>
      <c r="AH5" s="108"/>
      <c r="AI5" s="102" t="s">
        <v>1234</v>
      </c>
      <c r="AJ5" s="102" t="s">
        <v>1234</v>
      </c>
      <c r="AK5" s="102" t="e">
        <f>VLOOKUP(AJ5,[1]!Posts[#Data],2,FALSE)</f>
        <v>#REF!</v>
      </c>
      <c r="AL5" s="110" t="e">
        <f>VLOOKUP(AJ5,[1]!Posts[#Data],3,FALSE)</f>
        <v>#REF!</v>
      </c>
      <c r="AM5" s="103" t="e">
        <f>VLOOKUP(AJ5,[1]!Posts[#Data],4,FALSE)</f>
        <v>#REF!</v>
      </c>
      <c r="AN5" s="103"/>
      <c r="AO5" s="109"/>
      <c r="AP5" s="111"/>
      <c r="AQ5" s="111"/>
      <c r="AR5" s="112"/>
      <c r="AS5" s="102"/>
      <c r="AT5" s="102"/>
      <c r="AU5" s="102"/>
      <c r="AV5" s="102"/>
      <c r="AW5" s="102"/>
    </row>
    <row r="6" spans="2:49" ht="30.75" customHeight="1">
      <c r="B6" s="69">
        <f>tbl邀请[[#Totals],[小红书昵称]]</f>
        <v>18</v>
      </c>
      <c r="D6" s="104" t="s">
        <v>1315</v>
      </c>
      <c r="E6" s="104" t="s">
        <v>1316</v>
      </c>
      <c r="F6" s="104" t="s">
        <v>1317</v>
      </c>
      <c r="G6" s="105" t="s">
        <v>1318</v>
      </c>
      <c r="H6" s="106" t="s">
        <v>1319</v>
      </c>
      <c r="I6" s="106">
        <v>300</v>
      </c>
      <c r="J6" s="107" t="s">
        <v>1320</v>
      </c>
      <c r="K6" s="108">
        <v>5</v>
      </c>
      <c r="L6" s="102">
        <v>43882</v>
      </c>
      <c r="M6" s="102" t="s">
        <v>1321</v>
      </c>
      <c r="N6" s="102">
        <v>249</v>
      </c>
      <c r="O6" s="110">
        <v>43892</v>
      </c>
      <c r="P6" s="103" t="s">
        <v>36</v>
      </c>
      <c r="Q6" s="103">
        <v>10</v>
      </c>
      <c r="R6" s="109">
        <v>9</v>
      </c>
      <c r="S6" s="111" t="s">
        <v>36</v>
      </c>
      <c r="T6" s="111">
        <v>300</v>
      </c>
      <c r="U6" s="117" t="s">
        <v>1415</v>
      </c>
      <c r="V6" s="108"/>
      <c r="W6" s="108"/>
      <c r="X6" s="102"/>
      <c r="Y6" s="102"/>
      <c r="Z6" s="102">
        <v>321</v>
      </c>
      <c r="AA6" s="104">
        <v>3</v>
      </c>
      <c r="AB6" s="104">
        <v>110</v>
      </c>
      <c r="AC6" s="104"/>
      <c r="AD6" s="105"/>
      <c r="AE6" s="106" t="s">
        <v>36</v>
      </c>
      <c r="AF6" s="106"/>
      <c r="AG6" s="107"/>
      <c r="AH6" s="108"/>
      <c r="AI6" s="102" t="s">
        <v>1235</v>
      </c>
      <c r="AJ6" s="102" t="s">
        <v>1235</v>
      </c>
      <c r="AK6" s="102" t="e">
        <f>VLOOKUP(AJ6,[1]!Posts[#Data],2,FALSE)</f>
        <v>#REF!</v>
      </c>
      <c r="AL6" s="110" t="e">
        <f>VLOOKUP(AJ6,[1]!Posts[#Data],3,FALSE)</f>
        <v>#REF!</v>
      </c>
      <c r="AM6" s="103" t="e">
        <f>VLOOKUP(AJ6,[1]!Posts[#Data],4,FALSE)</f>
        <v>#REF!</v>
      </c>
      <c r="AN6" s="103"/>
      <c r="AO6" s="109"/>
      <c r="AP6" s="111"/>
      <c r="AQ6" s="111"/>
      <c r="AR6" s="112"/>
      <c r="AS6" s="102"/>
      <c r="AT6" s="102"/>
      <c r="AU6" s="102"/>
      <c r="AV6" s="102"/>
      <c r="AW6" s="102"/>
    </row>
    <row r="7" spans="2:49" ht="30.75" customHeight="1">
      <c r="B7" s="68" t="s">
        <v>49</v>
      </c>
      <c r="D7" s="104" t="s">
        <v>61</v>
      </c>
      <c r="E7" s="104" t="s">
        <v>1322</v>
      </c>
      <c r="F7" s="104" t="s">
        <v>61</v>
      </c>
      <c r="G7" s="105" t="s">
        <v>1323</v>
      </c>
      <c r="H7" s="106" t="s">
        <v>138</v>
      </c>
      <c r="I7" s="106">
        <v>300</v>
      </c>
      <c r="J7" s="107" t="s">
        <v>1322</v>
      </c>
      <c r="K7" s="108">
        <v>3</v>
      </c>
      <c r="L7" s="102">
        <v>43882</v>
      </c>
      <c r="M7" s="102" t="s">
        <v>1324</v>
      </c>
      <c r="N7" s="102">
        <v>249</v>
      </c>
      <c r="O7" s="110">
        <v>43890</v>
      </c>
      <c r="P7" s="103" t="s">
        <v>36</v>
      </c>
      <c r="Q7" s="103">
        <v>10</v>
      </c>
      <c r="R7" s="109">
        <v>8</v>
      </c>
      <c r="S7" s="111" t="s">
        <v>36</v>
      </c>
      <c r="T7" s="111">
        <v>300</v>
      </c>
      <c r="U7" s="117" t="s">
        <v>1325</v>
      </c>
      <c r="V7" s="108"/>
      <c r="W7" s="108"/>
      <c r="X7" s="102"/>
      <c r="Y7" s="102"/>
      <c r="Z7" s="102">
        <v>49</v>
      </c>
      <c r="AA7" s="104">
        <v>4</v>
      </c>
      <c r="AB7" s="104">
        <v>74</v>
      </c>
      <c r="AC7" s="104"/>
      <c r="AD7" s="105"/>
      <c r="AE7" s="106" t="s">
        <v>36</v>
      </c>
      <c r="AF7" s="106"/>
      <c r="AG7" s="107"/>
      <c r="AH7" s="108"/>
      <c r="AI7" s="102" t="s">
        <v>1236</v>
      </c>
      <c r="AJ7" s="102" t="s">
        <v>1236</v>
      </c>
      <c r="AK7" s="102" t="e">
        <f>VLOOKUP(AJ7,[1]!Posts[#Data],2,FALSE)</f>
        <v>#REF!</v>
      </c>
      <c r="AL7" s="110" t="e">
        <f>VLOOKUP(AJ7,[1]!Posts[#Data],3,FALSE)</f>
        <v>#REF!</v>
      </c>
      <c r="AM7" s="103" t="e">
        <f>VLOOKUP(AJ7,[1]!Posts[#Data],4,FALSE)</f>
        <v>#REF!</v>
      </c>
      <c r="AN7" s="103"/>
      <c r="AO7" s="109"/>
      <c r="AP7" s="111"/>
      <c r="AQ7" s="111"/>
      <c r="AR7" s="112"/>
      <c r="AS7" s="102"/>
      <c r="AT7" s="102"/>
      <c r="AU7" s="102"/>
      <c r="AV7" s="102"/>
      <c r="AW7" s="102"/>
    </row>
    <row r="8" spans="2:49" ht="31.5" customHeight="1">
      <c r="B8" s="69">
        <f>tbl邀请[[#Totals],[拍单日期]]</f>
        <v>18</v>
      </c>
      <c r="D8" s="104" t="s">
        <v>1326</v>
      </c>
      <c r="E8" s="104" t="s">
        <v>1327</v>
      </c>
      <c r="F8" s="104" t="s">
        <v>1328</v>
      </c>
      <c r="G8" s="105" t="s">
        <v>1329</v>
      </c>
      <c r="H8" s="106" t="s">
        <v>292</v>
      </c>
      <c r="I8" s="106">
        <v>350</v>
      </c>
      <c r="J8" s="107" t="s">
        <v>1330</v>
      </c>
      <c r="K8" s="108">
        <v>5</v>
      </c>
      <c r="L8" s="102">
        <v>43882</v>
      </c>
      <c r="M8" s="102" t="s">
        <v>1331</v>
      </c>
      <c r="N8" s="102">
        <v>214</v>
      </c>
      <c r="O8" s="110">
        <v>43892</v>
      </c>
      <c r="P8" s="103" t="s">
        <v>36</v>
      </c>
      <c r="Q8" s="103">
        <v>9</v>
      </c>
      <c r="R8" s="109">
        <v>7</v>
      </c>
      <c r="S8" s="111" t="s">
        <v>36</v>
      </c>
      <c r="T8" s="111">
        <v>50</v>
      </c>
      <c r="U8" s="117" t="s">
        <v>1332</v>
      </c>
      <c r="V8" s="108"/>
      <c r="W8" s="108"/>
      <c r="X8" s="102"/>
      <c r="Y8" s="102"/>
      <c r="Z8" s="102">
        <v>51</v>
      </c>
      <c r="AA8" s="104">
        <v>12</v>
      </c>
      <c r="AB8" s="104">
        <v>55</v>
      </c>
      <c r="AC8" s="104"/>
      <c r="AD8" s="105"/>
      <c r="AE8" s="106"/>
      <c r="AF8" s="106"/>
      <c r="AG8" s="107"/>
      <c r="AH8" s="108"/>
      <c r="AI8" s="102" t="s">
        <v>1237</v>
      </c>
      <c r="AJ8" s="102" t="s">
        <v>1237</v>
      </c>
      <c r="AK8" s="102" t="e">
        <f>VLOOKUP(AJ8,[1]!Posts[#Data],2,FALSE)</f>
        <v>#REF!</v>
      </c>
      <c r="AL8" s="110" t="e">
        <f>VLOOKUP(AJ8,[1]!Posts[#Data],3,FALSE)</f>
        <v>#REF!</v>
      </c>
      <c r="AM8" s="103" t="e">
        <f>VLOOKUP(AJ8,[1]!Posts[#Data],4,FALSE)</f>
        <v>#REF!</v>
      </c>
      <c r="AN8" s="103"/>
      <c r="AO8" s="109"/>
      <c r="AP8" s="111"/>
      <c r="AQ8" s="111"/>
      <c r="AR8" s="112"/>
      <c r="AS8" s="102"/>
      <c r="AT8" s="102"/>
      <c r="AU8" s="102"/>
      <c r="AV8" s="102"/>
      <c r="AW8" s="102"/>
    </row>
    <row r="9" spans="2:49" ht="30.75" customHeight="1">
      <c r="B9" s="68" t="s">
        <v>58</v>
      </c>
      <c r="D9" s="104" t="s">
        <v>410</v>
      </c>
      <c r="E9" s="104" t="s">
        <v>411</v>
      </c>
      <c r="F9" s="104" t="s">
        <v>410</v>
      </c>
      <c r="G9" s="105" t="s">
        <v>1333</v>
      </c>
      <c r="H9" s="106" t="s">
        <v>1334</v>
      </c>
      <c r="I9" s="106">
        <v>400</v>
      </c>
      <c r="J9" s="107" t="s">
        <v>1335</v>
      </c>
      <c r="K9" s="108">
        <v>3</v>
      </c>
      <c r="L9" s="102">
        <v>43882</v>
      </c>
      <c r="M9" s="102" t="s">
        <v>1336</v>
      </c>
      <c r="N9" s="102">
        <v>217</v>
      </c>
      <c r="O9" s="110">
        <v>43890</v>
      </c>
      <c r="P9" s="103" t="s">
        <v>36</v>
      </c>
      <c r="Q9" s="103">
        <v>10</v>
      </c>
      <c r="R9" s="109">
        <v>7</v>
      </c>
      <c r="S9" s="111" t="s">
        <v>36</v>
      </c>
      <c r="T9" s="111">
        <v>400</v>
      </c>
      <c r="U9" s="117" t="s">
        <v>1337</v>
      </c>
      <c r="V9" s="108"/>
      <c r="W9" s="108"/>
      <c r="X9" s="102"/>
      <c r="Y9" s="102"/>
      <c r="Z9" s="102">
        <v>253</v>
      </c>
      <c r="AA9" s="104">
        <v>19</v>
      </c>
      <c r="AB9" s="104">
        <v>180</v>
      </c>
      <c r="AC9" s="104"/>
      <c r="AD9" s="105"/>
      <c r="AE9" s="106" t="s">
        <v>36</v>
      </c>
      <c r="AF9" s="106"/>
      <c r="AG9" s="107"/>
      <c r="AH9" s="108"/>
      <c r="AI9" s="102" t="s">
        <v>1238</v>
      </c>
      <c r="AJ9" s="102" t="s">
        <v>1238</v>
      </c>
      <c r="AK9" s="102" t="e">
        <f>VLOOKUP(AJ9,[1]!Posts[#Data],2,FALSE)</f>
        <v>#REF!</v>
      </c>
      <c r="AL9" s="110" t="e">
        <f>VLOOKUP(AJ9,[1]!Posts[#Data],3,FALSE)</f>
        <v>#REF!</v>
      </c>
      <c r="AM9" s="103" t="e">
        <f>VLOOKUP(AJ9,[1]!Posts[#Data],4,FALSE)</f>
        <v>#REF!</v>
      </c>
      <c r="AN9" s="103"/>
      <c r="AO9" s="109"/>
      <c r="AP9" s="111"/>
      <c r="AQ9" s="111"/>
      <c r="AR9" s="112"/>
      <c r="AS9" s="102"/>
      <c r="AT9" s="102"/>
      <c r="AU9" s="102"/>
      <c r="AV9" s="102"/>
      <c r="AW9" s="102"/>
    </row>
    <row r="10" spans="2:49" ht="30.75" customHeight="1">
      <c r="B10" s="69">
        <f>tbl邀请[[#Totals],[是否交稿]]</f>
        <v>18</v>
      </c>
      <c r="D10" s="104" t="s">
        <v>1338</v>
      </c>
      <c r="E10" s="104" t="s">
        <v>1339</v>
      </c>
      <c r="F10" s="104" t="s">
        <v>1338</v>
      </c>
      <c r="G10" s="105" t="s">
        <v>1340</v>
      </c>
      <c r="H10" s="106" t="s">
        <v>222</v>
      </c>
      <c r="I10" s="106">
        <v>300</v>
      </c>
      <c r="J10" s="107" t="s">
        <v>1341</v>
      </c>
      <c r="K10" s="108">
        <v>5</v>
      </c>
      <c r="L10" s="102">
        <v>43882</v>
      </c>
      <c r="M10" s="102" t="s">
        <v>1342</v>
      </c>
      <c r="N10" s="102">
        <v>249</v>
      </c>
      <c r="O10" s="110">
        <v>43892</v>
      </c>
      <c r="P10" s="103" t="s">
        <v>36</v>
      </c>
      <c r="Q10" s="103">
        <v>10</v>
      </c>
      <c r="R10" s="109">
        <v>7</v>
      </c>
      <c r="S10" s="111" t="s">
        <v>36</v>
      </c>
      <c r="T10" s="111">
        <v>300</v>
      </c>
      <c r="U10" s="117" t="s">
        <v>1343</v>
      </c>
      <c r="V10" s="108"/>
      <c r="W10" s="108"/>
      <c r="X10" s="102"/>
      <c r="Y10" s="102"/>
      <c r="Z10" s="102">
        <v>123</v>
      </c>
      <c r="AA10" s="104">
        <v>11</v>
      </c>
      <c r="AB10" s="104">
        <v>105</v>
      </c>
      <c r="AC10" s="104"/>
      <c r="AD10" s="105"/>
      <c r="AE10" s="106" t="s">
        <v>36</v>
      </c>
      <c r="AF10" s="106"/>
      <c r="AG10" s="107"/>
      <c r="AH10" s="108"/>
      <c r="AI10" s="102" t="s">
        <v>1239</v>
      </c>
      <c r="AJ10" s="102" t="s">
        <v>1239</v>
      </c>
      <c r="AK10" s="102" t="e">
        <f>VLOOKUP(AJ10,[1]!Posts[#Data],2,FALSE)</f>
        <v>#REF!</v>
      </c>
      <c r="AL10" s="110" t="e">
        <f>VLOOKUP(AJ10,[1]!Posts[#Data],3,FALSE)</f>
        <v>#REF!</v>
      </c>
      <c r="AM10" s="103" t="e">
        <f>VLOOKUP(AJ10,[1]!Posts[#Data],4,FALSE)</f>
        <v>#REF!</v>
      </c>
      <c r="AN10" s="103"/>
      <c r="AO10" s="109"/>
      <c r="AP10" s="111"/>
      <c r="AQ10" s="111"/>
      <c r="AR10" s="112"/>
      <c r="AS10" s="102"/>
      <c r="AT10" s="102"/>
      <c r="AU10" s="102"/>
      <c r="AV10" s="102"/>
      <c r="AW10" s="102"/>
    </row>
    <row r="11" spans="2:49" ht="30.75" customHeight="1">
      <c r="B11" s="68" t="s">
        <v>64</v>
      </c>
      <c r="D11" s="104" t="s">
        <v>1344</v>
      </c>
      <c r="E11" s="104" t="s">
        <v>1345</v>
      </c>
      <c r="F11" s="104" t="s">
        <v>1344</v>
      </c>
      <c r="G11" s="105" t="s">
        <v>1346</v>
      </c>
      <c r="H11" s="106" t="s">
        <v>203</v>
      </c>
      <c r="I11" s="106">
        <v>350</v>
      </c>
      <c r="J11" s="107" t="s">
        <v>1345</v>
      </c>
      <c r="K11" s="108">
        <v>5</v>
      </c>
      <c r="L11" s="102">
        <v>43882</v>
      </c>
      <c r="M11" s="102" t="s">
        <v>1347</v>
      </c>
      <c r="N11" s="102">
        <v>279</v>
      </c>
      <c r="O11" s="110">
        <v>43892</v>
      </c>
      <c r="P11" s="103" t="s">
        <v>36</v>
      </c>
      <c r="Q11" s="103">
        <v>10</v>
      </c>
      <c r="R11" s="109">
        <v>8</v>
      </c>
      <c r="S11" s="111" t="s">
        <v>36</v>
      </c>
      <c r="T11" s="111">
        <v>350</v>
      </c>
      <c r="U11" s="117" t="s">
        <v>1348</v>
      </c>
      <c r="V11" s="108"/>
      <c r="W11" s="108"/>
      <c r="X11" s="102"/>
      <c r="Y11" s="102"/>
      <c r="Z11" s="102">
        <v>128</v>
      </c>
      <c r="AA11" s="104">
        <v>10</v>
      </c>
      <c r="AB11" s="104">
        <v>100</v>
      </c>
      <c r="AC11" s="104"/>
      <c r="AD11" s="105"/>
      <c r="AE11" s="106" t="s">
        <v>550</v>
      </c>
      <c r="AF11" s="106"/>
      <c r="AG11" s="107"/>
      <c r="AH11" s="108"/>
      <c r="AI11" s="102" t="s">
        <v>1240</v>
      </c>
      <c r="AJ11" s="102" t="s">
        <v>1240</v>
      </c>
      <c r="AK11" s="102" t="e">
        <f>VLOOKUP(AJ11,[1]!Posts[#Data],2,FALSE)</f>
        <v>#REF!</v>
      </c>
      <c r="AL11" s="110" t="e">
        <f>VLOOKUP(AJ11,[1]!Posts[#Data],3,FALSE)</f>
        <v>#REF!</v>
      </c>
      <c r="AM11" s="103" t="e">
        <f>VLOOKUP(AJ11,[1]!Posts[#Data],4,FALSE)</f>
        <v>#REF!</v>
      </c>
      <c r="AN11" s="103"/>
      <c r="AO11" s="109"/>
      <c r="AP11" s="111"/>
      <c r="AQ11" s="111"/>
      <c r="AR11" s="112"/>
      <c r="AS11" s="102"/>
      <c r="AT11" s="102"/>
      <c r="AU11" s="102"/>
      <c r="AV11" s="102"/>
      <c r="AW11" s="102"/>
    </row>
    <row r="12" spans="2:49" ht="30.75" customHeight="1">
      <c r="B12" s="69">
        <f>tbl邀请[[#Totals],[是否发布]]</f>
        <v>18</v>
      </c>
      <c r="D12" s="104" t="s">
        <v>1349</v>
      </c>
      <c r="E12" s="104" t="s">
        <v>1350</v>
      </c>
      <c r="F12" s="104" t="s">
        <v>1349</v>
      </c>
      <c r="G12" s="105" t="s">
        <v>1351</v>
      </c>
      <c r="H12" s="106" t="s">
        <v>138</v>
      </c>
      <c r="I12" s="106">
        <v>300</v>
      </c>
      <c r="J12" s="107" t="s">
        <v>1352</v>
      </c>
      <c r="K12" s="108">
        <v>5</v>
      </c>
      <c r="L12" s="102">
        <v>43882</v>
      </c>
      <c r="M12" s="102" t="s">
        <v>1353</v>
      </c>
      <c r="N12" s="102">
        <v>249</v>
      </c>
      <c r="O12" s="110">
        <v>43892</v>
      </c>
      <c r="P12" s="103" t="s">
        <v>36</v>
      </c>
      <c r="Q12" s="103">
        <v>10</v>
      </c>
      <c r="R12" s="109">
        <v>8</v>
      </c>
      <c r="S12" s="111" t="s">
        <v>36</v>
      </c>
      <c r="T12" s="111">
        <v>300</v>
      </c>
      <c r="U12" s="117" t="s">
        <v>1354</v>
      </c>
      <c r="V12" s="108"/>
      <c r="W12" s="108"/>
      <c r="X12" s="102"/>
      <c r="Y12" s="102"/>
      <c r="Z12" s="102">
        <v>136</v>
      </c>
      <c r="AA12" s="104">
        <v>15</v>
      </c>
      <c r="AB12" s="104">
        <v>141</v>
      </c>
      <c r="AC12" s="104"/>
      <c r="AD12" s="105"/>
      <c r="AE12" s="106" t="s">
        <v>36</v>
      </c>
      <c r="AF12" s="106"/>
      <c r="AG12" s="107"/>
      <c r="AH12" s="108"/>
      <c r="AI12" s="102" t="s">
        <v>1241</v>
      </c>
      <c r="AJ12" s="102" t="s">
        <v>1241</v>
      </c>
      <c r="AK12" s="102" t="e">
        <f>VLOOKUP(AJ12,[1]!Posts[#Data],2,FALSE)</f>
        <v>#REF!</v>
      </c>
      <c r="AL12" s="110" t="e">
        <f>VLOOKUP(AJ12,[1]!Posts[#Data],3,FALSE)</f>
        <v>#REF!</v>
      </c>
      <c r="AM12" s="103" t="e">
        <f>VLOOKUP(AJ12,[1]!Posts[#Data],4,FALSE)</f>
        <v>#REF!</v>
      </c>
      <c r="AN12" s="103"/>
      <c r="AO12" s="109"/>
      <c r="AP12" s="111"/>
      <c r="AQ12" s="111"/>
      <c r="AR12" s="112"/>
      <c r="AS12" s="102"/>
      <c r="AT12" s="102"/>
      <c r="AU12" s="102"/>
      <c r="AV12" s="102"/>
      <c r="AW12" s="102"/>
    </row>
    <row r="13" spans="2:49" ht="30.75" customHeight="1">
      <c r="B13" s="68" t="s">
        <v>71</v>
      </c>
      <c r="D13" s="104" t="s">
        <v>1355</v>
      </c>
      <c r="E13" s="104" t="s">
        <v>1356</v>
      </c>
      <c r="F13" s="104" t="s">
        <v>1357</v>
      </c>
      <c r="G13" s="105" t="s">
        <v>1358</v>
      </c>
      <c r="H13" s="106" t="s">
        <v>307</v>
      </c>
      <c r="I13" s="106">
        <v>300</v>
      </c>
      <c r="J13" s="107" t="s">
        <v>1359</v>
      </c>
      <c r="K13" s="108">
        <v>5</v>
      </c>
      <c r="L13" s="102">
        <v>43882</v>
      </c>
      <c r="M13" s="102" t="s">
        <v>1360</v>
      </c>
      <c r="N13" s="102">
        <v>249</v>
      </c>
      <c r="O13" s="110">
        <v>43892</v>
      </c>
      <c r="P13" s="103" t="s">
        <v>36</v>
      </c>
      <c r="Q13" s="103">
        <v>10</v>
      </c>
      <c r="R13" s="109">
        <v>7</v>
      </c>
      <c r="S13" s="111" t="s">
        <v>36</v>
      </c>
      <c r="T13" s="111">
        <v>300</v>
      </c>
      <c r="U13" s="117" t="s">
        <v>1361</v>
      </c>
      <c r="V13" s="108"/>
      <c r="W13" s="108"/>
      <c r="X13" s="102"/>
      <c r="Y13" s="102"/>
      <c r="Z13" s="102">
        <v>132</v>
      </c>
      <c r="AA13" s="104">
        <v>12</v>
      </c>
      <c r="AB13" s="104">
        <v>74</v>
      </c>
      <c r="AC13" s="104"/>
      <c r="AD13" s="105"/>
      <c r="AE13" s="106" t="s">
        <v>36</v>
      </c>
      <c r="AF13" s="106"/>
      <c r="AG13" s="107"/>
      <c r="AH13" s="108"/>
      <c r="AI13" s="102" t="s">
        <v>1233</v>
      </c>
      <c r="AJ13" s="102" t="s">
        <v>1233</v>
      </c>
      <c r="AK13" s="102" t="e">
        <f>VLOOKUP(AJ13,[1]!Posts[#Data],2,FALSE)</f>
        <v>#REF!</v>
      </c>
      <c r="AL13" s="110" t="e">
        <f>VLOOKUP(AJ13,[1]!Posts[#Data],3,FALSE)</f>
        <v>#REF!</v>
      </c>
      <c r="AM13" s="103" t="e">
        <f>VLOOKUP(AJ13,[1]!Posts[#Data],4,FALSE)</f>
        <v>#REF!</v>
      </c>
      <c r="AN13" s="103"/>
      <c r="AO13" s="109"/>
      <c r="AP13" s="111"/>
      <c r="AQ13" s="111"/>
      <c r="AR13" s="112"/>
      <c r="AS13" s="102"/>
      <c r="AT13" s="102"/>
      <c r="AU13" s="102"/>
      <c r="AV13" s="102"/>
      <c r="AW13" s="102"/>
    </row>
    <row r="14" spans="2:49" ht="30.75" customHeight="1">
      <c r="B14" s="70">
        <f>tbl邀请[[#Totals],[拍单金额]]</f>
        <v>4455</v>
      </c>
      <c r="D14" s="104" t="s">
        <v>1362</v>
      </c>
      <c r="E14" s="104" t="s">
        <v>1363</v>
      </c>
      <c r="F14" s="104" t="s">
        <v>1364</v>
      </c>
      <c r="G14" s="105" t="s">
        <v>1365</v>
      </c>
      <c r="H14" s="106" t="s">
        <v>437</v>
      </c>
      <c r="I14" s="106">
        <v>300</v>
      </c>
      <c r="J14" s="107" t="s">
        <v>1366</v>
      </c>
      <c r="K14" s="108">
        <v>5</v>
      </c>
      <c r="L14" s="102">
        <v>43882</v>
      </c>
      <c r="M14" s="102" t="s">
        <v>1367</v>
      </c>
      <c r="N14" s="102">
        <v>249</v>
      </c>
      <c r="O14" s="110">
        <v>43892</v>
      </c>
      <c r="P14" s="103" t="s">
        <v>36</v>
      </c>
      <c r="Q14" s="103">
        <v>10</v>
      </c>
      <c r="R14" s="109">
        <v>8</v>
      </c>
      <c r="S14" s="111" t="s">
        <v>36</v>
      </c>
      <c r="T14" s="111">
        <v>300</v>
      </c>
      <c r="U14" s="117" t="s">
        <v>1368</v>
      </c>
      <c r="V14" s="108" t="s">
        <v>1369</v>
      </c>
      <c r="W14" s="108"/>
      <c r="X14" s="102"/>
      <c r="Y14" s="102"/>
      <c r="Z14" s="102">
        <v>48</v>
      </c>
      <c r="AA14" s="104">
        <v>14</v>
      </c>
      <c r="AB14" s="104">
        <v>5</v>
      </c>
      <c r="AC14" s="104"/>
      <c r="AD14" s="105"/>
      <c r="AE14" s="106" t="s">
        <v>36</v>
      </c>
      <c r="AF14" s="106"/>
      <c r="AG14" s="107"/>
      <c r="AH14" s="108"/>
      <c r="AI14" s="102" t="s">
        <v>1233</v>
      </c>
      <c r="AJ14" s="102" t="s">
        <v>1233</v>
      </c>
      <c r="AK14" s="102" t="e">
        <f>VLOOKUP(AJ14,[1]!Posts[#Data],2,FALSE)</f>
        <v>#REF!</v>
      </c>
      <c r="AL14" s="110" t="e">
        <f>VLOOKUP(AJ14,[1]!Posts[#Data],3,FALSE)</f>
        <v>#REF!</v>
      </c>
      <c r="AM14" s="103" t="e">
        <f>VLOOKUP(AJ14,[1]!Posts[#Data],4,FALSE)</f>
        <v>#REF!</v>
      </c>
      <c r="AN14" s="103"/>
      <c r="AO14" s="109"/>
      <c r="AP14" s="111"/>
      <c r="AQ14" s="111"/>
      <c r="AR14" s="112"/>
      <c r="AS14" s="102"/>
      <c r="AT14" s="102"/>
      <c r="AU14" s="102"/>
      <c r="AV14" s="102"/>
      <c r="AW14" s="102"/>
    </row>
    <row r="15" spans="2:49" ht="30.75" customHeight="1">
      <c r="B15" s="68" t="s">
        <v>79</v>
      </c>
      <c r="D15" s="104" t="s">
        <v>1370</v>
      </c>
      <c r="E15" s="104" t="s">
        <v>1371</v>
      </c>
      <c r="F15" s="104" t="s">
        <v>1370</v>
      </c>
      <c r="G15" s="105" t="s">
        <v>1372</v>
      </c>
      <c r="H15" s="106" t="s">
        <v>147</v>
      </c>
      <c r="I15" s="106">
        <v>300</v>
      </c>
      <c r="J15" s="107" t="s">
        <v>1373</v>
      </c>
      <c r="K15" s="108">
        <v>5</v>
      </c>
      <c r="L15" s="102">
        <v>43882</v>
      </c>
      <c r="M15" s="102" t="s">
        <v>1374</v>
      </c>
      <c r="N15" s="102">
        <v>249</v>
      </c>
      <c r="O15" s="110">
        <v>43892</v>
      </c>
      <c r="P15" s="103" t="s">
        <v>36</v>
      </c>
      <c r="Q15" s="103">
        <v>5</v>
      </c>
      <c r="R15" s="109">
        <v>7</v>
      </c>
      <c r="S15" s="111" t="s">
        <v>36</v>
      </c>
      <c r="T15" s="111">
        <v>300</v>
      </c>
      <c r="U15" s="117" t="s">
        <v>1375</v>
      </c>
      <c r="V15" s="108"/>
      <c r="W15" s="108"/>
      <c r="X15" s="102"/>
      <c r="Y15" s="102"/>
      <c r="Z15" s="102">
        <v>148</v>
      </c>
      <c r="AA15" s="104">
        <v>27</v>
      </c>
      <c r="AB15" s="104">
        <v>160</v>
      </c>
      <c r="AC15" s="104"/>
      <c r="AD15" s="105"/>
      <c r="AE15" s="106" t="s">
        <v>36</v>
      </c>
      <c r="AF15" s="106"/>
      <c r="AG15" s="107"/>
      <c r="AH15" s="108"/>
      <c r="AI15" s="102" t="s">
        <v>1233</v>
      </c>
      <c r="AJ15" s="102" t="s">
        <v>1233</v>
      </c>
      <c r="AK15" s="102" t="e">
        <f>VLOOKUP(AJ15,[1]!Posts[#Data],2,FALSE)</f>
        <v>#REF!</v>
      </c>
      <c r="AL15" s="110" t="e">
        <f>VLOOKUP(AJ15,[1]!Posts[#Data],3,FALSE)</f>
        <v>#REF!</v>
      </c>
      <c r="AM15" s="103" t="e">
        <f>VLOOKUP(AJ15,[1]!Posts[#Data],4,FALSE)</f>
        <v>#REF!</v>
      </c>
      <c r="AN15" s="103"/>
      <c r="AO15" s="109"/>
      <c r="AP15" s="111"/>
      <c r="AQ15" s="111"/>
      <c r="AR15" s="112"/>
      <c r="AS15" s="102"/>
      <c r="AT15" s="102"/>
      <c r="AU15" s="102"/>
      <c r="AV15" s="102"/>
      <c r="AW15" s="102"/>
    </row>
    <row r="16" spans="2:49" ht="30.75" customHeight="1">
      <c r="B16" s="70">
        <f>tbl邀请[[#Totals],[结算金额]]</f>
        <v>5050</v>
      </c>
      <c r="D16" s="104" t="s">
        <v>1376</v>
      </c>
      <c r="E16" s="104" t="s">
        <v>1377</v>
      </c>
      <c r="F16" s="104" t="s">
        <v>1378</v>
      </c>
      <c r="G16" s="105" t="s">
        <v>1379</v>
      </c>
      <c r="H16" s="106" t="s">
        <v>163</v>
      </c>
      <c r="I16" s="106">
        <v>400</v>
      </c>
      <c r="J16" s="107" t="s">
        <v>1377</v>
      </c>
      <c r="K16" s="108">
        <v>5</v>
      </c>
      <c r="L16" s="102">
        <v>43882</v>
      </c>
      <c r="M16" s="102" t="s">
        <v>1380</v>
      </c>
      <c r="N16" s="102">
        <v>249</v>
      </c>
      <c r="O16" s="110">
        <v>43892</v>
      </c>
      <c r="P16" s="103" t="s">
        <v>36</v>
      </c>
      <c r="Q16" s="103">
        <v>10</v>
      </c>
      <c r="R16" s="109">
        <v>9</v>
      </c>
      <c r="S16" s="111" t="s">
        <v>36</v>
      </c>
      <c r="T16" s="111">
        <v>400</v>
      </c>
      <c r="U16" s="117" t="s">
        <v>1381</v>
      </c>
      <c r="V16" s="108" t="s">
        <v>1382</v>
      </c>
      <c r="W16" s="108" t="s">
        <v>1383</v>
      </c>
      <c r="X16" s="102"/>
      <c r="Y16" s="102"/>
      <c r="Z16" s="102">
        <v>141</v>
      </c>
      <c r="AA16" s="104">
        <v>30</v>
      </c>
      <c r="AB16" s="104">
        <v>59</v>
      </c>
      <c r="AC16" s="104"/>
      <c r="AD16" s="105"/>
      <c r="AE16" s="106" t="s">
        <v>36</v>
      </c>
      <c r="AF16" s="106"/>
      <c r="AG16" s="107"/>
      <c r="AH16" s="108"/>
      <c r="AI16" s="102" t="s">
        <v>1242</v>
      </c>
      <c r="AJ16" s="102" t="s">
        <v>1242</v>
      </c>
      <c r="AK16" s="102" t="e">
        <f>VLOOKUP(AJ16,[1]!Posts[#Data],2,FALSE)</f>
        <v>#REF!</v>
      </c>
      <c r="AL16" s="110" t="e">
        <f>VLOOKUP(AJ16,[1]!Posts[#Data],3,FALSE)</f>
        <v>#REF!</v>
      </c>
      <c r="AM16" s="103" t="e">
        <f>VLOOKUP(AJ16,[1]!Posts[#Data],4,FALSE)</f>
        <v>#REF!</v>
      </c>
      <c r="AN16" s="103"/>
      <c r="AO16" s="109"/>
      <c r="AP16" s="111"/>
      <c r="AQ16" s="111"/>
      <c r="AR16" s="112"/>
      <c r="AS16" s="102"/>
      <c r="AT16" s="102"/>
      <c r="AU16" s="102"/>
      <c r="AV16" s="102"/>
      <c r="AW16" s="102"/>
    </row>
    <row r="17" spans="2:49" ht="30.75" customHeight="1">
      <c r="B17" s="68" t="s">
        <v>88</v>
      </c>
      <c r="D17" s="104" t="s">
        <v>1384</v>
      </c>
      <c r="E17" s="104" t="s">
        <v>1385</v>
      </c>
      <c r="F17" s="104" t="s">
        <v>1384</v>
      </c>
      <c r="G17" s="105" t="s">
        <v>1386</v>
      </c>
      <c r="H17" s="106" t="s">
        <v>1387</v>
      </c>
      <c r="I17" s="106">
        <v>0</v>
      </c>
      <c r="J17" s="107" t="s">
        <v>1388</v>
      </c>
      <c r="K17" s="108">
        <v>5</v>
      </c>
      <c r="L17" s="102">
        <v>43882</v>
      </c>
      <c r="M17" s="102" t="s">
        <v>1389</v>
      </c>
      <c r="N17" s="102">
        <v>259</v>
      </c>
      <c r="O17" s="110">
        <v>43892</v>
      </c>
      <c r="P17" s="103" t="s">
        <v>36</v>
      </c>
      <c r="Q17" s="103">
        <v>9</v>
      </c>
      <c r="R17" s="109">
        <v>6</v>
      </c>
      <c r="S17" s="111" t="s">
        <v>36</v>
      </c>
      <c r="T17" s="111">
        <v>50</v>
      </c>
      <c r="U17" s="117" t="s">
        <v>1390</v>
      </c>
      <c r="V17" s="108"/>
      <c r="W17" s="108"/>
      <c r="X17" s="102"/>
      <c r="Y17" s="102"/>
      <c r="Z17" s="102">
        <v>18</v>
      </c>
      <c r="AA17" s="104">
        <v>5</v>
      </c>
      <c r="AB17" s="104">
        <v>12</v>
      </c>
      <c r="AC17" s="104"/>
      <c r="AD17" s="105"/>
      <c r="AE17" s="106" t="s">
        <v>36</v>
      </c>
      <c r="AF17" s="106"/>
      <c r="AG17" s="107"/>
      <c r="AH17" s="108"/>
      <c r="AI17" s="102" t="s">
        <v>1243</v>
      </c>
      <c r="AJ17" s="102" t="s">
        <v>1243</v>
      </c>
      <c r="AK17" s="102" t="e">
        <f>VLOOKUP(AJ17,[1]!Posts[#Data],2,FALSE)</f>
        <v>#REF!</v>
      </c>
      <c r="AL17" s="110" t="e">
        <f>VLOOKUP(AJ17,[1]!Posts[#Data],3,FALSE)</f>
        <v>#REF!</v>
      </c>
      <c r="AM17" s="103" t="e">
        <f>VLOOKUP(AJ17,[1]!Posts[#Data],4,FALSE)</f>
        <v>#REF!</v>
      </c>
      <c r="AN17" s="103"/>
      <c r="AO17" s="109"/>
      <c r="AP17" s="111"/>
      <c r="AQ17" s="111"/>
      <c r="AR17" s="112"/>
      <c r="AS17" s="102"/>
      <c r="AT17" s="102"/>
      <c r="AU17" s="102"/>
      <c r="AV17" s="102"/>
      <c r="AW17" s="102"/>
    </row>
    <row r="18" spans="2:49" ht="30.75" customHeight="1">
      <c r="B18" s="70">
        <f>tbl邀请[[#Totals],[笔记报价]]-B16</f>
        <v>200</v>
      </c>
      <c r="D18" s="104" t="s">
        <v>1391</v>
      </c>
      <c r="E18" s="104" t="s">
        <v>1392</v>
      </c>
      <c r="F18" s="104" t="s">
        <v>1391</v>
      </c>
      <c r="G18" s="105" t="s">
        <v>1393</v>
      </c>
      <c r="H18" s="106" t="s">
        <v>182</v>
      </c>
      <c r="I18" s="106">
        <v>300</v>
      </c>
      <c r="J18" s="107" t="s">
        <v>1394</v>
      </c>
      <c r="K18" s="108">
        <v>5</v>
      </c>
      <c r="L18" s="102">
        <v>43882</v>
      </c>
      <c r="M18" s="102" t="s">
        <v>1395</v>
      </c>
      <c r="N18" s="102">
        <v>249</v>
      </c>
      <c r="O18" s="110">
        <v>43892</v>
      </c>
      <c r="P18" s="103" t="s">
        <v>36</v>
      </c>
      <c r="Q18" s="103">
        <v>10</v>
      </c>
      <c r="R18" s="109">
        <v>8</v>
      </c>
      <c r="S18" s="111" t="s">
        <v>36</v>
      </c>
      <c r="T18" s="111">
        <v>300</v>
      </c>
      <c r="U18" s="117" t="s">
        <v>1396</v>
      </c>
      <c r="V18" s="108" t="s">
        <v>1397</v>
      </c>
      <c r="W18" s="108" t="s">
        <v>1398</v>
      </c>
      <c r="X18" s="102"/>
      <c r="Y18" s="102"/>
      <c r="Z18" s="102">
        <v>620</v>
      </c>
      <c r="AA18" s="104">
        <v>29</v>
      </c>
      <c r="AB18" s="104">
        <v>471</v>
      </c>
      <c r="AC18" s="104"/>
      <c r="AD18" s="105"/>
      <c r="AE18" s="106" t="s">
        <v>36</v>
      </c>
      <c r="AF18" s="106"/>
      <c r="AG18" s="107"/>
      <c r="AH18" s="108"/>
      <c r="AI18" s="102" t="s">
        <v>1244</v>
      </c>
      <c r="AJ18" s="102" t="s">
        <v>1244</v>
      </c>
      <c r="AK18" s="102" t="e">
        <f>VLOOKUP(AJ18,[1]!Posts[#Data],2,FALSE)</f>
        <v>#REF!</v>
      </c>
      <c r="AL18" s="110" t="e">
        <f>VLOOKUP(AJ18,[1]!Posts[#Data],3,FALSE)</f>
        <v>#REF!</v>
      </c>
      <c r="AM18" s="103" t="e">
        <f>VLOOKUP(AJ18,[1]!Posts[#Data],4,FALSE)</f>
        <v>#REF!</v>
      </c>
      <c r="AN18" s="103"/>
      <c r="AO18" s="109"/>
      <c r="AP18" s="111"/>
      <c r="AQ18" s="111"/>
      <c r="AR18" s="112"/>
      <c r="AS18" s="102"/>
      <c r="AT18" s="102"/>
      <c r="AU18" s="102"/>
      <c r="AV18" s="102"/>
      <c r="AW18" s="102"/>
    </row>
    <row r="19" spans="2:49" ht="30.75" customHeight="1">
      <c r="D19" s="104" t="s">
        <v>1399</v>
      </c>
      <c r="E19" s="104" t="s">
        <v>1400</v>
      </c>
      <c r="F19" s="104" t="s">
        <v>1401</v>
      </c>
      <c r="G19" s="105" t="s">
        <v>1402</v>
      </c>
      <c r="H19" s="106" t="s">
        <v>1403</v>
      </c>
      <c r="I19" s="106">
        <v>0</v>
      </c>
      <c r="J19" s="107" t="s">
        <v>1404</v>
      </c>
      <c r="K19" s="108">
        <v>5</v>
      </c>
      <c r="L19" s="102">
        <v>43882</v>
      </c>
      <c r="M19" s="102" t="s">
        <v>1405</v>
      </c>
      <c r="N19" s="102">
        <v>249</v>
      </c>
      <c r="O19" s="110">
        <v>43892</v>
      </c>
      <c r="P19" s="103" t="s">
        <v>36</v>
      </c>
      <c r="Q19" s="103">
        <v>10</v>
      </c>
      <c r="R19" s="109">
        <v>7</v>
      </c>
      <c r="S19" s="111" t="s">
        <v>36</v>
      </c>
      <c r="T19" s="111">
        <v>50</v>
      </c>
      <c r="U19" s="117" t="s">
        <v>1406</v>
      </c>
      <c r="V19" s="108" t="s">
        <v>1407</v>
      </c>
      <c r="W19" s="108"/>
      <c r="X19" s="102"/>
      <c r="Y19" s="102"/>
      <c r="Z19" s="102">
        <v>5</v>
      </c>
      <c r="AA19" s="104">
        <v>1</v>
      </c>
      <c r="AB19" s="104">
        <v>3</v>
      </c>
      <c r="AC19" s="104"/>
      <c r="AD19" s="105"/>
      <c r="AE19" s="106" t="s">
        <v>36</v>
      </c>
      <c r="AF19" s="106"/>
      <c r="AG19" s="107"/>
      <c r="AH19" s="108"/>
      <c r="AI19" s="102" t="s">
        <v>1233</v>
      </c>
      <c r="AJ19" s="102" t="s">
        <v>1233</v>
      </c>
      <c r="AK19" s="102" t="e">
        <f>VLOOKUP(AJ19,[1]!Posts[#Data],2,FALSE)</f>
        <v>#REF!</v>
      </c>
      <c r="AL19" s="110" t="e">
        <f>VLOOKUP(AJ19,[1]!Posts[#Data],3,FALSE)</f>
        <v>#REF!</v>
      </c>
      <c r="AM19" s="103" t="e">
        <f>VLOOKUP(AJ19,[1]!Posts[#Data],4,FALSE)</f>
        <v>#REF!</v>
      </c>
      <c r="AN19" s="103"/>
      <c r="AO19" s="109"/>
      <c r="AP19" s="111"/>
      <c r="AQ19" s="111"/>
      <c r="AR19" s="112"/>
      <c r="AS19" s="102"/>
      <c r="AT19" s="102"/>
      <c r="AU19" s="102"/>
      <c r="AV19" s="102"/>
      <c r="AW19" s="102"/>
    </row>
    <row r="20" spans="2:49" ht="30.75" customHeight="1">
      <c r="B20" s="51" t="s">
        <v>98</v>
      </c>
      <c r="D20" s="104" t="s">
        <v>1408</v>
      </c>
      <c r="E20" s="104" t="s">
        <v>1409</v>
      </c>
      <c r="F20" s="104" t="s">
        <v>1410</v>
      </c>
      <c r="G20" s="105" t="s">
        <v>1411</v>
      </c>
      <c r="H20" s="106" t="s">
        <v>222</v>
      </c>
      <c r="I20" s="106">
        <v>300</v>
      </c>
      <c r="J20" s="107" t="s">
        <v>1412</v>
      </c>
      <c r="K20" s="108">
        <v>5</v>
      </c>
      <c r="L20" s="102">
        <v>43882</v>
      </c>
      <c r="M20" s="102" t="s">
        <v>1413</v>
      </c>
      <c r="N20" s="102">
        <v>249</v>
      </c>
      <c r="O20" s="110">
        <v>43892</v>
      </c>
      <c r="P20" s="103" t="s">
        <v>36</v>
      </c>
      <c r="Q20" s="103">
        <v>9</v>
      </c>
      <c r="R20" s="109">
        <v>7</v>
      </c>
      <c r="S20" s="111" t="s">
        <v>36</v>
      </c>
      <c r="T20" s="111">
        <v>300</v>
      </c>
      <c r="U20" s="117" t="s">
        <v>1414</v>
      </c>
      <c r="V20" s="108"/>
      <c r="W20" s="108"/>
      <c r="X20" s="102"/>
      <c r="Y20" s="102"/>
      <c r="Z20" s="102">
        <v>59</v>
      </c>
      <c r="AA20" s="104">
        <v>16</v>
      </c>
      <c r="AB20" s="104">
        <v>46</v>
      </c>
      <c r="AC20" s="104"/>
      <c r="AD20" s="105"/>
      <c r="AE20" s="106" t="s">
        <v>36</v>
      </c>
      <c r="AF20" s="106"/>
      <c r="AG20" s="107"/>
      <c r="AH20" s="108"/>
      <c r="AI20" s="102" t="s">
        <v>1245</v>
      </c>
      <c r="AJ20" s="102" t="s">
        <v>1245</v>
      </c>
      <c r="AK20" s="102" t="e">
        <f>VLOOKUP(AJ20,[1]!Posts[#Data],2,FALSE)</f>
        <v>#REF!</v>
      </c>
      <c r="AL20" s="110" t="e">
        <f>VLOOKUP(AJ20,[1]!Posts[#Data],3,FALSE)</f>
        <v>#REF!</v>
      </c>
      <c r="AM20" s="103" t="e">
        <f>VLOOKUP(AJ20,[1]!Posts[#Data],4,FALSE)</f>
        <v>#REF!</v>
      </c>
      <c r="AN20" s="103"/>
      <c r="AO20" s="109"/>
      <c r="AP20" s="111"/>
      <c r="AQ20" s="111"/>
      <c r="AR20" s="112"/>
      <c r="AS20" s="102"/>
      <c r="AT20" s="102"/>
      <c r="AU20" s="102"/>
      <c r="AV20" s="102"/>
      <c r="AW20" s="102"/>
    </row>
    <row r="21" spans="2:49" ht="30.75" customHeight="1">
      <c r="B21" s="71">
        <f ca="1">TODAY()</f>
        <v>44287</v>
      </c>
      <c r="D21" s="104"/>
      <c r="E21" s="104"/>
      <c r="F21" s="104"/>
      <c r="G21" s="105"/>
      <c r="H21" s="106"/>
      <c r="I21" s="106"/>
      <c r="J21" s="107"/>
      <c r="K21" s="108"/>
      <c r="L21" s="102"/>
      <c r="M21" s="102"/>
      <c r="N21" s="102"/>
      <c r="O21" s="110">
        <f>tbl邀请[[#This Row],[拍单日期]]+5+tbl邀请[[#This Row],[收货后出稿时间]]</f>
        <v>5</v>
      </c>
      <c r="P21" s="103"/>
      <c r="Q21" s="103"/>
      <c r="R21" s="109"/>
      <c r="S21" s="111"/>
      <c r="T21" s="111"/>
      <c r="U21" s="117"/>
      <c r="V21" s="108"/>
      <c r="W21" s="108"/>
      <c r="X21" s="102"/>
      <c r="Y21" s="102"/>
      <c r="Z21" s="102"/>
      <c r="AA21" s="104"/>
      <c r="AB21" s="104"/>
      <c r="AC21" s="104"/>
      <c r="AD21" s="105"/>
      <c r="AE21" s="106"/>
      <c r="AF21" s="106"/>
      <c r="AG21" s="107"/>
      <c r="AH21" s="108"/>
      <c r="AI21" s="102" t="s">
        <v>1233</v>
      </c>
      <c r="AJ21" s="102" t="s">
        <v>1233</v>
      </c>
      <c r="AK21" s="102" t="e">
        <f>VLOOKUP(AJ21,[1]!Posts[#Data],2,FALSE)</f>
        <v>#REF!</v>
      </c>
      <c r="AL21" s="110" t="e">
        <f>VLOOKUP(AJ21,[1]!Posts[#Data],3,FALSE)</f>
        <v>#REF!</v>
      </c>
      <c r="AM21" s="103" t="e">
        <f>VLOOKUP(AJ21,[1]!Posts[#Data],4,FALSE)</f>
        <v>#REF!</v>
      </c>
      <c r="AN21" s="103"/>
      <c r="AO21" s="109"/>
      <c r="AP21" s="111"/>
      <c r="AQ21" s="111"/>
      <c r="AR21" s="112"/>
      <c r="AS21" s="102"/>
      <c r="AT21" s="102"/>
      <c r="AU21" s="102"/>
      <c r="AV21" s="102"/>
      <c r="AW21" s="102"/>
    </row>
    <row r="22" spans="2:49" ht="19.5" customHeight="1">
      <c r="D22" s="104"/>
      <c r="E22" s="104"/>
      <c r="F22" s="104"/>
      <c r="G22" s="105"/>
      <c r="H22" s="106"/>
      <c r="I22" s="106"/>
      <c r="J22" s="107"/>
      <c r="K22" s="108"/>
      <c r="L22" s="102"/>
      <c r="M22" s="102"/>
      <c r="N22" s="102"/>
      <c r="O22" s="110">
        <f>tbl邀请[[#This Row],[拍单日期]]+5+tbl邀请[[#This Row],[收货后出稿时间]]</f>
        <v>5</v>
      </c>
      <c r="P22" s="103"/>
      <c r="Q22" s="103"/>
      <c r="R22" s="109"/>
      <c r="S22" s="111"/>
      <c r="T22" s="111"/>
      <c r="U22" s="117"/>
      <c r="V22" s="108"/>
      <c r="W22" s="108"/>
      <c r="X22" s="102"/>
      <c r="Y22" s="102"/>
      <c r="Z22" s="102"/>
      <c r="AA22" s="104"/>
      <c r="AB22" s="104"/>
      <c r="AC22" s="104"/>
      <c r="AD22" s="105"/>
      <c r="AE22" s="106"/>
      <c r="AF22" s="106"/>
      <c r="AG22" s="107"/>
      <c r="AH22" s="108"/>
      <c r="AI22" s="102" t="s">
        <v>1246</v>
      </c>
      <c r="AJ22" s="102" t="s">
        <v>1246</v>
      </c>
      <c r="AK22" s="102" t="e">
        <f>VLOOKUP(AJ22,[1]!Posts[#Data],2,FALSE)</f>
        <v>#REF!</v>
      </c>
      <c r="AL22" s="110" t="e">
        <f>VLOOKUP(AJ22,[1]!Posts[#Data],3,FALSE)</f>
        <v>#REF!</v>
      </c>
      <c r="AM22" s="103" t="e">
        <f>VLOOKUP(AJ22,[1]!Posts[#Data],4,FALSE)</f>
        <v>#REF!</v>
      </c>
      <c r="AN22" s="103"/>
      <c r="AO22" s="109"/>
      <c r="AP22" s="111"/>
      <c r="AQ22" s="111"/>
      <c r="AR22" s="112"/>
      <c r="AS22" s="102"/>
      <c r="AT22" s="102"/>
      <c r="AU22" s="102"/>
      <c r="AV22" s="102"/>
      <c r="AW22" s="102"/>
    </row>
    <row r="23" spans="2:49" ht="19.5" customHeight="1">
      <c r="D23" s="104"/>
      <c r="E23" s="104"/>
      <c r="F23" s="104"/>
      <c r="G23" s="105"/>
      <c r="H23" s="106"/>
      <c r="I23" s="106"/>
      <c r="J23" s="107"/>
      <c r="K23" s="108"/>
      <c r="L23" s="102"/>
      <c r="M23" s="102"/>
      <c r="N23" s="102"/>
      <c r="O23" s="110">
        <f>tbl邀请[[#This Row],[拍单日期]]+5+tbl邀请[[#This Row],[收货后出稿时间]]</f>
        <v>5</v>
      </c>
      <c r="P23" s="103"/>
      <c r="Q23" s="103"/>
      <c r="R23" s="109"/>
      <c r="S23" s="111"/>
      <c r="T23" s="111"/>
      <c r="U23" s="117"/>
      <c r="V23" s="108"/>
      <c r="W23" s="108"/>
      <c r="X23" s="102"/>
      <c r="Y23" s="102"/>
      <c r="Z23" s="102"/>
      <c r="AA23" s="104"/>
      <c r="AB23" s="104"/>
      <c r="AC23" s="104"/>
      <c r="AD23" s="105"/>
      <c r="AE23" s="106"/>
      <c r="AF23" s="106"/>
      <c r="AG23" s="107"/>
      <c r="AH23" s="108"/>
      <c r="AI23" s="102" t="s">
        <v>1233</v>
      </c>
      <c r="AJ23" s="102" t="s">
        <v>1233</v>
      </c>
      <c r="AK23" s="102" t="e">
        <f>VLOOKUP(AJ23,[1]!Posts[#Data],2,FALSE)</f>
        <v>#REF!</v>
      </c>
      <c r="AL23" s="110" t="e">
        <f>VLOOKUP(AJ23,[1]!Posts[#Data],3,FALSE)</f>
        <v>#REF!</v>
      </c>
      <c r="AM23" s="103" t="e">
        <f>VLOOKUP(AJ23,[1]!Posts[#Data],4,FALSE)</f>
        <v>#REF!</v>
      </c>
      <c r="AN23" s="103"/>
      <c r="AO23" s="109"/>
      <c r="AP23" s="111"/>
      <c r="AQ23" s="111"/>
      <c r="AR23" s="112"/>
      <c r="AS23" s="102"/>
      <c r="AT23" s="102"/>
      <c r="AU23" s="102"/>
      <c r="AV23" s="102"/>
      <c r="AW23" s="102"/>
    </row>
    <row r="24" spans="2:49" ht="19.5" customHeight="1">
      <c r="D24" s="104"/>
      <c r="E24" s="104"/>
      <c r="F24" s="104"/>
      <c r="G24" s="105"/>
      <c r="H24" s="106"/>
      <c r="I24" s="106"/>
      <c r="J24" s="107"/>
      <c r="K24" s="108"/>
      <c r="L24" s="102"/>
      <c r="M24" s="102"/>
      <c r="N24" s="102"/>
      <c r="O24" s="110">
        <f>tbl邀请[[#This Row],[拍单日期]]+5+tbl邀请[[#This Row],[收货后出稿时间]]</f>
        <v>5</v>
      </c>
      <c r="P24" s="103"/>
      <c r="Q24" s="103"/>
      <c r="R24" s="109"/>
      <c r="S24" s="111"/>
      <c r="T24" s="111"/>
      <c r="U24" s="117"/>
      <c r="V24" s="108"/>
      <c r="W24" s="108"/>
      <c r="X24" s="102"/>
      <c r="Y24" s="102"/>
      <c r="Z24" s="102"/>
      <c r="AA24" s="104"/>
      <c r="AB24" s="104"/>
      <c r="AC24" s="104"/>
      <c r="AD24" s="105"/>
      <c r="AE24" s="106"/>
      <c r="AF24" s="106"/>
      <c r="AG24" s="107"/>
      <c r="AH24" s="108"/>
      <c r="AI24" s="102" t="s">
        <v>1247</v>
      </c>
      <c r="AJ24" s="102" t="s">
        <v>1247</v>
      </c>
      <c r="AK24" s="102" t="e">
        <f>VLOOKUP(AJ24,[1]!Posts[#Data],2,FALSE)</f>
        <v>#REF!</v>
      </c>
      <c r="AL24" s="110" t="e">
        <f>VLOOKUP(AJ24,[1]!Posts[#Data],3,FALSE)</f>
        <v>#REF!</v>
      </c>
      <c r="AM24" s="103" t="e">
        <f>VLOOKUP(AJ24,[1]!Posts[#Data],4,FALSE)</f>
        <v>#REF!</v>
      </c>
      <c r="AN24" s="103"/>
      <c r="AO24" s="109"/>
      <c r="AP24" s="111"/>
      <c r="AQ24" s="111"/>
      <c r="AR24" s="112"/>
      <c r="AS24" s="102"/>
      <c r="AT24" s="102"/>
      <c r="AU24" s="102"/>
      <c r="AV24" s="102"/>
      <c r="AW24" s="102"/>
    </row>
    <row r="25" spans="2:49" ht="19.5" customHeight="1">
      <c r="D25" s="104"/>
      <c r="E25" s="104"/>
      <c r="F25" s="104"/>
      <c r="G25" s="105"/>
      <c r="H25" s="106"/>
      <c r="I25" s="106"/>
      <c r="J25" s="107"/>
      <c r="K25" s="108"/>
      <c r="L25" s="102"/>
      <c r="M25" s="102"/>
      <c r="N25" s="102"/>
      <c r="O25" s="110">
        <f>tbl邀请[[#This Row],[拍单日期]]+5+tbl邀请[[#This Row],[收货后出稿时间]]</f>
        <v>5</v>
      </c>
      <c r="P25" s="103"/>
      <c r="Q25" s="103"/>
      <c r="R25" s="109"/>
      <c r="S25" s="111"/>
      <c r="T25" s="111"/>
      <c r="U25" s="117"/>
      <c r="V25" s="108"/>
      <c r="W25" s="108"/>
      <c r="X25" s="102"/>
      <c r="Y25" s="102"/>
      <c r="Z25" s="102"/>
      <c r="AA25" s="104"/>
      <c r="AB25" s="104"/>
      <c r="AC25" s="104"/>
      <c r="AD25" s="105"/>
      <c r="AE25" s="106"/>
      <c r="AF25" s="106"/>
      <c r="AG25" s="107"/>
      <c r="AH25" s="108"/>
      <c r="AI25" s="102" t="s">
        <v>1248</v>
      </c>
      <c r="AJ25" s="102" t="s">
        <v>1248</v>
      </c>
      <c r="AK25" s="102" t="e">
        <f>VLOOKUP(AJ25,[1]!Posts[#Data],2,FALSE)</f>
        <v>#REF!</v>
      </c>
      <c r="AL25" s="110" t="e">
        <f>VLOOKUP(AJ25,[1]!Posts[#Data],3,FALSE)</f>
        <v>#REF!</v>
      </c>
      <c r="AM25" s="103" t="e">
        <f>VLOOKUP(AJ25,[1]!Posts[#Data],4,FALSE)</f>
        <v>#REF!</v>
      </c>
      <c r="AN25" s="103"/>
      <c r="AO25" s="109"/>
      <c r="AP25" s="111"/>
      <c r="AQ25" s="111"/>
      <c r="AR25" s="112"/>
      <c r="AS25" s="102"/>
      <c r="AT25" s="102"/>
      <c r="AU25" s="102"/>
      <c r="AV25" s="102"/>
      <c r="AW25" s="102"/>
    </row>
    <row r="26" spans="2:49" ht="19.5" customHeight="1">
      <c r="D26" s="104"/>
      <c r="E26" s="104"/>
      <c r="F26" s="104"/>
      <c r="G26" s="105"/>
      <c r="H26" s="106"/>
      <c r="I26" s="106"/>
      <c r="J26" s="107"/>
      <c r="K26" s="108"/>
      <c r="L26" s="102"/>
      <c r="M26" s="102"/>
      <c r="N26" s="102"/>
      <c r="O26" s="110">
        <f>tbl邀请[[#This Row],[拍单日期]]+5+tbl邀请[[#This Row],[收货后出稿时间]]</f>
        <v>5</v>
      </c>
      <c r="P26" s="103"/>
      <c r="Q26" s="103"/>
      <c r="R26" s="109"/>
      <c r="S26" s="111"/>
      <c r="T26" s="111"/>
      <c r="U26" s="117"/>
      <c r="V26" s="108"/>
      <c r="W26" s="108"/>
      <c r="X26" s="102"/>
      <c r="Y26" s="102"/>
      <c r="Z26" s="102"/>
      <c r="AA26" s="104"/>
      <c r="AB26" s="104"/>
      <c r="AC26" s="104"/>
      <c r="AD26" s="105"/>
      <c r="AE26" s="106"/>
      <c r="AF26" s="106"/>
      <c r="AG26" s="107"/>
      <c r="AH26" s="108"/>
      <c r="AI26" s="102" t="s">
        <v>1249</v>
      </c>
      <c r="AJ26" s="102" t="s">
        <v>1249</v>
      </c>
      <c r="AK26" s="102" t="e">
        <f>VLOOKUP(AJ26,[1]!Posts[#Data],2,FALSE)</f>
        <v>#REF!</v>
      </c>
      <c r="AL26" s="110" t="e">
        <f>VLOOKUP(AJ26,[1]!Posts[#Data],3,FALSE)</f>
        <v>#REF!</v>
      </c>
      <c r="AM26" s="103" t="e">
        <f>VLOOKUP(AJ26,[1]!Posts[#Data],4,FALSE)</f>
        <v>#REF!</v>
      </c>
      <c r="AN26" s="103"/>
      <c r="AO26" s="109"/>
      <c r="AP26" s="111"/>
      <c r="AQ26" s="111"/>
      <c r="AR26" s="112"/>
      <c r="AS26" s="102"/>
      <c r="AT26" s="102"/>
      <c r="AU26" s="102"/>
      <c r="AV26" s="102"/>
      <c r="AW26" s="102"/>
    </row>
    <row r="27" spans="2:49" ht="19.5" customHeight="1">
      <c r="D27" s="104"/>
      <c r="E27" s="104"/>
      <c r="F27" s="104"/>
      <c r="G27" s="105"/>
      <c r="H27" s="106"/>
      <c r="I27" s="106"/>
      <c r="J27" s="107"/>
      <c r="K27" s="108"/>
      <c r="L27" s="102"/>
      <c r="M27" s="102"/>
      <c r="N27" s="102"/>
      <c r="O27" s="110">
        <f>tbl邀请[[#This Row],[拍单日期]]+5+tbl邀请[[#This Row],[收货后出稿时间]]</f>
        <v>5</v>
      </c>
      <c r="P27" s="103"/>
      <c r="Q27" s="103"/>
      <c r="R27" s="109"/>
      <c r="S27" s="111"/>
      <c r="T27" s="111"/>
      <c r="U27" s="117"/>
      <c r="V27" s="108"/>
      <c r="W27" s="108"/>
      <c r="X27" s="102"/>
      <c r="Y27" s="102"/>
      <c r="Z27" s="102"/>
      <c r="AA27" s="104"/>
      <c r="AB27" s="104"/>
      <c r="AC27" s="104"/>
      <c r="AD27" s="105"/>
      <c r="AE27" s="106"/>
      <c r="AF27" s="106"/>
      <c r="AG27" s="107"/>
      <c r="AH27" s="108"/>
      <c r="AI27" s="102" t="s">
        <v>1233</v>
      </c>
      <c r="AJ27" s="102" t="s">
        <v>1233</v>
      </c>
      <c r="AK27" s="102" t="e">
        <f>VLOOKUP(AJ27,[1]!Posts[#Data],2,FALSE)</f>
        <v>#REF!</v>
      </c>
      <c r="AL27" s="110" t="e">
        <f>VLOOKUP(AJ27,[1]!Posts[#Data],3,FALSE)</f>
        <v>#REF!</v>
      </c>
      <c r="AM27" s="103" t="e">
        <f>VLOOKUP(AJ27,[1]!Posts[#Data],4,FALSE)</f>
        <v>#REF!</v>
      </c>
      <c r="AN27" s="103"/>
      <c r="AO27" s="109"/>
      <c r="AP27" s="111"/>
      <c r="AQ27" s="111"/>
      <c r="AR27" s="112"/>
      <c r="AS27" s="102"/>
      <c r="AT27" s="102"/>
      <c r="AU27" s="102"/>
      <c r="AV27" s="102"/>
      <c r="AW27" s="102"/>
    </row>
    <row r="28" spans="2:49" ht="19.5" customHeight="1">
      <c r="D28" s="104"/>
      <c r="E28" s="104"/>
      <c r="F28" s="104"/>
      <c r="G28" s="105"/>
      <c r="H28" s="106"/>
      <c r="I28" s="106"/>
      <c r="J28" s="107"/>
      <c r="K28" s="108"/>
      <c r="L28" s="102"/>
      <c r="M28" s="102"/>
      <c r="N28" s="102"/>
      <c r="O28" s="110">
        <f>tbl邀请[[#This Row],[拍单日期]]+5+tbl邀请[[#This Row],[收货后出稿时间]]</f>
        <v>5</v>
      </c>
      <c r="P28" s="103"/>
      <c r="Q28" s="103"/>
      <c r="R28" s="109"/>
      <c r="S28" s="111"/>
      <c r="T28" s="111"/>
      <c r="U28" s="117"/>
      <c r="V28" s="108"/>
      <c r="W28" s="108"/>
      <c r="X28" s="102"/>
      <c r="Y28" s="102"/>
      <c r="Z28" s="102"/>
      <c r="AA28" s="104"/>
      <c r="AB28" s="104"/>
      <c r="AC28" s="104"/>
      <c r="AD28" s="105"/>
      <c r="AE28" s="106"/>
      <c r="AF28" s="106"/>
      <c r="AG28" s="107"/>
      <c r="AH28" s="108"/>
      <c r="AI28" s="102" t="s">
        <v>1233</v>
      </c>
      <c r="AJ28" s="102" t="s">
        <v>1233</v>
      </c>
      <c r="AK28" s="102" t="e">
        <f>VLOOKUP(AJ28,[1]!Posts[#Data],2,FALSE)</f>
        <v>#REF!</v>
      </c>
      <c r="AL28" s="110" t="e">
        <f>VLOOKUP(AJ28,[1]!Posts[#Data],3,FALSE)</f>
        <v>#REF!</v>
      </c>
      <c r="AM28" s="103" t="e">
        <f>VLOOKUP(AJ28,[1]!Posts[#Data],4,FALSE)</f>
        <v>#REF!</v>
      </c>
      <c r="AN28" s="103"/>
      <c r="AO28" s="109"/>
      <c r="AP28" s="111"/>
      <c r="AQ28" s="111"/>
      <c r="AR28" s="112"/>
      <c r="AS28" s="102"/>
      <c r="AT28" s="102"/>
      <c r="AU28" s="102"/>
      <c r="AV28" s="102"/>
      <c r="AW28" s="102"/>
    </row>
    <row r="29" spans="2:49" ht="19.5" customHeight="1">
      <c r="D29" s="104"/>
      <c r="E29" s="104"/>
      <c r="F29" s="104"/>
      <c r="G29" s="105"/>
      <c r="H29" s="106"/>
      <c r="I29" s="106"/>
      <c r="J29" s="107"/>
      <c r="K29" s="108"/>
      <c r="L29" s="102"/>
      <c r="M29" s="102"/>
      <c r="N29" s="102"/>
      <c r="O29" s="110">
        <f>tbl邀请[[#This Row],[拍单日期]]+5+tbl邀请[[#This Row],[收货后出稿时间]]</f>
        <v>5</v>
      </c>
      <c r="P29" s="103"/>
      <c r="Q29" s="103"/>
      <c r="R29" s="109"/>
      <c r="S29" s="111"/>
      <c r="T29" s="111"/>
      <c r="U29" s="117"/>
      <c r="V29" s="108"/>
      <c r="W29" s="108"/>
      <c r="X29" s="102"/>
      <c r="Y29" s="102"/>
      <c r="Z29" s="102"/>
      <c r="AA29" s="104"/>
      <c r="AB29" s="104"/>
      <c r="AC29" s="104"/>
      <c r="AD29" s="105"/>
      <c r="AE29" s="106"/>
      <c r="AF29" s="106"/>
      <c r="AG29" s="107"/>
      <c r="AH29" s="108"/>
      <c r="AI29" s="102" t="s">
        <v>1250</v>
      </c>
      <c r="AJ29" s="102" t="s">
        <v>1250</v>
      </c>
      <c r="AK29" s="102" t="e">
        <f>VLOOKUP(AJ29,[1]!Posts[#Data],2,FALSE)</f>
        <v>#REF!</v>
      </c>
      <c r="AL29" s="110" t="e">
        <f>VLOOKUP(AJ29,[1]!Posts[#Data],3,FALSE)</f>
        <v>#REF!</v>
      </c>
      <c r="AM29" s="103" t="e">
        <f>VLOOKUP(AJ29,[1]!Posts[#Data],4,FALSE)</f>
        <v>#REF!</v>
      </c>
      <c r="AN29" s="103"/>
      <c r="AO29" s="109"/>
      <c r="AP29" s="111"/>
      <c r="AQ29" s="111"/>
      <c r="AR29" s="112"/>
      <c r="AS29" s="102"/>
      <c r="AT29" s="102"/>
      <c r="AU29" s="102"/>
      <c r="AV29" s="102"/>
      <c r="AW29" s="102"/>
    </row>
    <row r="30" spans="2:49" ht="19.5" customHeight="1">
      <c r="D30" s="104"/>
      <c r="E30" s="104"/>
      <c r="F30" s="104"/>
      <c r="G30" s="105"/>
      <c r="H30" s="106"/>
      <c r="I30" s="106"/>
      <c r="J30" s="107"/>
      <c r="K30" s="108"/>
      <c r="L30" s="102"/>
      <c r="M30" s="102"/>
      <c r="N30" s="102"/>
      <c r="O30" s="110">
        <f>tbl邀请[[#This Row],[拍单日期]]+5+tbl邀请[[#This Row],[收货后出稿时间]]</f>
        <v>5</v>
      </c>
      <c r="P30" s="103"/>
      <c r="Q30" s="103"/>
      <c r="R30" s="109"/>
      <c r="S30" s="111"/>
      <c r="T30" s="111"/>
      <c r="U30" s="117"/>
      <c r="V30" s="108"/>
      <c r="W30" s="108"/>
      <c r="X30" s="102"/>
      <c r="Y30" s="102"/>
      <c r="Z30" s="102"/>
      <c r="AA30" s="104"/>
      <c r="AB30" s="104"/>
      <c r="AC30" s="104"/>
      <c r="AD30" s="105"/>
      <c r="AE30" s="106"/>
      <c r="AF30" s="106"/>
      <c r="AG30" s="107"/>
      <c r="AH30" s="108"/>
      <c r="AI30" s="102" t="s">
        <v>1251</v>
      </c>
      <c r="AJ30" s="102" t="s">
        <v>1251</v>
      </c>
      <c r="AK30" s="102" t="e">
        <f>VLOOKUP(AJ30,[1]!Posts[#Data],2,FALSE)</f>
        <v>#REF!</v>
      </c>
      <c r="AL30" s="110" t="e">
        <f>VLOOKUP(AJ30,[1]!Posts[#Data],3,FALSE)</f>
        <v>#REF!</v>
      </c>
      <c r="AM30" s="103" t="e">
        <f>VLOOKUP(AJ30,[1]!Posts[#Data],4,FALSE)</f>
        <v>#REF!</v>
      </c>
      <c r="AN30" s="103"/>
      <c r="AO30" s="109"/>
      <c r="AP30" s="111"/>
      <c r="AQ30" s="111"/>
      <c r="AR30" s="112"/>
      <c r="AS30" s="102"/>
      <c r="AT30" s="102"/>
      <c r="AU30" s="102"/>
      <c r="AV30" s="102"/>
      <c r="AW30" s="102"/>
    </row>
    <row r="31" spans="2:49" ht="19.5" customHeight="1">
      <c r="D31" s="104"/>
      <c r="E31" s="104"/>
      <c r="F31" s="104"/>
      <c r="G31" s="105"/>
      <c r="H31" s="106"/>
      <c r="I31" s="106"/>
      <c r="J31" s="107"/>
      <c r="K31" s="108"/>
      <c r="L31" s="102"/>
      <c r="M31" s="102"/>
      <c r="N31" s="102"/>
      <c r="O31" s="110">
        <f>tbl邀请[[#This Row],[拍单日期]]+5+tbl邀请[[#This Row],[收货后出稿时间]]</f>
        <v>5</v>
      </c>
      <c r="P31" s="103"/>
      <c r="Q31" s="103"/>
      <c r="R31" s="109"/>
      <c r="S31" s="111"/>
      <c r="T31" s="111"/>
      <c r="U31" s="117"/>
      <c r="V31" s="108"/>
      <c r="W31" s="108"/>
      <c r="X31" s="102"/>
      <c r="Y31" s="102"/>
      <c r="Z31" s="102"/>
      <c r="AA31" s="104"/>
      <c r="AB31" s="104"/>
      <c r="AC31" s="104"/>
      <c r="AD31" s="105"/>
      <c r="AE31" s="106"/>
      <c r="AF31" s="106"/>
      <c r="AG31" s="107"/>
      <c r="AH31" s="108"/>
      <c r="AI31" s="102" t="s">
        <v>1252</v>
      </c>
      <c r="AJ31" s="102" t="s">
        <v>1252</v>
      </c>
      <c r="AK31" s="102" t="e">
        <f>VLOOKUP(AJ31,[1]!Posts[#Data],2,FALSE)</f>
        <v>#REF!</v>
      </c>
      <c r="AL31" s="110" t="e">
        <f>VLOOKUP(AJ31,[1]!Posts[#Data],3,FALSE)</f>
        <v>#REF!</v>
      </c>
      <c r="AM31" s="103" t="e">
        <f>VLOOKUP(AJ31,[1]!Posts[#Data],4,FALSE)</f>
        <v>#REF!</v>
      </c>
      <c r="AN31" s="103"/>
      <c r="AO31" s="109"/>
      <c r="AP31" s="111"/>
      <c r="AQ31" s="111"/>
      <c r="AR31" s="112"/>
      <c r="AS31" s="102"/>
      <c r="AT31" s="102"/>
      <c r="AU31" s="102"/>
      <c r="AV31" s="102"/>
      <c r="AW31" s="102"/>
    </row>
    <row r="32" spans="2:49" ht="19.5" customHeight="1">
      <c r="D32" s="104"/>
      <c r="E32" s="104"/>
      <c r="F32" s="104"/>
      <c r="G32" s="105"/>
      <c r="H32" s="106"/>
      <c r="I32" s="106"/>
      <c r="J32" s="107"/>
      <c r="K32" s="108"/>
      <c r="L32" s="102"/>
      <c r="M32" s="102"/>
      <c r="N32" s="102"/>
      <c r="O32" s="110">
        <f>tbl邀请[[#This Row],[拍单日期]]+5+tbl邀请[[#This Row],[收货后出稿时间]]</f>
        <v>5</v>
      </c>
      <c r="P32" s="103"/>
      <c r="Q32" s="103"/>
      <c r="R32" s="109"/>
      <c r="S32" s="111"/>
      <c r="T32" s="111"/>
      <c r="U32" s="117"/>
      <c r="V32" s="108"/>
      <c r="W32" s="108"/>
      <c r="X32" s="102"/>
      <c r="Y32" s="102"/>
      <c r="Z32" s="102"/>
      <c r="AA32" s="104"/>
      <c r="AB32" s="104"/>
      <c r="AC32" s="104"/>
      <c r="AD32" s="105"/>
      <c r="AE32" s="106"/>
      <c r="AF32" s="106"/>
      <c r="AG32" s="107"/>
      <c r="AH32" s="108"/>
      <c r="AI32" s="102" t="s">
        <v>1253</v>
      </c>
      <c r="AJ32" s="102" t="s">
        <v>1253</v>
      </c>
      <c r="AK32" s="102" t="e">
        <f>VLOOKUP(AJ32,[1]!Posts[#Data],2,FALSE)</f>
        <v>#REF!</v>
      </c>
      <c r="AL32" s="110" t="e">
        <f>VLOOKUP(AJ32,[1]!Posts[#Data],3,FALSE)</f>
        <v>#REF!</v>
      </c>
      <c r="AM32" s="103" t="e">
        <f>VLOOKUP(AJ32,[1]!Posts[#Data],4,FALSE)</f>
        <v>#REF!</v>
      </c>
      <c r="AN32" s="103"/>
      <c r="AO32" s="109"/>
      <c r="AP32" s="111"/>
      <c r="AQ32" s="111"/>
      <c r="AR32" s="112"/>
      <c r="AS32" s="102"/>
      <c r="AT32" s="102"/>
      <c r="AU32" s="102"/>
      <c r="AV32" s="102"/>
      <c r="AW32" s="102"/>
    </row>
    <row r="33" spans="4:49" ht="19.5" customHeight="1">
      <c r="D33" s="104"/>
      <c r="E33" s="104"/>
      <c r="F33" s="104"/>
      <c r="G33" s="105"/>
      <c r="H33" s="106"/>
      <c r="I33" s="106"/>
      <c r="J33" s="107"/>
      <c r="K33" s="108"/>
      <c r="L33" s="102"/>
      <c r="M33" s="102"/>
      <c r="N33" s="102"/>
      <c r="O33" s="110">
        <f>tbl邀请[[#This Row],[拍单日期]]+5+tbl邀请[[#This Row],[收货后出稿时间]]</f>
        <v>5</v>
      </c>
      <c r="P33" s="103"/>
      <c r="Q33" s="103"/>
      <c r="R33" s="109"/>
      <c r="S33" s="111"/>
      <c r="T33" s="111"/>
      <c r="U33" s="117"/>
      <c r="V33" s="108"/>
      <c r="W33" s="108"/>
      <c r="X33" s="102"/>
      <c r="Y33" s="102"/>
      <c r="Z33" s="102"/>
      <c r="AA33" s="104"/>
      <c r="AB33" s="104"/>
      <c r="AC33" s="104"/>
      <c r="AD33" s="105"/>
      <c r="AE33" s="106"/>
      <c r="AF33" s="106"/>
      <c r="AG33" s="107"/>
      <c r="AH33" s="108"/>
      <c r="AI33" s="102" t="s">
        <v>1254</v>
      </c>
      <c r="AJ33" s="102" t="s">
        <v>1254</v>
      </c>
      <c r="AK33" s="102" t="e">
        <f>VLOOKUP(AJ33,[1]!Posts[#Data],2,FALSE)</f>
        <v>#REF!</v>
      </c>
      <c r="AL33" s="110" t="e">
        <f>VLOOKUP(AJ33,[1]!Posts[#Data],3,FALSE)</f>
        <v>#REF!</v>
      </c>
      <c r="AM33" s="103" t="e">
        <f>VLOOKUP(AJ33,[1]!Posts[#Data],4,FALSE)</f>
        <v>#REF!</v>
      </c>
      <c r="AN33" s="103"/>
      <c r="AO33" s="109"/>
      <c r="AP33" s="111"/>
      <c r="AQ33" s="111"/>
      <c r="AR33" s="112"/>
      <c r="AS33" s="102"/>
      <c r="AT33" s="102"/>
      <c r="AU33" s="102"/>
      <c r="AV33" s="102"/>
      <c r="AW33" s="102"/>
    </row>
    <row r="34" spans="4:49" ht="19.5" customHeight="1">
      <c r="D34" s="104"/>
      <c r="E34" s="104"/>
      <c r="F34" s="104"/>
      <c r="G34" s="105"/>
      <c r="H34" s="106"/>
      <c r="I34" s="106"/>
      <c r="J34" s="107"/>
      <c r="K34" s="108"/>
      <c r="L34" s="102"/>
      <c r="M34" s="102"/>
      <c r="N34" s="102"/>
      <c r="O34" s="110">
        <f>tbl邀请[[#This Row],[拍单日期]]+5+tbl邀请[[#This Row],[收货后出稿时间]]</f>
        <v>5</v>
      </c>
      <c r="P34" s="103"/>
      <c r="Q34" s="103"/>
      <c r="R34" s="109"/>
      <c r="S34" s="111"/>
      <c r="T34" s="111"/>
      <c r="U34" s="117"/>
      <c r="V34" s="108"/>
      <c r="W34" s="108"/>
      <c r="X34" s="102"/>
      <c r="Y34" s="102"/>
      <c r="Z34" s="102"/>
      <c r="AA34" s="104"/>
      <c r="AB34" s="104"/>
      <c r="AC34" s="104"/>
      <c r="AD34" s="105"/>
      <c r="AE34" s="106"/>
      <c r="AF34" s="106"/>
      <c r="AG34" s="107"/>
      <c r="AH34" s="108"/>
      <c r="AI34" s="102" t="s">
        <v>1255</v>
      </c>
      <c r="AJ34" s="102" t="s">
        <v>1255</v>
      </c>
      <c r="AK34" s="102" t="e">
        <f>VLOOKUP(AJ34,[1]!Posts[#Data],2,FALSE)</f>
        <v>#REF!</v>
      </c>
      <c r="AL34" s="110" t="e">
        <f>VLOOKUP(AJ34,[1]!Posts[#Data],3,FALSE)</f>
        <v>#REF!</v>
      </c>
      <c r="AM34" s="103" t="e">
        <f>VLOOKUP(AJ34,[1]!Posts[#Data],4,FALSE)</f>
        <v>#REF!</v>
      </c>
      <c r="AN34" s="103"/>
      <c r="AO34" s="109"/>
      <c r="AP34" s="111"/>
      <c r="AQ34" s="111"/>
      <c r="AR34" s="112"/>
      <c r="AS34" s="102"/>
      <c r="AT34" s="102"/>
      <c r="AU34" s="102"/>
      <c r="AV34" s="102"/>
      <c r="AW34" s="102"/>
    </row>
    <row r="35" spans="4:49" ht="19.5" customHeight="1">
      <c r="D35" s="104"/>
      <c r="E35" s="104"/>
      <c r="F35" s="104"/>
      <c r="G35" s="105"/>
      <c r="H35" s="106"/>
      <c r="I35" s="106"/>
      <c r="J35" s="107"/>
      <c r="K35" s="108"/>
      <c r="L35" s="102"/>
      <c r="M35" s="102"/>
      <c r="N35" s="102"/>
      <c r="O35" s="110">
        <f>tbl邀请[[#This Row],[拍单日期]]+5+tbl邀请[[#This Row],[收货后出稿时间]]</f>
        <v>5</v>
      </c>
      <c r="P35" s="103"/>
      <c r="Q35" s="103"/>
      <c r="R35" s="109"/>
      <c r="S35" s="111"/>
      <c r="T35" s="111"/>
      <c r="U35" s="117"/>
      <c r="V35" s="108"/>
      <c r="W35" s="108"/>
      <c r="X35" s="102"/>
      <c r="Y35" s="102"/>
      <c r="Z35" s="102"/>
      <c r="AA35" s="104"/>
      <c r="AB35" s="104"/>
      <c r="AC35" s="104"/>
      <c r="AD35" s="105"/>
      <c r="AE35" s="106"/>
      <c r="AF35" s="106"/>
      <c r="AG35" s="107"/>
      <c r="AH35" s="108"/>
      <c r="AI35" s="102" t="s">
        <v>1256</v>
      </c>
      <c r="AJ35" s="102" t="s">
        <v>1256</v>
      </c>
      <c r="AK35" s="102" t="e">
        <f>VLOOKUP(AJ35,[1]!Posts[#Data],2,FALSE)</f>
        <v>#REF!</v>
      </c>
      <c r="AL35" s="110" t="e">
        <f>VLOOKUP(AJ35,[1]!Posts[#Data],3,FALSE)</f>
        <v>#REF!</v>
      </c>
      <c r="AM35" s="103" t="e">
        <f>VLOOKUP(AJ35,[1]!Posts[#Data],4,FALSE)</f>
        <v>#REF!</v>
      </c>
      <c r="AN35" s="103"/>
      <c r="AO35" s="109"/>
      <c r="AP35" s="111"/>
      <c r="AQ35" s="111"/>
      <c r="AR35" s="112"/>
      <c r="AS35" s="102"/>
      <c r="AT35" s="102"/>
      <c r="AU35" s="102"/>
      <c r="AV35" s="102"/>
      <c r="AW35" s="102"/>
    </row>
    <row r="36" spans="4:49" ht="19.5" customHeight="1">
      <c r="D36" s="104"/>
      <c r="E36" s="104"/>
      <c r="F36" s="104"/>
      <c r="G36" s="105"/>
      <c r="H36" s="106"/>
      <c r="I36" s="106"/>
      <c r="J36" s="107"/>
      <c r="K36" s="108"/>
      <c r="L36" s="102"/>
      <c r="M36" s="102"/>
      <c r="N36" s="102"/>
      <c r="O36" s="110">
        <f>tbl邀请[[#This Row],[拍单日期]]+5+tbl邀请[[#This Row],[收货后出稿时间]]</f>
        <v>5</v>
      </c>
      <c r="P36" s="103"/>
      <c r="Q36" s="103"/>
      <c r="R36" s="109"/>
      <c r="S36" s="111"/>
      <c r="T36" s="111"/>
      <c r="U36" s="117"/>
      <c r="V36" s="108"/>
      <c r="W36" s="108"/>
      <c r="X36" s="102"/>
      <c r="Y36" s="102"/>
      <c r="Z36" s="102"/>
      <c r="AA36" s="104"/>
      <c r="AB36" s="104"/>
      <c r="AC36" s="104"/>
      <c r="AD36" s="105"/>
      <c r="AE36" s="106"/>
      <c r="AF36" s="106"/>
      <c r="AG36" s="107"/>
      <c r="AH36" s="108"/>
      <c r="AI36" s="102" t="s">
        <v>1257</v>
      </c>
      <c r="AJ36" s="102" t="s">
        <v>1257</v>
      </c>
      <c r="AK36" s="102" t="e">
        <f>VLOOKUP(AJ36,[1]!Posts[#Data],2,FALSE)</f>
        <v>#REF!</v>
      </c>
      <c r="AL36" s="110" t="e">
        <f>VLOOKUP(AJ36,[1]!Posts[#Data],3,FALSE)</f>
        <v>#REF!</v>
      </c>
      <c r="AM36" s="103" t="e">
        <f>VLOOKUP(AJ36,[1]!Posts[#Data],4,FALSE)</f>
        <v>#REF!</v>
      </c>
      <c r="AN36" s="103"/>
      <c r="AO36" s="109"/>
      <c r="AP36" s="111"/>
      <c r="AQ36" s="111"/>
      <c r="AR36" s="112"/>
      <c r="AS36" s="102"/>
      <c r="AT36" s="102"/>
      <c r="AU36" s="102"/>
      <c r="AV36" s="102"/>
      <c r="AW36" s="102"/>
    </row>
    <row r="37" spans="4:49" ht="19.5" customHeight="1">
      <c r="D37" s="104"/>
      <c r="E37" s="104"/>
      <c r="F37" s="104"/>
      <c r="G37" s="105"/>
      <c r="H37" s="106"/>
      <c r="I37" s="106"/>
      <c r="J37" s="107"/>
      <c r="K37" s="108"/>
      <c r="L37" s="102"/>
      <c r="M37" s="102"/>
      <c r="N37" s="102"/>
      <c r="O37" s="110">
        <f>tbl邀请[[#This Row],[拍单日期]]+5+tbl邀请[[#This Row],[收货后出稿时间]]</f>
        <v>5</v>
      </c>
      <c r="P37" s="103"/>
      <c r="Q37" s="103"/>
      <c r="R37" s="109"/>
      <c r="S37" s="111"/>
      <c r="T37" s="111"/>
      <c r="U37" s="117"/>
      <c r="V37" s="108"/>
      <c r="W37" s="108"/>
      <c r="X37" s="102"/>
      <c r="Y37" s="102"/>
      <c r="Z37" s="102"/>
      <c r="AA37" s="104"/>
      <c r="AB37" s="104"/>
      <c r="AC37" s="104"/>
      <c r="AD37" s="105"/>
      <c r="AE37" s="106"/>
      <c r="AF37" s="106"/>
      <c r="AG37" s="107"/>
      <c r="AH37" s="108"/>
      <c r="AI37" s="102" t="s">
        <v>1258</v>
      </c>
      <c r="AJ37" s="102" t="s">
        <v>1258</v>
      </c>
      <c r="AK37" s="102" t="e">
        <f>VLOOKUP(AJ37,[1]!Posts[#Data],2,FALSE)</f>
        <v>#REF!</v>
      </c>
      <c r="AL37" s="110" t="e">
        <f>VLOOKUP(AJ37,[1]!Posts[#Data],3,FALSE)</f>
        <v>#REF!</v>
      </c>
      <c r="AM37" s="103" t="e">
        <f>VLOOKUP(AJ37,[1]!Posts[#Data],4,FALSE)</f>
        <v>#REF!</v>
      </c>
      <c r="AN37" s="103"/>
      <c r="AO37" s="109"/>
      <c r="AP37" s="111"/>
      <c r="AQ37" s="111"/>
      <c r="AR37" s="112"/>
      <c r="AS37" s="102"/>
      <c r="AT37" s="102"/>
      <c r="AU37" s="102"/>
      <c r="AV37" s="102"/>
      <c r="AW37" s="102"/>
    </row>
    <row r="38" spans="4:49" ht="19.5" customHeight="1">
      <c r="D38" s="104"/>
      <c r="E38" s="104"/>
      <c r="F38" s="104"/>
      <c r="G38" s="105"/>
      <c r="H38" s="106"/>
      <c r="I38" s="106"/>
      <c r="J38" s="107"/>
      <c r="K38" s="108"/>
      <c r="L38" s="102"/>
      <c r="M38" s="102"/>
      <c r="N38" s="102"/>
      <c r="O38" s="110">
        <f>tbl邀请[[#This Row],[拍单日期]]+5+tbl邀请[[#This Row],[收货后出稿时间]]</f>
        <v>5</v>
      </c>
      <c r="P38" s="103"/>
      <c r="Q38" s="103"/>
      <c r="R38" s="109"/>
      <c r="S38" s="111"/>
      <c r="T38" s="111"/>
      <c r="U38" s="117"/>
      <c r="V38" s="108"/>
      <c r="W38" s="108"/>
      <c r="X38" s="102"/>
      <c r="Y38" s="102"/>
      <c r="Z38" s="102"/>
      <c r="AA38" s="104"/>
      <c r="AB38" s="104"/>
      <c r="AC38" s="104"/>
      <c r="AD38" s="105"/>
      <c r="AE38" s="106"/>
      <c r="AF38" s="106"/>
      <c r="AG38" s="107"/>
      <c r="AH38" s="108"/>
      <c r="AI38" s="102" t="s">
        <v>1233</v>
      </c>
      <c r="AJ38" s="102" t="s">
        <v>1233</v>
      </c>
      <c r="AK38" s="102" t="e">
        <f>VLOOKUP(AJ38,[1]!Posts[#Data],2,FALSE)</f>
        <v>#REF!</v>
      </c>
      <c r="AL38" s="110" t="e">
        <f>VLOOKUP(AJ38,[1]!Posts[#Data],3,FALSE)</f>
        <v>#REF!</v>
      </c>
      <c r="AM38" s="103" t="e">
        <f>VLOOKUP(AJ38,[1]!Posts[#Data],4,FALSE)</f>
        <v>#REF!</v>
      </c>
      <c r="AN38" s="103"/>
      <c r="AO38" s="109"/>
      <c r="AP38" s="111"/>
      <c r="AQ38" s="111"/>
      <c r="AR38" s="112"/>
      <c r="AS38" s="102"/>
      <c r="AT38" s="102"/>
      <c r="AU38" s="102"/>
      <c r="AV38" s="102"/>
      <c r="AW38" s="102"/>
    </row>
    <row r="39" spans="4:49" ht="19.5" customHeight="1">
      <c r="D39" s="104"/>
      <c r="E39" s="104"/>
      <c r="F39" s="104"/>
      <c r="G39" s="105"/>
      <c r="H39" s="106"/>
      <c r="I39" s="106"/>
      <c r="J39" s="107"/>
      <c r="K39" s="108"/>
      <c r="L39" s="102"/>
      <c r="M39" s="102"/>
      <c r="N39" s="102"/>
      <c r="O39" s="110">
        <f>tbl邀请[[#This Row],[拍单日期]]+5+tbl邀请[[#This Row],[收货后出稿时间]]</f>
        <v>5</v>
      </c>
      <c r="P39" s="103"/>
      <c r="Q39" s="103"/>
      <c r="R39" s="109"/>
      <c r="S39" s="111"/>
      <c r="T39" s="111"/>
      <c r="U39" s="117"/>
      <c r="V39" s="108"/>
      <c r="W39" s="108"/>
      <c r="X39" s="102"/>
      <c r="Y39" s="102"/>
      <c r="Z39" s="102"/>
      <c r="AA39" s="104"/>
      <c r="AB39" s="104"/>
      <c r="AC39" s="104"/>
      <c r="AD39" s="105"/>
      <c r="AE39" s="106"/>
      <c r="AF39" s="106"/>
      <c r="AG39" s="107"/>
      <c r="AH39" s="108"/>
      <c r="AI39" s="102" t="s">
        <v>1259</v>
      </c>
      <c r="AJ39" s="102" t="s">
        <v>1259</v>
      </c>
      <c r="AK39" s="102" t="e">
        <f>VLOOKUP(AJ39,[1]!Posts[#Data],2,FALSE)</f>
        <v>#REF!</v>
      </c>
      <c r="AL39" s="110" t="e">
        <f>VLOOKUP(AJ39,[1]!Posts[#Data],3,FALSE)</f>
        <v>#REF!</v>
      </c>
      <c r="AM39" s="103" t="e">
        <f>VLOOKUP(AJ39,[1]!Posts[#Data],4,FALSE)</f>
        <v>#REF!</v>
      </c>
      <c r="AN39" s="103"/>
      <c r="AO39" s="109"/>
      <c r="AP39" s="111"/>
      <c r="AQ39" s="111"/>
      <c r="AR39" s="112"/>
      <c r="AS39" s="102"/>
      <c r="AT39" s="102"/>
      <c r="AU39" s="102"/>
      <c r="AV39" s="102"/>
      <c r="AW39" s="102"/>
    </row>
    <row r="40" spans="4:49" ht="19.5" customHeight="1">
      <c r="D40" s="104"/>
      <c r="E40" s="104"/>
      <c r="F40" s="104"/>
      <c r="G40" s="105"/>
      <c r="H40" s="106"/>
      <c r="I40" s="106"/>
      <c r="J40" s="107"/>
      <c r="K40" s="108"/>
      <c r="L40" s="102"/>
      <c r="M40" s="102"/>
      <c r="N40" s="102"/>
      <c r="O40" s="110">
        <f>tbl邀请[[#This Row],[拍单日期]]+5+tbl邀请[[#This Row],[收货后出稿时间]]</f>
        <v>5</v>
      </c>
      <c r="P40" s="103"/>
      <c r="Q40" s="103"/>
      <c r="R40" s="109"/>
      <c r="S40" s="111"/>
      <c r="T40" s="111"/>
      <c r="U40" s="117"/>
      <c r="V40" s="108"/>
      <c r="W40" s="108"/>
      <c r="X40" s="102"/>
      <c r="Y40" s="102"/>
      <c r="Z40" s="102"/>
      <c r="AA40" s="104"/>
      <c r="AB40" s="104"/>
      <c r="AC40" s="104"/>
      <c r="AD40" s="105"/>
      <c r="AE40" s="106"/>
      <c r="AF40" s="106"/>
      <c r="AG40" s="107"/>
      <c r="AH40" s="108"/>
      <c r="AI40" s="102" t="s">
        <v>1260</v>
      </c>
      <c r="AJ40" s="102" t="s">
        <v>1260</v>
      </c>
      <c r="AK40" s="102" t="e">
        <f>VLOOKUP(AJ40,[1]!Posts[#Data],2,FALSE)</f>
        <v>#REF!</v>
      </c>
      <c r="AL40" s="110" t="e">
        <f>VLOOKUP(AJ40,[1]!Posts[#Data],3,FALSE)</f>
        <v>#REF!</v>
      </c>
      <c r="AM40" s="103" t="e">
        <f>VLOOKUP(AJ40,[1]!Posts[#Data],4,FALSE)</f>
        <v>#REF!</v>
      </c>
      <c r="AN40" s="103"/>
      <c r="AO40" s="109"/>
      <c r="AP40" s="111"/>
      <c r="AQ40" s="111"/>
      <c r="AR40" s="112"/>
      <c r="AS40" s="102"/>
      <c r="AT40" s="102"/>
      <c r="AU40" s="102"/>
      <c r="AV40" s="102"/>
      <c r="AW40" s="102"/>
    </row>
    <row r="41" spans="4:49" ht="19.5" customHeight="1">
      <c r="D41" s="104"/>
      <c r="E41" s="104"/>
      <c r="F41" s="104"/>
      <c r="G41" s="105"/>
      <c r="H41" s="106"/>
      <c r="I41" s="106"/>
      <c r="J41" s="107"/>
      <c r="K41" s="108"/>
      <c r="L41" s="102"/>
      <c r="M41" s="102"/>
      <c r="N41" s="102"/>
      <c r="O41" s="110">
        <f>tbl邀请[[#This Row],[拍单日期]]+5+tbl邀请[[#This Row],[收货后出稿时间]]</f>
        <v>5</v>
      </c>
      <c r="P41" s="103"/>
      <c r="Q41" s="103"/>
      <c r="R41" s="109"/>
      <c r="S41" s="111"/>
      <c r="T41" s="111"/>
      <c r="U41" s="117"/>
      <c r="V41" s="108"/>
      <c r="W41" s="108"/>
      <c r="X41" s="102"/>
      <c r="Y41" s="102"/>
      <c r="Z41" s="102"/>
      <c r="AA41" s="104"/>
      <c r="AB41" s="104"/>
      <c r="AC41" s="104"/>
      <c r="AD41" s="105"/>
      <c r="AE41" s="106"/>
      <c r="AF41" s="106"/>
      <c r="AG41" s="107"/>
      <c r="AH41" s="108"/>
      <c r="AI41" s="102" t="s">
        <v>1233</v>
      </c>
      <c r="AJ41" s="102" t="s">
        <v>1233</v>
      </c>
      <c r="AK41" s="102" t="e">
        <f>VLOOKUP(AJ41,[1]!Posts[#Data],2,FALSE)</f>
        <v>#REF!</v>
      </c>
      <c r="AL41" s="110" t="e">
        <f>VLOOKUP(AJ41,[1]!Posts[#Data],3,FALSE)</f>
        <v>#REF!</v>
      </c>
      <c r="AM41" s="103" t="e">
        <f>VLOOKUP(AJ41,[1]!Posts[#Data],4,FALSE)</f>
        <v>#REF!</v>
      </c>
      <c r="AN41" s="103"/>
      <c r="AO41" s="109"/>
      <c r="AP41" s="111"/>
      <c r="AQ41" s="111"/>
      <c r="AR41" s="112"/>
      <c r="AS41" s="102"/>
      <c r="AT41" s="102"/>
      <c r="AU41" s="102"/>
      <c r="AV41" s="102"/>
      <c r="AW41" s="102"/>
    </row>
    <row r="42" spans="4:49" ht="19.5" customHeight="1">
      <c r="D42" s="104"/>
      <c r="E42" s="104"/>
      <c r="F42" s="104"/>
      <c r="G42" s="105"/>
      <c r="H42" s="106"/>
      <c r="I42" s="106"/>
      <c r="J42" s="107"/>
      <c r="K42" s="108"/>
      <c r="L42" s="102"/>
      <c r="M42" s="102"/>
      <c r="N42" s="102"/>
      <c r="O42" s="110">
        <f>tbl邀请[[#This Row],[拍单日期]]+5+tbl邀请[[#This Row],[收货后出稿时间]]</f>
        <v>5</v>
      </c>
      <c r="P42" s="103"/>
      <c r="Q42" s="103"/>
      <c r="R42" s="109"/>
      <c r="S42" s="111"/>
      <c r="T42" s="111"/>
      <c r="U42" s="117"/>
      <c r="V42" s="108"/>
      <c r="W42" s="108"/>
      <c r="X42" s="102"/>
      <c r="Y42" s="102"/>
      <c r="Z42" s="102"/>
      <c r="AA42" s="104"/>
      <c r="AB42" s="104"/>
      <c r="AC42" s="104"/>
      <c r="AD42" s="105"/>
      <c r="AE42" s="106"/>
      <c r="AF42" s="106"/>
      <c r="AG42" s="107"/>
      <c r="AH42" s="108"/>
      <c r="AI42" s="102" t="s">
        <v>1261</v>
      </c>
      <c r="AJ42" s="102" t="s">
        <v>1261</v>
      </c>
      <c r="AK42" s="102" t="e">
        <f>VLOOKUP(AJ42,[1]!Posts[#Data],2,FALSE)</f>
        <v>#REF!</v>
      </c>
      <c r="AL42" s="110" t="e">
        <f>VLOOKUP(AJ42,[1]!Posts[#Data],3,FALSE)</f>
        <v>#REF!</v>
      </c>
      <c r="AM42" s="103" t="e">
        <f>VLOOKUP(AJ42,[1]!Posts[#Data],4,FALSE)</f>
        <v>#REF!</v>
      </c>
      <c r="AN42" s="103"/>
      <c r="AO42" s="109"/>
      <c r="AP42" s="111"/>
      <c r="AQ42" s="111"/>
      <c r="AR42" s="112"/>
      <c r="AS42" s="102"/>
      <c r="AT42" s="102"/>
      <c r="AU42" s="102"/>
      <c r="AV42" s="102"/>
      <c r="AW42" s="102"/>
    </row>
    <row r="43" spans="4:49" ht="19.5" customHeight="1">
      <c r="D43" s="104"/>
      <c r="E43" s="104"/>
      <c r="F43" s="104"/>
      <c r="G43" s="105"/>
      <c r="H43" s="106"/>
      <c r="I43" s="106"/>
      <c r="J43" s="107"/>
      <c r="K43" s="108"/>
      <c r="L43" s="102"/>
      <c r="M43" s="102"/>
      <c r="N43" s="102"/>
      <c r="O43" s="110">
        <f>tbl邀请[[#This Row],[拍单日期]]+5+tbl邀请[[#This Row],[收货后出稿时间]]</f>
        <v>5</v>
      </c>
      <c r="P43" s="103"/>
      <c r="Q43" s="103"/>
      <c r="R43" s="109"/>
      <c r="S43" s="111"/>
      <c r="T43" s="111"/>
      <c r="U43" s="117"/>
      <c r="V43" s="108"/>
      <c r="W43" s="108"/>
      <c r="X43" s="102"/>
      <c r="Y43" s="102"/>
      <c r="Z43" s="102"/>
      <c r="AA43" s="104"/>
      <c r="AB43" s="104"/>
      <c r="AC43" s="104"/>
      <c r="AD43" s="105"/>
      <c r="AE43" s="106"/>
      <c r="AF43" s="106"/>
      <c r="AG43" s="107"/>
      <c r="AH43" s="108"/>
      <c r="AI43" s="102" t="s">
        <v>1262</v>
      </c>
      <c r="AJ43" s="102" t="s">
        <v>1262</v>
      </c>
      <c r="AK43" s="102" t="e">
        <f>VLOOKUP(AJ43,[1]!Posts[#Data],2,FALSE)</f>
        <v>#REF!</v>
      </c>
      <c r="AL43" s="110" t="e">
        <f>VLOOKUP(AJ43,[1]!Posts[#Data],3,FALSE)</f>
        <v>#REF!</v>
      </c>
      <c r="AM43" s="103" t="e">
        <f>VLOOKUP(AJ43,[1]!Posts[#Data],4,FALSE)</f>
        <v>#REF!</v>
      </c>
      <c r="AN43" s="103"/>
      <c r="AO43" s="109"/>
      <c r="AP43" s="111"/>
      <c r="AQ43" s="111"/>
      <c r="AR43" s="112"/>
      <c r="AS43" s="102"/>
      <c r="AT43" s="102"/>
      <c r="AU43" s="102"/>
      <c r="AV43" s="102"/>
      <c r="AW43" s="102"/>
    </row>
    <row r="44" spans="4:49" ht="19.5" customHeight="1">
      <c r="D44" s="104"/>
      <c r="E44" s="104"/>
      <c r="F44" s="104"/>
      <c r="G44" s="105"/>
      <c r="H44" s="106"/>
      <c r="I44" s="106"/>
      <c r="J44" s="107"/>
      <c r="K44" s="108"/>
      <c r="L44" s="102"/>
      <c r="M44" s="102"/>
      <c r="N44" s="102"/>
      <c r="O44" s="110">
        <f>tbl邀请[[#This Row],[拍单日期]]+5+tbl邀请[[#This Row],[收货后出稿时间]]</f>
        <v>5</v>
      </c>
      <c r="P44" s="103"/>
      <c r="Q44" s="103"/>
      <c r="R44" s="109"/>
      <c r="S44" s="111"/>
      <c r="T44" s="111"/>
      <c r="U44" s="117"/>
      <c r="V44" s="108"/>
      <c r="W44" s="108"/>
      <c r="X44" s="102"/>
      <c r="Y44" s="102"/>
      <c r="Z44" s="102"/>
      <c r="AA44" s="104"/>
      <c r="AB44" s="104"/>
      <c r="AC44" s="104"/>
      <c r="AD44" s="105"/>
      <c r="AE44" s="106"/>
      <c r="AF44" s="106"/>
      <c r="AG44" s="107"/>
      <c r="AH44" s="108"/>
      <c r="AI44" s="102" t="s">
        <v>1263</v>
      </c>
      <c r="AJ44" s="102" t="s">
        <v>1263</v>
      </c>
      <c r="AK44" s="102" t="e">
        <f>VLOOKUP(AJ44,[1]!Posts[#Data],2,FALSE)</f>
        <v>#REF!</v>
      </c>
      <c r="AL44" s="110" t="e">
        <f>VLOOKUP(AJ44,[1]!Posts[#Data],3,FALSE)</f>
        <v>#REF!</v>
      </c>
      <c r="AM44" s="103" t="e">
        <f>VLOOKUP(AJ44,[1]!Posts[#Data],4,FALSE)</f>
        <v>#REF!</v>
      </c>
      <c r="AN44" s="103"/>
      <c r="AO44" s="109"/>
      <c r="AP44" s="111"/>
      <c r="AQ44" s="111"/>
      <c r="AR44" s="112"/>
      <c r="AS44" s="102"/>
      <c r="AT44" s="102"/>
      <c r="AU44" s="102"/>
      <c r="AV44" s="102"/>
      <c r="AW44" s="102"/>
    </row>
    <row r="45" spans="4:49" ht="19.5" customHeight="1">
      <c r="D45" s="104"/>
      <c r="E45" s="104"/>
      <c r="F45" s="104"/>
      <c r="G45" s="105"/>
      <c r="H45" s="106"/>
      <c r="I45" s="106"/>
      <c r="J45" s="107"/>
      <c r="K45" s="108"/>
      <c r="L45" s="102"/>
      <c r="M45" s="102"/>
      <c r="N45" s="102"/>
      <c r="O45" s="110">
        <f>tbl邀请[[#This Row],[拍单日期]]+5+tbl邀请[[#This Row],[收货后出稿时间]]</f>
        <v>5</v>
      </c>
      <c r="P45" s="103"/>
      <c r="Q45" s="103"/>
      <c r="R45" s="109"/>
      <c r="S45" s="111"/>
      <c r="T45" s="111"/>
      <c r="U45" s="117"/>
      <c r="V45" s="108"/>
      <c r="W45" s="108"/>
      <c r="X45" s="102"/>
      <c r="Y45" s="102"/>
      <c r="Z45" s="102"/>
      <c r="AA45" s="104"/>
      <c r="AB45" s="104"/>
      <c r="AC45" s="104"/>
      <c r="AD45" s="105"/>
      <c r="AE45" s="106"/>
      <c r="AF45" s="106"/>
      <c r="AG45" s="107"/>
      <c r="AH45" s="108"/>
      <c r="AI45" s="102" t="s">
        <v>1264</v>
      </c>
      <c r="AJ45" s="102" t="s">
        <v>1264</v>
      </c>
      <c r="AK45" s="102" t="e">
        <f>VLOOKUP(AJ45,[1]!Posts[#Data],2,FALSE)</f>
        <v>#REF!</v>
      </c>
      <c r="AL45" s="110" t="e">
        <f>VLOOKUP(AJ45,[1]!Posts[#Data],3,FALSE)</f>
        <v>#REF!</v>
      </c>
      <c r="AM45" s="103" t="e">
        <f>VLOOKUP(AJ45,[1]!Posts[#Data],4,FALSE)</f>
        <v>#REF!</v>
      </c>
      <c r="AN45" s="103"/>
      <c r="AO45" s="109"/>
      <c r="AP45" s="111"/>
      <c r="AQ45" s="111"/>
      <c r="AR45" s="112"/>
      <c r="AS45" s="102"/>
      <c r="AT45" s="102"/>
      <c r="AU45" s="102"/>
      <c r="AV45" s="102"/>
      <c r="AW45" s="102"/>
    </row>
    <row r="46" spans="4:49" ht="19.5" customHeight="1">
      <c r="D46" s="104"/>
      <c r="E46" s="104"/>
      <c r="F46" s="104"/>
      <c r="G46" s="105"/>
      <c r="H46" s="106"/>
      <c r="I46" s="106"/>
      <c r="J46" s="107"/>
      <c r="K46" s="108"/>
      <c r="L46" s="102"/>
      <c r="M46" s="102"/>
      <c r="N46" s="102"/>
      <c r="O46" s="110">
        <f>tbl邀请[[#This Row],[拍单日期]]+5+tbl邀请[[#This Row],[收货后出稿时间]]</f>
        <v>5</v>
      </c>
      <c r="P46" s="103"/>
      <c r="Q46" s="103"/>
      <c r="R46" s="109"/>
      <c r="S46" s="111"/>
      <c r="T46" s="111"/>
      <c r="U46" s="117"/>
      <c r="V46" s="108"/>
      <c r="W46" s="108"/>
      <c r="X46" s="102"/>
      <c r="Y46" s="102"/>
      <c r="Z46" s="102"/>
      <c r="AA46" s="104"/>
      <c r="AB46" s="104"/>
      <c r="AC46" s="104"/>
      <c r="AD46" s="105"/>
      <c r="AE46" s="106"/>
      <c r="AF46" s="106"/>
      <c r="AG46" s="107"/>
      <c r="AH46" s="108"/>
      <c r="AI46" s="102" t="s">
        <v>1265</v>
      </c>
      <c r="AJ46" s="102" t="s">
        <v>1265</v>
      </c>
      <c r="AK46" s="102" t="e">
        <f>VLOOKUP(AJ46,[1]!Posts[#Data],2,FALSE)</f>
        <v>#REF!</v>
      </c>
      <c r="AL46" s="110" t="e">
        <f>VLOOKUP(AJ46,[1]!Posts[#Data],3,FALSE)</f>
        <v>#REF!</v>
      </c>
      <c r="AM46" s="103" t="e">
        <f>VLOOKUP(AJ46,[1]!Posts[#Data],4,FALSE)</f>
        <v>#REF!</v>
      </c>
      <c r="AN46" s="103"/>
      <c r="AO46" s="109"/>
      <c r="AP46" s="111"/>
      <c r="AQ46" s="111"/>
      <c r="AR46" s="112"/>
      <c r="AS46" s="102"/>
      <c r="AT46" s="102"/>
      <c r="AU46" s="102"/>
      <c r="AV46" s="102"/>
      <c r="AW46" s="102"/>
    </row>
    <row r="47" spans="4:49" ht="19.5" customHeight="1">
      <c r="D47" s="104"/>
      <c r="E47" s="104"/>
      <c r="F47" s="104"/>
      <c r="G47" s="105"/>
      <c r="H47" s="106"/>
      <c r="I47" s="106"/>
      <c r="J47" s="107"/>
      <c r="K47" s="108"/>
      <c r="L47" s="102"/>
      <c r="M47" s="102"/>
      <c r="N47" s="102"/>
      <c r="O47" s="110">
        <f>tbl邀请[[#This Row],[拍单日期]]+5+tbl邀请[[#This Row],[收货后出稿时间]]</f>
        <v>5</v>
      </c>
      <c r="P47" s="103"/>
      <c r="Q47" s="103"/>
      <c r="R47" s="109"/>
      <c r="S47" s="111"/>
      <c r="T47" s="111"/>
      <c r="U47" s="117"/>
      <c r="V47" s="108"/>
      <c r="W47" s="108"/>
      <c r="X47" s="102"/>
      <c r="Y47" s="102"/>
      <c r="Z47" s="102"/>
      <c r="AA47" s="104"/>
      <c r="AB47" s="104"/>
      <c r="AC47" s="104"/>
      <c r="AD47" s="105"/>
      <c r="AE47" s="106"/>
      <c r="AF47" s="106"/>
      <c r="AG47" s="107"/>
      <c r="AH47" s="108"/>
      <c r="AI47" s="102" t="s">
        <v>1266</v>
      </c>
      <c r="AJ47" s="102" t="s">
        <v>1266</v>
      </c>
      <c r="AK47" s="102" t="e">
        <f>VLOOKUP(AJ47,[1]!Posts[#Data],2,FALSE)</f>
        <v>#REF!</v>
      </c>
      <c r="AL47" s="110" t="e">
        <f>VLOOKUP(AJ47,[1]!Posts[#Data],3,FALSE)</f>
        <v>#REF!</v>
      </c>
      <c r="AM47" s="103" t="e">
        <f>VLOOKUP(AJ47,[1]!Posts[#Data],4,FALSE)</f>
        <v>#REF!</v>
      </c>
      <c r="AN47" s="103"/>
      <c r="AO47" s="109"/>
      <c r="AP47" s="111"/>
      <c r="AQ47" s="111"/>
      <c r="AR47" s="112"/>
      <c r="AS47" s="102"/>
      <c r="AT47" s="102"/>
      <c r="AU47" s="102"/>
      <c r="AV47" s="102"/>
      <c r="AW47" s="102"/>
    </row>
    <row r="48" spans="4:49" ht="19.5" customHeight="1">
      <c r="D48" s="104"/>
      <c r="E48" s="104"/>
      <c r="F48" s="104"/>
      <c r="G48" s="105"/>
      <c r="H48" s="106"/>
      <c r="I48" s="106"/>
      <c r="J48" s="107"/>
      <c r="K48" s="108"/>
      <c r="L48" s="102"/>
      <c r="M48" s="102"/>
      <c r="N48" s="102"/>
      <c r="O48" s="110">
        <f>tbl邀请[[#This Row],[拍单日期]]+5+tbl邀请[[#This Row],[收货后出稿时间]]</f>
        <v>5</v>
      </c>
      <c r="P48" s="103"/>
      <c r="Q48" s="103"/>
      <c r="R48" s="109"/>
      <c r="S48" s="111"/>
      <c r="T48" s="111"/>
      <c r="U48" s="117"/>
      <c r="V48" s="108"/>
      <c r="W48" s="108"/>
      <c r="X48" s="102"/>
      <c r="Y48" s="102"/>
      <c r="Z48" s="102"/>
      <c r="AA48" s="104"/>
      <c r="AB48" s="104"/>
      <c r="AC48" s="104"/>
      <c r="AD48" s="105"/>
      <c r="AE48" s="106"/>
      <c r="AF48" s="106"/>
      <c r="AG48" s="107"/>
      <c r="AH48" s="108"/>
      <c r="AI48" s="102" t="s">
        <v>1233</v>
      </c>
      <c r="AJ48" s="102" t="s">
        <v>1233</v>
      </c>
      <c r="AK48" s="102" t="e">
        <f>VLOOKUP(AJ48,[1]!Posts[#Data],2,FALSE)</f>
        <v>#REF!</v>
      </c>
      <c r="AL48" s="110" t="e">
        <f>VLOOKUP(AJ48,[1]!Posts[#Data],3,FALSE)</f>
        <v>#REF!</v>
      </c>
      <c r="AM48" s="103" t="e">
        <f>VLOOKUP(AJ48,[1]!Posts[#Data],4,FALSE)</f>
        <v>#REF!</v>
      </c>
      <c r="AN48" s="103"/>
      <c r="AO48" s="109"/>
      <c r="AP48" s="111"/>
      <c r="AQ48" s="111"/>
      <c r="AR48" s="112"/>
      <c r="AS48" s="102"/>
      <c r="AT48" s="102"/>
      <c r="AU48" s="102"/>
      <c r="AV48" s="102"/>
      <c r="AW48" s="102"/>
    </row>
    <row r="49" spans="4:49" ht="19.5" customHeight="1">
      <c r="D49" s="104"/>
      <c r="E49" s="104"/>
      <c r="F49" s="104"/>
      <c r="G49" s="105"/>
      <c r="H49" s="106"/>
      <c r="I49" s="106"/>
      <c r="J49" s="107"/>
      <c r="K49" s="108"/>
      <c r="L49" s="102"/>
      <c r="M49" s="102"/>
      <c r="N49" s="102"/>
      <c r="O49" s="110">
        <f>tbl邀请[[#This Row],[拍单日期]]+5+tbl邀请[[#This Row],[收货后出稿时间]]</f>
        <v>5</v>
      </c>
      <c r="P49" s="103"/>
      <c r="Q49" s="103"/>
      <c r="R49" s="109"/>
      <c r="S49" s="111"/>
      <c r="T49" s="111"/>
      <c r="U49" s="117"/>
      <c r="V49" s="108"/>
      <c r="W49" s="108"/>
      <c r="X49" s="102"/>
      <c r="Y49" s="102"/>
      <c r="Z49" s="102"/>
      <c r="AA49" s="104"/>
      <c r="AB49" s="104"/>
      <c r="AC49" s="104"/>
      <c r="AD49" s="105"/>
      <c r="AE49" s="106"/>
      <c r="AF49" s="106"/>
      <c r="AG49" s="107"/>
      <c r="AH49" s="108"/>
      <c r="AI49" s="102" t="s">
        <v>1267</v>
      </c>
      <c r="AJ49" s="102" t="s">
        <v>1267</v>
      </c>
      <c r="AK49" s="102" t="e">
        <f>VLOOKUP(AJ49,[1]!Posts[#Data],2,FALSE)</f>
        <v>#REF!</v>
      </c>
      <c r="AL49" s="110" t="e">
        <f>VLOOKUP(AJ49,[1]!Posts[#Data],3,FALSE)</f>
        <v>#REF!</v>
      </c>
      <c r="AM49" s="103" t="e">
        <f>VLOOKUP(AJ49,[1]!Posts[#Data],4,FALSE)</f>
        <v>#REF!</v>
      </c>
      <c r="AN49" s="103"/>
      <c r="AO49" s="109"/>
      <c r="AP49" s="111"/>
      <c r="AQ49" s="111"/>
      <c r="AR49" s="112"/>
      <c r="AS49" s="102"/>
      <c r="AT49" s="102"/>
      <c r="AU49" s="102"/>
      <c r="AV49" s="102"/>
      <c r="AW49" s="102"/>
    </row>
    <row r="50" spans="4:49" ht="19.5" customHeight="1">
      <c r="D50" s="104"/>
      <c r="E50" s="104"/>
      <c r="F50" s="104"/>
      <c r="G50" s="105"/>
      <c r="H50" s="106"/>
      <c r="I50" s="106"/>
      <c r="J50" s="107"/>
      <c r="K50" s="108"/>
      <c r="L50" s="102"/>
      <c r="M50" s="102"/>
      <c r="N50" s="102"/>
      <c r="O50" s="110">
        <f>tbl邀请[[#This Row],[拍单日期]]+5+tbl邀请[[#This Row],[收货后出稿时间]]</f>
        <v>5</v>
      </c>
      <c r="P50" s="103"/>
      <c r="Q50" s="103"/>
      <c r="R50" s="109"/>
      <c r="S50" s="111"/>
      <c r="T50" s="111"/>
      <c r="U50" s="117"/>
      <c r="V50" s="108"/>
      <c r="W50" s="108"/>
      <c r="X50" s="102"/>
      <c r="Y50" s="102"/>
      <c r="Z50" s="102"/>
      <c r="AA50" s="104"/>
      <c r="AB50" s="104"/>
      <c r="AC50" s="104"/>
      <c r="AD50" s="105"/>
      <c r="AE50" s="106"/>
      <c r="AF50" s="106"/>
      <c r="AG50" s="107"/>
      <c r="AH50" s="108"/>
      <c r="AI50" s="102" t="s">
        <v>1268</v>
      </c>
      <c r="AJ50" s="102" t="s">
        <v>1268</v>
      </c>
      <c r="AK50" s="102" t="e">
        <f>VLOOKUP(AJ50,[1]!Posts[#Data],2,FALSE)</f>
        <v>#REF!</v>
      </c>
      <c r="AL50" s="110" t="e">
        <f>VLOOKUP(AJ50,[1]!Posts[#Data],3,FALSE)</f>
        <v>#REF!</v>
      </c>
      <c r="AM50" s="103" t="e">
        <f>VLOOKUP(AJ50,[1]!Posts[#Data],4,FALSE)</f>
        <v>#REF!</v>
      </c>
      <c r="AN50" s="103"/>
      <c r="AO50" s="109"/>
      <c r="AP50" s="111"/>
      <c r="AQ50" s="111"/>
      <c r="AR50" s="112"/>
      <c r="AS50" s="102"/>
      <c r="AT50" s="102"/>
      <c r="AU50" s="102"/>
      <c r="AV50" s="102"/>
      <c r="AW50" s="102"/>
    </row>
    <row r="51" spans="4:49" ht="19.5" customHeight="1">
      <c r="D51" s="104"/>
      <c r="E51" s="104"/>
      <c r="F51" s="104"/>
      <c r="G51" s="105"/>
      <c r="H51" s="106"/>
      <c r="I51" s="106"/>
      <c r="J51" s="107"/>
      <c r="K51" s="108"/>
      <c r="L51" s="102"/>
      <c r="M51" s="102"/>
      <c r="N51" s="102"/>
      <c r="O51" s="110">
        <f>tbl邀请[[#This Row],[拍单日期]]+5+tbl邀请[[#This Row],[收货后出稿时间]]</f>
        <v>5</v>
      </c>
      <c r="P51" s="103"/>
      <c r="Q51" s="103"/>
      <c r="R51" s="109"/>
      <c r="S51" s="111"/>
      <c r="T51" s="111"/>
      <c r="U51" s="117"/>
      <c r="V51" s="108"/>
      <c r="W51" s="108"/>
      <c r="X51" s="102"/>
      <c r="Y51" s="102"/>
      <c r="Z51" s="102"/>
      <c r="AA51" s="104"/>
      <c r="AB51" s="104"/>
      <c r="AC51" s="104"/>
      <c r="AD51" s="105"/>
      <c r="AE51" s="106"/>
      <c r="AF51" s="106"/>
      <c r="AG51" s="107"/>
      <c r="AH51" s="108"/>
      <c r="AI51" s="102" t="s">
        <v>1269</v>
      </c>
      <c r="AJ51" s="102" t="s">
        <v>1269</v>
      </c>
      <c r="AK51" s="102" t="e">
        <f>VLOOKUP(AJ51,[1]!Posts[#Data],2,FALSE)</f>
        <v>#REF!</v>
      </c>
      <c r="AL51" s="110" t="e">
        <f>VLOOKUP(AJ51,[1]!Posts[#Data],3,FALSE)</f>
        <v>#REF!</v>
      </c>
      <c r="AM51" s="103" t="e">
        <f>VLOOKUP(AJ51,[1]!Posts[#Data],4,FALSE)</f>
        <v>#REF!</v>
      </c>
      <c r="AN51" s="103"/>
      <c r="AO51" s="109"/>
      <c r="AP51" s="111"/>
      <c r="AQ51" s="111"/>
      <c r="AR51" s="112"/>
      <c r="AS51" s="102"/>
      <c r="AT51" s="102"/>
      <c r="AU51" s="102"/>
      <c r="AV51" s="102"/>
      <c r="AW51" s="102"/>
    </row>
    <row r="52" spans="4:49" ht="19.5" customHeight="1">
      <c r="D52" s="104"/>
      <c r="E52" s="104"/>
      <c r="F52" s="104"/>
      <c r="G52" s="105"/>
      <c r="H52" s="106"/>
      <c r="I52" s="106"/>
      <c r="J52" s="107"/>
      <c r="K52" s="108"/>
      <c r="L52" s="102"/>
      <c r="M52" s="102"/>
      <c r="N52" s="102"/>
      <c r="O52" s="110">
        <f>tbl邀请[[#This Row],[拍单日期]]+5+tbl邀请[[#This Row],[收货后出稿时间]]</f>
        <v>5</v>
      </c>
      <c r="P52" s="103"/>
      <c r="Q52" s="103"/>
      <c r="R52" s="109"/>
      <c r="S52" s="111"/>
      <c r="T52" s="111"/>
      <c r="U52" s="117"/>
      <c r="V52" s="108"/>
      <c r="W52" s="108"/>
      <c r="X52" s="102"/>
      <c r="Y52" s="102"/>
      <c r="Z52" s="102"/>
      <c r="AA52" s="104"/>
      <c r="AB52" s="104"/>
      <c r="AC52" s="104"/>
      <c r="AD52" s="105"/>
      <c r="AE52" s="106"/>
      <c r="AF52" s="106"/>
      <c r="AG52" s="107"/>
      <c r="AH52" s="108"/>
      <c r="AI52" s="102" t="s">
        <v>1270</v>
      </c>
      <c r="AJ52" s="102" t="s">
        <v>1270</v>
      </c>
      <c r="AK52" s="102" t="e">
        <f>VLOOKUP(AJ52,[1]!Posts[#Data],2,FALSE)</f>
        <v>#REF!</v>
      </c>
      <c r="AL52" s="110" t="e">
        <f>VLOOKUP(AJ52,[1]!Posts[#Data],3,FALSE)</f>
        <v>#REF!</v>
      </c>
      <c r="AM52" s="103" t="e">
        <f>VLOOKUP(AJ52,[1]!Posts[#Data],4,FALSE)</f>
        <v>#REF!</v>
      </c>
      <c r="AN52" s="103"/>
      <c r="AO52" s="109"/>
      <c r="AP52" s="111"/>
      <c r="AQ52" s="111"/>
      <c r="AR52" s="112"/>
      <c r="AS52" s="102"/>
      <c r="AT52" s="102"/>
      <c r="AU52" s="102"/>
      <c r="AV52" s="102"/>
      <c r="AW52" s="102"/>
    </row>
    <row r="53" spans="4:49" ht="19.5" customHeight="1">
      <c r="D53" s="104"/>
      <c r="E53" s="104"/>
      <c r="F53" s="104"/>
      <c r="G53" s="105"/>
      <c r="H53" s="106"/>
      <c r="I53" s="106"/>
      <c r="J53" s="107"/>
      <c r="K53" s="108"/>
      <c r="L53" s="102"/>
      <c r="M53" s="102"/>
      <c r="N53" s="102"/>
      <c r="O53" s="110">
        <f>tbl邀请[[#This Row],[拍单日期]]+5+tbl邀请[[#This Row],[收货后出稿时间]]</f>
        <v>5</v>
      </c>
      <c r="P53" s="103"/>
      <c r="Q53" s="103"/>
      <c r="R53" s="109"/>
      <c r="S53" s="111"/>
      <c r="T53" s="111"/>
      <c r="U53" s="117"/>
      <c r="V53" s="108"/>
      <c r="W53" s="108"/>
      <c r="X53" s="102"/>
      <c r="Y53" s="102"/>
      <c r="Z53" s="102"/>
      <c r="AA53" s="104"/>
      <c r="AB53" s="104"/>
      <c r="AC53" s="104"/>
      <c r="AD53" s="105"/>
      <c r="AE53" s="106"/>
      <c r="AF53" s="106"/>
      <c r="AG53" s="107"/>
      <c r="AH53" s="108"/>
      <c r="AI53" s="102" t="s">
        <v>1271</v>
      </c>
      <c r="AJ53" s="102" t="s">
        <v>1271</v>
      </c>
      <c r="AK53" s="102" t="e">
        <f>VLOOKUP(AJ53,[1]!Posts[#Data],2,FALSE)</f>
        <v>#REF!</v>
      </c>
      <c r="AL53" s="110" t="e">
        <f>VLOOKUP(AJ53,[1]!Posts[#Data],3,FALSE)</f>
        <v>#REF!</v>
      </c>
      <c r="AM53" s="103" t="e">
        <f>VLOOKUP(AJ53,[1]!Posts[#Data],4,FALSE)</f>
        <v>#REF!</v>
      </c>
      <c r="AN53" s="103"/>
      <c r="AO53" s="109"/>
      <c r="AP53" s="111"/>
      <c r="AQ53" s="111"/>
      <c r="AR53" s="112"/>
      <c r="AS53" s="102"/>
      <c r="AT53" s="102"/>
      <c r="AU53" s="102"/>
      <c r="AV53" s="102"/>
      <c r="AW53" s="102"/>
    </row>
    <row r="54" spans="4:49" ht="19.5" customHeight="1">
      <c r="D54" s="104"/>
      <c r="E54" s="104"/>
      <c r="F54" s="104"/>
      <c r="G54" s="105"/>
      <c r="H54" s="106"/>
      <c r="I54" s="106"/>
      <c r="J54" s="107"/>
      <c r="K54" s="108"/>
      <c r="L54" s="102"/>
      <c r="M54" s="102"/>
      <c r="N54" s="102"/>
      <c r="O54" s="110"/>
      <c r="P54" s="103"/>
      <c r="Q54" s="103"/>
      <c r="R54" s="109"/>
      <c r="S54" s="111"/>
      <c r="T54" s="111"/>
      <c r="U54" s="117"/>
      <c r="V54" s="108"/>
      <c r="W54" s="108"/>
      <c r="X54" s="102"/>
      <c r="Y54" s="102"/>
      <c r="Z54" s="102"/>
      <c r="AA54" s="104"/>
      <c r="AB54" s="104"/>
      <c r="AC54" s="104"/>
      <c r="AD54" s="105"/>
      <c r="AE54" s="106"/>
      <c r="AF54" s="106"/>
      <c r="AG54" s="107"/>
      <c r="AH54" s="108"/>
      <c r="AI54" s="102" t="s">
        <v>1272</v>
      </c>
      <c r="AJ54" s="102" t="s">
        <v>1272</v>
      </c>
      <c r="AK54" s="102" t="e">
        <f>VLOOKUP(AJ54,[1]!Posts[#Data],2,FALSE)</f>
        <v>#REF!</v>
      </c>
      <c r="AL54" s="110" t="e">
        <f>VLOOKUP(AJ54,[1]!Posts[#Data],3,FALSE)</f>
        <v>#REF!</v>
      </c>
      <c r="AM54" s="103" t="e">
        <f>VLOOKUP(AJ54,[1]!Posts[#Data],4,FALSE)</f>
        <v>#REF!</v>
      </c>
      <c r="AN54" s="103"/>
      <c r="AO54" s="109"/>
      <c r="AP54" s="111"/>
      <c r="AQ54" s="111"/>
      <c r="AR54" s="112"/>
      <c r="AS54" s="102"/>
      <c r="AT54" s="102"/>
      <c r="AU54" s="102"/>
      <c r="AV54" s="102"/>
      <c r="AW54" s="102"/>
    </row>
    <row r="55" spans="4:49" ht="19.5" customHeight="1">
      <c r="D55" s="104"/>
      <c r="E55" s="104"/>
      <c r="F55" s="104"/>
      <c r="G55" s="105"/>
      <c r="H55" s="106"/>
      <c r="I55" s="106"/>
      <c r="J55" s="107"/>
      <c r="K55" s="108"/>
      <c r="L55" s="102"/>
      <c r="M55" s="102"/>
      <c r="N55" s="102"/>
      <c r="O55" s="110"/>
      <c r="P55" s="103"/>
      <c r="Q55" s="103"/>
      <c r="R55" s="109"/>
      <c r="S55" s="111"/>
      <c r="T55" s="111"/>
      <c r="U55" s="117"/>
      <c r="V55" s="108"/>
      <c r="W55" s="108"/>
      <c r="X55" s="102"/>
      <c r="Y55" s="102"/>
      <c r="Z55" s="102"/>
      <c r="AA55" s="104"/>
      <c r="AB55" s="104"/>
      <c r="AC55" s="104"/>
      <c r="AD55" s="105"/>
      <c r="AE55" s="106"/>
      <c r="AF55" s="106"/>
      <c r="AG55" s="107"/>
      <c r="AH55" s="108"/>
      <c r="AI55" s="102" t="s">
        <v>1273</v>
      </c>
      <c r="AJ55" s="102" t="s">
        <v>1273</v>
      </c>
      <c r="AK55" s="102" t="e">
        <f>VLOOKUP(AJ55,[1]!Posts[#Data],2,FALSE)</f>
        <v>#REF!</v>
      </c>
      <c r="AL55" s="110" t="e">
        <f>VLOOKUP(AJ55,[1]!Posts[#Data],3,FALSE)</f>
        <v>#REF!</v>
      </c>
      <c r="AM55" s="103" t="e">
        <f>VLOOKUP(AJ55,[1]!Posts[#Data],4,FALSE)</f>
        <v>#REF!</v>
      </c>
      <c r="AN55" s="103"/>
      <c r="AO55" s="109"/>
      <c r="AP55" s="111"/>
      <c r="AQ55" s="111"/>
      <c r="AR55" s="112"/>
      <c r="AS55" s="102"/>
      <c r="AT55" s="102"/>
      <c r="AU55" s="102"/>
      <c r="AV55" s="102"/>
      <c r="AW55" s="102"/>
    </row>
    <row r="56" spans="4:49" ht="19.5" customHeight="1">
      <c r="D56" s="104"/>
      <c r="E56" s="104"/>
      <c r="F56" s="104"/>
      <c r="G56" s="105"/>
      <c r="H56" s="106"/>
      <c r="I56" s="106"/>
      <c r="J56" s="107"/>
      <c r="K56" s="108"/>
      <c r="L56" s="102"/>
      <c r="M56" s="102"/>
      <c r="N56" s="102"/>
      <c r="O56" s="110"/>
      <c r="P56" s="103"/>
      <c r="Q56" s="103"/>
      <c r="R56" s="109"/>
      <c r="S56" s="111"/>
      <c r="T56" s="111"/>
      <c r="U56" s="117"/>
      <c r="V56" s="108"/>
      <c r="W56" s="108"/>
      <c r="X56" s="102"/>
      <c r="Y56" s="102"/>
      <c r="Z56" s="102"/>
      <c r="AA56" s="104"/>
      <c r="AB56" s="104"/>
      <c r="AC56" s="104"/>
      <c r="AD56" s="105"/>
      <c r="AE56" s="106"/>
      <c r="AF56" s="106"/>
      <c r="AG56" s="107"/>
      <c r="AH56" s="108"/>
      <c r="AI56" s="102" t="s">
        <v>1274</v>
      </c>
      <c r="AJ56" s="102" t="s">
        <v>1274</v>
      </c>
      <c r="AK56" s="102" t="e">
        <f>VLOOKUP(AJ56,[1]!Posts[#Data],2,FALSE)</f>
        <v>#REF!</v>
      </c>
      <c r="AL56" s="110" t="e">
        <f>VLOOKUP(AJ56,[1]!Posts[#Data],3,FALSE)</f>
        <v>#REF!</v>
      </c>
      <c r="AM56" s="103" t="e">
        <f>VLOOKUP(AJ56,[1]!Posts[#Data],4,FALSE)</f>
        <v>#REF!</v>
      </c>
      <c r="AN56" s="103"/>
      <c r="AO56" s="109"/>
      <c r="AP56" s="111"/>
      <c r="AQ56" s="111"/>
      <c r="AR56" s="112"/>
      <c r="AS56" s="102"/>
      <c r="AT56" s="102"/>
      <c r="AU56" s="102"/>
      <c r="AV56" s="102"/>
      <c r="AW56" s="102"/>
    </row>
    <row r="57" spans="4:49" ht="19.5" customHeight="1">
      <c r="D57" s="104"/>
      <c r="E57" s="104"/>
      <c r="F57" s="104"/>
      <c r="G57" s="105"/>
      <c r="H57" s="106"/>
      <c r="I57" s="106"/>
      <c r="J57" s="107"/>
      <c r="K57" s="108"/>
      <c r="L57" s="102"/>
      <c r="M57" s="102"/>
      <c r="N57" s="102"/>
      <c r="O57" s="110"/>
      <c r="P57" s="103"/>
      <c r="Q57" s="103"/>
      <c r="R57" s="109"/>
      <c r="S57" s="111"/>
      <c r="T57" s="111"/>
      <c r="U57" s="117"/>
      <c r="V57" s="108"/>
      <c r="W57" s="108"/>
      <c r="X57" s="102"/>
      <c r="Y57" s="102"/>
      <c r="Z57" s="102"/>
      <c r="AA57" s="104"/>
      <c r="AB57" s="104"/>
      <c r="AC57" s="104"/>
      <c r="AD57" s="105"/>
      <c r="AE57" s="106"/>
      <c r="AF57" s="106"/>
      <c r="AG57" s="107"/>
      <c r="AH57" s="108"/>
      <c r="AI57" s="102" t="s">
        <v>1275</v>
      </c>
      <c r="AJ57" s="102" t="s">
        <v>1275</v>
      </c>
      <c r="AK57" s="102" t="e">
        <f>VLOOKUP(AJ57,[1]!Posts[#Data],2,FALSE)</f>
        <v>#REF!</v>
      </c>
      <c r="AL57" s="110" t="e">
        <f>VLOOKUP(AJ57,[1]!Posts[#Data],3,FALSE)</f>
        <v>#REF!</v>
      </c>
      <c r="AM57" s="103" t="e">
        <f>VLOOKUP(AJ57,[1]!Posts[#Data],4,FALSE)</f>
        <v>#REF!</v>
      </c>
      <c r="AN57" s="103"/>
      <c r="AO57" s="109"/>
      <c r="AP57" s="111"/>
      <c r="AQ57" s="111"/>
      <c r="AR57" s="112"/>
      <c r="AS57" s="102"/>
      <c r="AT57" s="102"/>
      <c r="AU57" s="102"/>
      <c r="AV57" s="102"/>
      <c r="AW57" s="102"/>
    </row>
    <row r="58" spans="4:49" ht="19.5" customHeight="1">
      <c r="D58" s="104"/>
      <c r="E58" s="104"/>
      <c r="F58" s="104"/>
      <c r="G58" s="105"/>
      <c r="H58" s="106"/>
      <c r="I58" s="106"/>
      <c r="J58" s="107"/>
      <c r="K58" s="108"/>
      <c r="L58" s="102"/>
      <c r="M58" s="102"/>
      <c r="N58" s="102"/>
      <c r="O58" s="110"/>
      <c r="P58" s="103"/>
      <c r="Q58" s="103"/>
      <c r="R58" s="109"/>
      <c r="S58" s="111"/>
      <c r="T58" s="111"/>
      <c r="U58" s="117"/>
      <c r="V58" s="108"/>
      <c r="W58" s="108"/>
      <c r="X58" s="102"/>
      <c r="Y58" s="102"/>
      <c r="Z58" s="102"/>
      <c r="AA58" s="104"/>
      <c r="AB58" s="104"/>
      <c r="AC58" s="104"/>
      <c r="AD58" s="105"/>
      <c r="AE58" s="106"/>
      <c r="AF58" s="106"/>
      <c r="AG58" s="107"/>
      <c r="AH58" s="108"/>
      <c r="AI58" s="102" t="s">
        <v>1233</v>
      </c>
      <c r="AJ58" s="102" t="s">
        <v>1233</v>
      </c>
      <c r="AK58" s="102" t="e">
        <f>VLOOKUP(AJ58,[1]!Posts[#Data],2,FALSE)</f>
        <v>#REF!</v>
      </c>
      <c r="AL58" s="110" t="e">
        <f>VLOOKUP(AJ58,[1]!Posts[#Data],3,FALSE)</f>
        <v>#REF!</v>
      </c>
      <c r="AM58" s="103" t="e">
        <f>VLOOKUP(AJ58,[1]!Posts[#Data],4,FALSE)</f>
        <v>#REF!</v>
      </c>
      <c r="AN58" s="103"/>
      <c r="AO58" s="109"/>
      <c r="AP58" s="111"/>
      <c r="AQ58" s="111"/>
      <c r="AR58" s="112"/>
      <c r="AS58" s="102"/>
      <c r="AT58" s="102"/>
      <c r="AU58" s="102"/>
      <c r="AV58" s="102"/>
      <c r="AW58" s="102"/>
    </row>
    <row r="59" spans="4:49" ht="19.5" customHeight="1">
      <c r="D59" s="104"/>
      <c r="E59" s="104"/>
      <c r="F59" s="104"/>
      <c r="G59" s="105"/>
      <c r="H59" s="106"/>
      <c r="I59" s="106"/>
      <c r="J59" s="107"/>
      <c r="K59" s="108"/>
      <c r="L59" s="102"/>
      <c r="M59" s="102"/>
      <c r="N59" s="102"/>
      <c r="O59" s="110"/>
      <c r="P59" s="103"/>
      <c r="Q59" s="103"/>
      <c r="R59" s="109"/>
      <c r="S59" s="111"/>
      <c r="T59" s="111"/>
      <c r="U59" s="117"/>
      <c r="V59" s="108"/>
      <c r="W59" s="108"/>
      <c r="X59" s="102"/>
      <c r="Y59" s="102"/>
      <c r="Z59" s="102"/>
      <c r="AA59" s="104"/>
      <c r="AB59" s="104"/>
      <c r="AC59" s="104"/>
      <c r="AD59" s="105"/>
      <c r="AE59" s="106"/>
      <c r="AF59" s="106"/>
      <c r="AG59" s="107"/>
      <c r="AH59" s="108"/>
      <c r="AI59" s="102" t="s">
        <v>1276</v>
      </c>
      <c r="AJ59" s="102" t="s">
        <v>1276</v>
      </c>
      <c r="AK59" s="102" t="e">
        <f>VLOOKUP(AJ59,[1]!Posts[#Data],2,FALSE)</f>
        <v>#REF!</v>
      </c>
      <c r="AL59" s="110" t="e">
        <f>VLOOKUP(AJ59,[1]!Posts[#Data],3,FALSE)</f>
        <v>#REF!</v>
      </c>
      <c r="AM59" s="103" t="e">
        <f>VLOOKUP(AJ59,[1]!Posts[#Data],4,FALSE)</f>
        <v>#REF!</v>
      </c>
      <c r="AN59" s="103"/>
      <c r="AO59" s="109"/>
      <c r="AP59" s="111"/>
      <c r="AQ59" s="111"/>
      <c r="AR59" s="112"/>
      <c r="AS59" s="102"/>
      <c r="AT59" s="102"/>
      <c r="AU59" s="102"/>
      <c r="AV59" s="102"/>
      <c r="AW59" s="102"/>
    </row>
    <row r="60" spans="4:49" ht="19.5" customHeight="1">
      <c r="D60" s="104"/>
      <c r="E60" s="104"/>
      <c r="F60" s="104"/>
      <c r="G60" s="105"/>
      <c r="H60" s="106"/>
      <c r="I60" s="106"/>
      <c r="J60" s="107"/>
      <c r="K60" s="108"/>
      <c r="L60" s="102"/>
      <c r="M60" s="102"/>
      <c r="N60" s="102"/>
      <c r="O60" s="110"/>
      <c r="P60" s="103"/>
      <c r="Q60" s="103"/>
      <c r="R60" s="109"/>
      <c r="S60" s="111"/>
      <c r="T60" s="111"/>
      <c r="U60" s="117"/>
      <c r="V60" s="108"/>
      <c r="W60" s="108"/>
      <c r="X60" s="102"/>
      <c r="Y60" s="102"/>
      <c r="Z60" s="102"/>
      <c r="AA60" s="104"/>
      <c r="AB60" s="104"/>
      <c r="AC60" s="104"/>
      <c r="AD60" s="105"/>
      <c r="AE60" s="106"/>
      <c r="AF60" s="106"/>
      <c r="AG60" s="107"/>
      <c r="AH60" s="108"/>
      <c r="AI60" s="102" t="s">
        <v>1277</v>
      </c>
      <c r="AJ60" s="102" t="s">
        <v>1277</v>
      </c>
      <c r="AK60" s="102" t="e">
        <f>VLOOKUP(AJ60,[1]!Posts[#Data],2,FALSE)</f>
        <v>#REF!</v>
      </c>
      <c r="AL60" s="110" t="e">
        <f>VLOOKUP(AJ60,[1]!Posts[#Data],3,FALSE)</f>
        <v>#REF!</v>
      </c>
      <c r="AM60" s="103" t="e">
        <f>VLOOKUP(AJ60,[1]!Posts[#Data],4,FALSE)</f>
        <v>#REF!</v>
      </c>
      <c r="AN60" s="103"/>
      <c r="AO60" s="109"/>
      <c r="AP60" s="111"/>
      <c r="AQ60" s="111"/>
      <c r="AR60" s="112"/>
      <c r="AS60" s="102"/>
      <c r="AT60" s="102"/>
      <c r="AU60" s="102"/>
      <c r="AV60" s="102"/>
      <c r="AW60" s="102"/>
    </row>
    <row r="61" spans="4:49" ht="19.5" customHeight="1">
      <c r="D61" s="104"/>
      <c r="E61" s="104"/>
      <c r="F61" s="104"/>
      <c r="G61" s="105"/>
      <c r="H61" s="106"/>
      <c r="I61" s="106"/>
      <c r="J61" s="107"/>
      <c r="K61" s="108"/>
      <c r="L61" s="102"/>
      <c r="M61" s="102"/>
      <c r="N61" s="102"/>
      <c r="O61" s="110"/>
      <c r="P61" s="103"/>
      <c r="Q61" s="103"/>
      <c r="R61" s="109"/>
      <c r="S61" s="111"/>
      <c r="T61" s="111"/>
      <c r="U61" s="117"/>
      <c r="V61" s="108"/>
      <c r="W61" s="108"/>
      <c r="X61" s="102"/>
      <c r="Y61" s="102"/>
      <c r="Z61" s="102"/>
      <c r="AA61" s="104"/>
      <c r="AB61" s="104"/>
      <c r="AC61" s="104"/>
      <c r="AD61" s="105"/>
      <c r="AE61" s="106"/>
      <c r="AF61" s="106"/>
      <c r="AG61" s="107"/>
      <c r="AH61" s="108"/>
      <c r="AI61" s="102" t="s">
        <v>1278</v>
      </c>
      <c r="AJ61" s="102" t="s">
        <v>1278</v>
      </c>
      <c r="AK61" s="102" t="e">
        <f>VLOOKUP(AJ61,[1]!Posts[#Data],2,FALSE)</f>
        <v>#REF!</v>
      </c>
      <c r="AL61" s="110" t="e">
        <f>VLOOKUP(AJ61,[1]!Posts[#Data],3,FALSE)</f>
        <v>#REF!</v>
      </c>
      <c r="AM61" s="103" t="e">
        <f>VLOOKUP(AJ61,[1]!Posts[#Data],4,FALSE)</f>
        <v>#REF!</v>
      </c>
      <c r="AN61" s="103"/>
      <c r="AO61" s="109"/>
      <c r="AP61" s="111"/>
      <c r="AQ61" s="111"/>
      <c r="AR61" s="112"/>
      <c r="AS61" s="102"/>
      <c r="AT61" s="102"/>
      <c r="AU61" s="102"/>
      <c r="AV61" s="102"/>
      <c r="AW61" s="102"/>
    </row>
    <row r="62" spans="4:49" ht="19.5" customHeight="1">
      <c r="D62" s="104"/>
      <c r="E62" s="104"/>
      <c r="F62" s="104"/>
      <c r="G62" s="105"/>
      <c r="H62" s="106"/>
      <c r="I62" s="106"/>
      <c r="J62" s="107"/>
      <c r="K62" s="108"/>
      <c r="L62" s="102"/>
      <c r="M62" s="102"/>
      <c r="N62" s="102"/>
      <c r="O62" s="110"/>
      <c r="P62" s="103"/>
      <c r="Q62" s="103"/>
      <c r="R62" s="109"/>
      <c r="S62" s="111"/>
      <c r="T62" s="111"/>
      <c r="U62" s="117"/>
      <c r="V62" s="108"/>
      <c r="W62" s="108"/>
      <c r="X62" s="102"/>
      <c r="Y62" s="102"/>
      <c r="Z62" s="102"/>
      <c r="AA62" s="104"/>
      <c r="AB62" s="104"/>
      <c r="AC62" s="104"/>
      <c r="AD62" s="105"/>
      <c r="AE62" s="106"/>
      <c r="AF62" s="106"/>
      <c r="AG62" s="107"/>
      <c r="AH62" s="108"/>
      <c r="AI62" s="102" t="s">
        <v>1279</v>
      </c>
      <c r="AJ62" s="102" t="s">
        <v>1279</v>
      </c>
      <c r="AK62" s="102" t="e">
        <f>VLOOKUP(AJ62,[1]!Posts[#Data],2,FALSE)</f>
        <v>#REF!</v>
      </c>
      <c r="AL62" s="110" t="e">
        <f>VLOOKUP(AJ62,[1]!Posts[#Data],3,FALSE)</f>
        <v>#REF!</v>
      </c>
      <c r="AM62" s="103" t="e">
        <f>VLOOKUP(AJ62,[1]!Posts[#Data],4,FALSE)</f>
        <v>#REF!</v>
      </c>
      <c r="AN62" s="103"/>
      <c r="AO62" s="109"/>
      <c r="AP62" s="111"/>
      <c r="AQ62" s="111"/>
      <c r="AR62" s="112"/>
      <c r="AS62" s="102"/>
      <c r="AT62" s="102"/>
      <c r="AU62" s="102"/>
      <c r="AV62" s="102"/>
      <c r="AW62" s="102"/>
    </row>
    <row r="63" spans="4:49" ht="19.5" customHeight="1">
      <c r="D63" s="104"/>
      <c r="E63" s="104"/>
      <c r="F63" s="104"/>
      <c r="G63" s="105"/>
      <c r="H63" s="106"/>
      <c r="I63" s="106"/>
      <c r="J63" s="107"/>
      <c r="K63" s="108"/>
      <c r="L63" s="102"/>
      <c r="M63" s="102"/>
      <c r="N63" s="102"/>
      <c r="O63" s="110"/>
      <c r="P63" s="103"/>
      <c r="Q63" s="103"/>
      <c r="R63" s="109"/>
      <c r="S63" s="111"/>
      <c r="T63" s="111"/>
      <c r="U63" s="117"/>
      <c r="V63" s="108"/>
      <c r="W63" s="108"/>
      <c r="X63" s="102"/>
      <c r="Y63" s="102"/>
      <c r="Z63" s="102"/>
      <c r="AA63" s="104"/>
      <c r="AB63" s="104"/>
      <c r="AC63" s="104"/>
      <c r="AD63" s="105"/>
      <c r="AE63" s="106"/>
      <c r="AF63" s="106"/>
      <c r="AG63" s="107"/>
      <c r="AH63" s="108"/>
      <c r="AI63" s="102" t="s">
        <v>1233</v>
      </c>
      <c r="AJ63" s="102" t="s">
        <v>1233</v>
      </c>
      <c r="AK63" s="102" t="e">
        <f>VLOOKUP(AJ63,[1]!Posts[#Data],2,FALSE)</f>
        <v>#REF!</v>
      </c>
      <c r="AL63" s="110" t="e">
        <f>VLOOKUP(AJ63,[1]!Posts[#Data],3,FALSE)</f>
        <v>#REF!</v>
      </c>
      <c r="AM63" s="103" t="e">
        <f>VLOOKUP(AJ63,[1]!Posts[#Data],4,FALSE)</f>
        <v>#REF!</v>
      </c>
      <c r="AN63" s="103"/>
      <c r="AO63" s="109"/>
      <c r="AP63" s="111"/>
      <c r="AQ63" s="111"/>
      <c r="AR63" s="112"/>
      <c r="AS63" s="102"/>
      <c r="AT63" s="102"/>
      <c r="AU63" s="102"/>
      <c r="AV63" s="102"/>
      <c r="AW63" s="102"/>
    </row>
    <row r="64" spans="4:49" ht="19.5" customHeight="1">
      <c r="D64" s="104"/>
      <c r="E64" s="104"/>
      <c r="F64" s="104"/>
      <c r="G64" s="105"/>
      <c r="H64" s="106"/>
      <c r="I64" s="106"/>
      <c r="J64" s="107"/>
      <c r="K64" s="108"/>
      <c r="L64" s="102"/>
      <c r="M64" s="102"/>
      <c r="N64" s="102"/>
      <c r="O64" s="110"/>
      <c r="P64" s="103"/>
      <c r="Q64" s="103"/>
      <c r="R64" s="109"/>
      <c r="S64" s="111"/>
      <c r="T64" s="111"/>
      <c r="U64" s="117"/>
      <c r="V64" s="108"/>
      <c r="W64" s="108"/>
      <c r="X64" s="102"/>
      <c r="Y64" s="102"/>
      <c r="Z64" s="102"/>
      <c r="AA64" s="104"/>
      <c r="AB64" s="104"/>
      <c r="AC64" s="104"/>
      <c r="AD64" s="105"/>
      <c r="AE64" s="106"/>
      <c r="AF64" s="106"/>
      <c r="AG64" s="107"/>
      <c r="AH64" s="108"/>
      <c r="AI64" s="102" t="s">
        <v>1280</v>
      </c>
      <c r="AJ64" s="102" t="s">
        <v>1280</v>
      </c>
      <c r="AK64" s="102" t="e">
        <f>VLOOKUP(AJ64,[1]!Posts[#Data],2,FALSE)</f>
        <v>#REF!</v>
      </c>
      <c r="AL64" s="110" t="e">
        <f>VLOOKUP(AJ64,[1]!Posts[#Data],3,FALSE)</f>
        <v>#REF!</v>
      </c>
      <c r="AM64" s="103" t="e">
        <f>VLOOKUP(AJ64,[1]!Posts[#Data],4,FALSE)</f>
        <v>#REF!</v>
      </c>
      <c r="AN64" s="103"/>
      <c r="AO64" s="109"/>
      <c r="AP64" s="111"/>
      <c r="AQ64" s="111"/>
      <c r="AR64" s="112"/>
      <c r="AS64" s="102"/>
      <c r="AT64" s="102"/>
      <c r="AU64" s="102"/>
      <c r="AV64" s="102"/>
      <c r="AW64" s="102"/>
    </row>
    <row r="65" spans="4:49" ht="19.5" customHeight="1">
      <c r="D65" s="104"/>
      <c r="E65" s="104"/>
      <c r="F65" s="104"/>
      <c r="G65" s="105"/>
      <c r="H65" s="106"/>
      <c r="I65" s="106"/>
      <c r="J65" s="107"/>
      <c r="K65" s="108"/>
      <c r="L65" s="102"/>
      <c r="M65" s="102"/>
      <c r="N65" s="102"/>
      <c r="O65" s="110"/>
      <c r="P65" s="103"/>
      <c r="Q65" s="103"/>
      <c r="R65" s="109"/>
      <c r="S65" s="111"/>
      <c r="T65" s="111"/>
      <c r="U65" s="117"/>
      <c r="V65" s="108"/>
      <c r="W65" s="108"/>
      <c r="X65" s="102"/>
      <c r="Y65" s="102"/>
      <c r="Z65" s="102"/>
      <c r="AA65" s="104"/>
      <c r="AB65" s="104"/>
      <c r="AC65" s="104"/>
      <c r="AD65" s="105"/>
      <c r="AE65" s="106"/>
      <c r="AF65" s="106"/>
      <c r="AG65" s="107"/>
      <c r="AH65" s="108"/>
      <c r="AI65" s="102" t="s">
        <v>1281</v>
      </c>
      <c r="AJ65" s="102" t="s">
        <v>1281</v>
      </c>
      <c r="AK65" s="102" t="e">
        <f>VLOOKUP(AJ65,[1]!Posts[#Data],2,FALSE)</f>
        <v>#REF!</v>
      </c>
      <c r="AL65" s="110" t="e">
        <f>VLOOKUP(AJ65,[1]!Posts[#Data],3,FALSE)</f>
        <v>#REF!</v>
      </c>
      <c r="AM65" s="103" t="e">
        <f>VLOOKUP(AJ65,[1]!Posts[#Data],4,FALSE)</f>
        <v>#REF!</v>
      </c>
      <c r="AN65" s="103"/>
      <c r="AO65" s="109"/>
      <c r="AP65" s="111"/>
      <c r="AQ65" s="111"/>
      <c r="AR65" s="112"/>
      <c r="AS65" s="102"/>
      <c r="AT65" s="102"/>
      <c r="AU65" s="102"/>
      <c r="AV65" s="102"/>
      <c r="AW65" s="102"/>
    </row>
    <row r="66" spans="4:49" ht="19.5" customHeight="1">
      <c r="D66" s="104"/>
      <c r="E66" s="104"/>
      <c r="F66" s="104"/>
      <c r="G66" s="105"/>
      <c r="H66" s="106"/>
      <c r="I66" s="106"/>
      <c r="J66" s="107"/>
      <c r="K66" s="108"/>
      <c r="L66" s="102"/>
      <c r="M66" s="102"/>
      <c r="N66" s="102"/>
      <c r="O66" s="110"/>
      <c r="P66" s="103"/>
      <c r="Q66" s="103"/>
      <c r="R66" s="109"/>
      <c r="S66" s="111"/>
      <c r="T66" s="111"/>
      <c r="U66" s="117"/>
      <c r="V66" s="108"/>
      <c r="W66" s="108"/>
      <c r="X66" s="102"/>
      <c r="Y66" s="102"/>
      <c r="Z66" s="102"/>
      <c r="AA66" s="104"/>
      <c r="AB66" s="104"/>
      <c r="AC66" s="104"/>
      <c r="AD66" s="105"/>
      <c r="AE66" s="106"/>
      <c r="AF66" s="106"/>
      <c r="AG66" s="107"/>
      <c r="AH66" s="108"/>
      <c r="AI66" s="102" t="s">
        <v>1282</v>
      </c>
      <c r="AJ66" s="102" t="s">
        <v>1282</v>
      </c>
      <c r="AK66" s="102" t="e">
        <f>VLOOKUP(AJ66,[1]!Posts[#Data],2,FALSE)</f>
        <v>#REF!</v>
      </c>
      <c r="AL66" s="110" t="e">
        <f>VLOOKUP(AJ66,[1]!Posts[#Data],3,FALSE)</f>
        <v>#REF!</v>
      </c>
      <c r="AM66" s="103" t="e">
        <f>VLOOKUP(AJ66,[1]!Posts[#Data],4,FALSE)</f>
        <v>#REF!</v>
      </c>
      <c r="AN66" s="103"/>
      <c r="AO66" s="109"/>
      <c r="AP66" s="111"/>
      <c r="AQ66" s="111"/>
      <c r="AR66" s="112"/>
      <c r="AS66" s="102"/>
      <c r="AT66" s="102"/>
      <c r="AU66" s="102"/>
      <c r="AV66" s="102"/>
      <c r="AW66" s="102"/>
    </row>
    <row r="67" spans="4:49" ht="19.5" customHeight="1">
      <c r="D67" s="104"/>
      <c r="E67" s="104"/>
      <c r="F67" s="104"/>
      <c r="G67" s="105"/>
      <c r="H67" s="106"/>
      <c r="I67" s="106"/>
      <c r="J67" s="107"/>
      <c r="K67" s="108"/>
      <c r="L67" s="102"/>
      <c r="M67" s="102"/>
      <c r="N67" s="102"/>
      <c r="O67" s="110"/>
      <c r="P67" s="103"/>
      <c r="Q67" s="103"/>
      <c r="R67" s="109"/>
      <c r="S67" s="111"/>
      <c r="T67" s="111"/>
      <c r="U67" s="117"/>
      <c r="V67" s="108"/>
      <c r="W67" s="108"/>
      <c r="X67" s="102"/>
      <c r="Y67" s="102"/>
      <c r="Z67" s="102"/>
      <c r="AA67" s="104"/>
      <c r="AB67" s="104"/>
      <c r="AC67" s="104"/>
      <c r="AD67" s="105"/>
      <c r="AE67" s="106"/>
      <c r="AF67" s="106"/>
      <c r="AG67" s="107"/>
      <c r="AH67" s="108"/>
      <c r="AI67" s="102" t="s">
        <v>1283</v>
      </c>
      <c r="AJ67" s="102" t="s">
        <v>1283</v>
      </c>
      <c r="AK67" s="102" t="e">
        <f>VLOOKUP(AJ67,[1]!Posts[#Data],2,FALSE)</f>
        <v>#REF!</v>
      </c>
      <c r="AL67" s="110" t="e">
        <f>VLOOKUP(AJ67,[1]!Posts[#Data],3,FALSE)</f>
        <v>#REF!</v>
      </c>
      <c r="AM67" s="103" t="e">
        <f>VLOOKUP(AJ67,[1]!Posts[#Data],4,FALSE)</f>
        <v>#REF!</v>
      </c>
      <c r="AN67" s="103"/>
      <c r="AO67" s="109"/>
      <c r="AP67" s="111"/>
      <c r="AQ67" s="111"/>
      <c r="AR67" s="112"/>
      <c r="AS67" s="102"/>
      <c r="AT67" s="102"/>
      <c r="AU67" s="102"/>
      <c r="AV67" s="102"/>
      <c r="AW67" s="102"/>
    </row>
    <row r="68" spans="4:49" ht="19.5" customHeight="1">
      <c r="D68" s="104"/>
      <c r="E68" s="104"/>
      <c r="F68" s="104"/>
      <c r="G68" s="105"/>
      <c r="H68" s="106"/>
      <c r="I68" s="106"/>
      <c r="J68" s="107"/>
      <c r="K68" s="108"/>
      <c r="L68" s="102"/>
      <c r="M68" s="102"/>
      <c r="N68" s="102"/>
      <c r="O68" s="110"/>
      <c r="P68" s="103"/>
      <c r="Q68" s="103"/>
      <c r="R68" s="109"/>
      <c r="S68" s="111"/>
      <c r="T68" s="111"/>
      <c r="U68" s="117"/>
      <c r="V68" s="108"/>
      <c r="W68" s="108"/>
      <c r="X68" s="102"/>
      <c r="Y68" s="102"/>
      <c r="Z68" s="102"/>
      <c r="AA68" s="104"/>
      <c r="AB68" s="104"/>
      <c r="AC68" s="104"/>
      <c r="AD68" s="105"/>
      <c r="AE68" s="106"/>
      <c r="AF68" s="106"/>
      <c r="AG68" s="107"/>
      <c r="AH68" s="108"/>
      <c r="AI68" s="102" t="s">
        <v>1284</v>
      </c>
      <c r="AJ68" s="102" t="s">
        <v>1284</v>
      </c>
      <c r="AK68" s="102" t="e">
        <f>VLOOKUP(AJ68,[1]!Posts[#Data],2,FALSE)</f>
        <v>#REF!</v>
      </c>
      <c r="AL68" s="110" t="e">
        <f>VLOOKUP(AJ68,[1]!Posts[#Data],3,FALSE)</f>
        <v>#REF!</v>
      </c>
      <c r="AM68" s="103" t="e">
        <f>VLOOKUP(AJ68,[1]!Posts[#Data],4,FALSE)</f>
        <v>#REF!</v>
      </c>
      <c r="AN68" s="103"/>
      <c r="AO68" s="109"/>
      <c r="AP68" s="111"/>
      <c r="AQ68" s="111"/>
      <c r="AR68" s="112"/>
      <c r="AS68" s="102"/>
      <c r="AT68" s="102"/>
      <c r="AU68" s="102"/>
      <c r="AV68" s="102"/>
      <c r="AW68" s="102"/>
    </row>
    <row r="69" spans="4:49" ht="19.5" customHeight="1">
      <c r="D69" s="104"/>
      <c r="E69" s="104"/>
      <c r="F69" s="104"/>
      <c r="G69" s="105"/>
      <c r="H69" s="106"/>
      <c r="I69" s="106"/>
      <c r="J69" s="107"/>
      <c r="K69" s="108"/>
      <c r="L69" s="102"/>
      <c r="M69" s="102"/>
      <c r="N69" s="102"/>
      <c r="O69" s="110"/>
      <c r="P69" s="103"/>
      <c r="Q69" s="103"/>
      <c r="R69" s="109"/>
      <c r="S69" s="111"/>
      <c r="T69" s="111"/>
      <c r="U69" s="117"/>
      <c r="V69" s="108"/>
      <c r="W69" s="108"/>
      <c r="X69" s="102"/>
      <c r="Y69" s="102"/>
      <c r="Z69" s="102"/>
      <c r="AA69" s="104"/>
      <c r="AB69" s="104"/>
      <c r="AC69" s="104"/>
      <c r="AD69" s="105"/>
      <c r="AE69" s="106"/>
      <c r="AF69" s="106"/>
      <c r="AG69" s="107"/>
      <c r="AH69" s="108"/>
      <c r="AI69" s="102" t="s">
        <v>1285</v>
      </c>
      <c r="AJ69" s="102" t="s">
        <v>1285</v>
      </c>
      <c r="AK69" s="102" t="e">
        <f>VLOOKUP(AJ69,[1]!Posts[#Data],2,FALSE)</f>
        <v>#REF!</v>
      </c>
      <c r="AL69" s="110" t="e">
        <f>VLOOKUP(AJ69,[1]!Posts[#Data],3,FALSE)</f>
        <v>#REF!</v>
      </c>
      <c r="AM69" s="103" t="e">
        <f>VLOOKUP(AJ69,[1]!Posts[#Data],4,FALSE)</f>
        <v>#REF!</v>
      </c>
      <c r="AN69" s="103"/>
      <c r="AO69" s="109"/>
      <c r="AP69" s="111"/>
      <c r="AQ69" s="111"/>
      <c r="AR69" s="112"/>
      <c r="AS69" s="102"/>
      <c r="AT69" s="102"/>
      <c r="AU69" s="102"/>
      <c r="AV69" s="102"/>
      <c r="AW69" s="102"/>
    </row>
    <row r="70" spans="4:49" ht="19.5" customHeight="1">
      <c r="D70" s="104"/>
      <c r="E70" s="104"/>
      <c r="F70" s="104"/>
      <c r="G70" s="105"/>
      <c r="H70" s="106"/>
      <c r="I70" s="106"/>
      <c r="J70" s="107"/>
      <c r="K70" s="108"/>
      <c r="L70" s="102"/>
      <c r="M70" s="102"/>
      <c r="N70" s="102"/>
      <c r="O70" s="110"/>
      <c r="P70" s="103"/>
      <c r="Q70" s="103"/>
      <c r="R70" s="109"/>
      <c r="S70" s="111"/>
      <c r="T70" s="111"/>
      <c r="U70" s="117"/>
      <c r="V70" s="108"/>
      <c r="W70" s="108"/>
      <c r="X70" s="102"/>
      <c r="Y70" s="102"/>
      <c r="Z70" s="102"/>
      <c r="AA70" s="104"/>
      <c r="AB70" s="104"/>
      <c r="AC70" s="104"/>
      <c r="AD70" s="105"/>
      <c r="AE70" s="106"/>
      <c r="AF70" s="106"/>
      <c r="AG70" s="107"/>
      <c r="AH70" s="108"/>
      <c r="AI70" s="102" t="s">
        <v>1286</v>
      </c>
      <c r="AJ70" s="102" t="s">
        <v>1286</v>
      </c>
      <c r="AK70" s="102" t="e">
        <f>VLOOKUP(AJ70,[1]!Posts[#Data],2,FALSE)</f>
        <v>#REF!</v>
      </c>
      <c r="AL70" s="110" t="e">
        <f>VLOOKUP(AJ70,[1]!Posts[#Data],3,FALSE)</f>
        <v>#REF!</v>
      </c>
      <c r="AM70" s="103" t="e">
        <f>VLOOKUP(AJ70,[1]!Posts[#Data],4,FALSE)</f>
        <v>#REF!</v>
      </c>
      <c r="AN70" s="103"/>
      <c r="AO70" s="109"/>
      <c r="AP70" s="111"/>
      <c r="AQ70" s="111"/>
      <c r="AR70" s="112"/>
      <c r="AS70" s="102"/>
      <c r="AT70" s="102"/>
      <c r="AU70" s="102"/>
      <c r="AV70" s="102"/>
      <c r="AW70" s="102"/>
    </row>
    <row r="71" spans="4:49" ht="19.5" customHeight="1">
      <c r="D71" s="104"/>
      <c r="E71" s="104"/>
      <c r="F71" s="104"/>
      <c r="G71" s="105"/>
      <c r="H71" s="106"/>
      <c r="I71" s="106"/>
      <c r="J71" s="107"/>
      <c r="K71" s="108"/>
      <c r="L71" s="102"/>
      <c r="M71" s="102"/>
      <c r="N71" s="102"/>
      <c r="O71" s="110"/>
      <c r="P71" s="103"/>
      <c r="Q71" s="103"/>
      <c r="R71" s="109"/>
      <c r="S71" s="111"/>
      <c r="T71" s="111"/>
      <c r="U71" s="117"/>
      <c r="V71" s="108"/>
      <c r="W71" s="108"/>
      <c r="X71" s="102"/>
      <c r="Y71" s="102"/>
      <c r="Z71" s="102"/>
      <c r="AA71" s="104"/>
      <c r="AB71" s="104"/>
      <c r="AC71" s="104"/>
      <c r="AD71" s="105"/>
      <c r="AE71" s="106"/>
      <c r="AF71" s="106"/>
      <c r="AG71" s="107"/>
      <c r="AH71" s="108"/>
      <c r="AI71" s="102" t="s">
        <v>1233</v>
      </c>
      <c r="AJ71" s="102" t="s">
        <v>1233</v>
      </c>
      <c r="AK71" s="102" t="e">
        <f>VLOOKUP(AJ71,[1]!Posts[#Data],2,FALSE)</f>
        <v>#REF!</v>
      </c>
      <c r="AL71" s="110" t="e">
        <f>VLOOKUP(AJ71,[1]!Posts[#Data],3,FALSE)</f>
        <v>#REF!</v>
      </c>
      <c r="AM71" s="103" t="e">
        <f>VLOOKUP(AJ71,[1]!Posts[#Data],4,FALSE)</f>
        <v>#REF!</v>
      </c>
      <c r="AN71" s="103"/>
      <c r="AO71" s="109"/>
      <c r="AP71" s="111"/>
      <c r="AQ71" s="111"/>
      <c r="AR71" s="112"/>
      <c r="AS71" s="102"/>
      <c r="AT71" s="102"/>
      <c r="AU71" s="102"/>
      <c r="AV71" s="102"/>
      <c r="AW71" s="102"/>
    </row>
    <row r="72" spans="4:49" ht="19.5" customHeight="1">
      <c r="D72" s="104"/>
      <c r="E72" s="104"/>
      <c r="F72" s="104"/>
      <c r="G72" s="105"/>
      <c r="H72" s="106"/>
      <c r="I72" s="106"/>
      <c r="J72" s="107"/>
      <c r="K72" s="108"/>
      <c r="L72" s="102"/>
      <c r="M72" s="102"/>
      <c r="N72" s="102"/>
      <c r="O72" s="110"/>
      <c r="P72" s="103"/>
      <c r="Q72" s="103"/>
      <c r="R72" s="109"/>
      <c r="S72" s="111"/>
      <c r="T72" s="111"/>
      <c r="U72" s="117"/>
      <c r="V72" s="108"/>
      <c r="W72" s="108"/>
      <c r="X72" s="102"/>
      <c r="Y72" s="102"/>
      <c r="Z72" s="102"/>
      <c r="AA72" s="104"/>
      <c r="AB72" s="104"/>
      <c r="AC72" s="104"/>
      <c r="AD72" s="105"/>
      <c r="AE72" s="106"/>
      <c r="AF72" s="106"/>
      <c r="AG72" s="107"/>
      <c r="AH72" s="108"/>
      <c r="AI72" s="102" t="s">
        <v>1287</v>
      </c>
      <c r="AJ72" s="102" t="s">
        <v>1287</v>
      </c>
      <c r="AK72" s="102" t="e">
        <f>VLOOKUP(AJ72,[1]!Posts[#Data],2,FALSE)</f>
        <v>#REF!</v>
      </c>
      <c r="AL72" s="110" t="e">
        <f>VLOOKUP(AJ72,[1]!Posts[#Data],3,FALSE)</f>
        <v>#REF!</v>
      </c>
      <c r="AM72" s="103" t="e">
        <f>VLOOKUP(AJ72,[1]!Posts[#Data],4,FALSE)</f>
        <v>#REF!</v>
      </c>
      <c r="AN72" s="103"/>
      <c r="AO72" s="109"/>
      <c r="AP72" s="111"/>
      <c r="AQ72" s="111"/>
      <c r="AR72" s="112"/>
      <c r="AS72" s="102"/>
      <c r="AT72" s="102"/>
      <c r="AU72" s="102"/>
      <c r="AV72" s="102"/>
      <c r="AW72" s="102"/>
    </row>
    <row r="73" spans="4:49" ht="19.5" customHeight="1">
      <c r="D73" s="104"/>
      <c r="E73" s="104"/>
      <c r="F73" s="104"/>
      <c r="G73" s="105"/>
      <c r="H73" s="106"/>
      <c r="I73" s="106"/>
      <c r="J73" s="107"/>
      <c r="K73" s="108"/>
      <c r="L73" s="102"/>
      <c r="M73" s="102"/>
      <c r="N73" s="102"/>
      <c r="O73" s="110"/>
      <c r="P73" s="103"/>
      <c r="Q73" s="103"/>
      <c r="R73" s="109"/>
      <c r="S73" s="111"/>
      <c r="T73" s="111"/>
      <c r="U73" s="117"/>
      <c r="V73" s="108"/>
      <c r="W73" s="108"/>
      <c r="X73" s="102"/>
      <c r="Y73" s="102"/>
      <c r="Z73" s="102"/>
      <c r="AA73" s="104"/>
      <c r="AB73" s="104"/>
      <c r="AC73" s="104"/>
      <c r="AD73" s="105"/>
      <c r="AE73" s="106"/>
      <c r="AF73" s="106"/>
      <c r="AG73" s="107"/>
      <c r="AH73" s="108"/>
      <c r="AI73" s="102" t="s">
        <v>1288</v>
      </c>
      <c r="AJ73" s="102" t="s">
        <v>1288</v>
      </c>
      <c r="AK73" s="102" t="e">
        <f>VLOOKUP(AJ73,[1]!Posts[#Data],2,FALSE)</f>
        <v>#REF!</v>
      </c>
      <c r="AL73" s="110" t="e">
        <f>VLOOKUP(AJ73,[1]!Posts[#Data],3,FALSE)</f>
        <v>#REF!</v>
      </c>
      <c r="AM73" s="103" t="e">
        <f>VLOOKUP(AJ73,[1]!Posts[#Data],4,FALSE)</f>
        <v>#REF!</v>
      </c>
      <c r="AN73" s="103"/>
      <c r="AO73" s="109"/>
      <c r="AP73" s="111"/>
      <c r="AQ73" s="111"/>
      <c r="AR73" s="112"/>
      <c r="AS73" s="102"/>
      <c r="AT73" s="102"/>
      <c r="AU73" s="102"/>
      <c r="AV73" s="102"/>
      <c r="AW73" s="102"/>
    </row>
    <row r="74" spans="4:49" ht="19.5" customHeight="1">
      <c r="D74" s="104"/>
      <c r="E74" s="104"/>
      <c r="F74" s="104"/>
      <c r="G74" s="105"/>
      <c r="H74" s="106"/>
      <c r="I74" s="106"/>
      <c r="J74" s="107"/>
      <c r="K74" s="108"/>
      <c r="L74" s="102"/>
      <c r="M74" s="102"/>
      <c r="N74" s="102"/>
      <c r="O74" s="110"/>
      <c r="P74" s="103"/>
      <c r="Q74" s="103"/>
      <c r="R74" s="109"/>
      <c r="S74" s="111"/>
      <c r="T74" s="111"/>
      <c r="U74" s="117"/>
      <c r="V74" s="108"/>
      <c r="W74" s="108"/>
      <c r="X74" s="102"/>
      <c r="Y74" s="102"/>
      <c r="Z74" s="102"/>
      <c r="AA74" s="104"/>
      <c r="AB74" s="104"/>
      <c r="AC74" s="104"/>
      <c r="AD74" s="105"/>
      <c r="AE74" s="106"/>
      <c r="AF74" s="106"/>
      <c r="AG74" s="107"/>
      <c r="AH74" s="108"/>
      <c r="AI74" s="102" t="s">
        <v>1289</v>
      </c>
      <c r="AJ74" s="102" t="s">
        <v>1289</v>
      </c>
      <c r="AK74" s="102" t="e">
        <f>VLOOKUP(AJ74,[1]!Posts[#Data],2,FALSE)</f>
        <v>#REF!</v>
      </c>
      <c r="AL74" s="110" t="e">
        <f>VLOOKUP(AJ74,[1]!Posts[#Data],3,FALSE)</f>
        <v>#REF!</v>
      </c>
      <c r="AM74" s="103" t="e">
        <f>VLOOKUP(AJ74,[1]!Posts[#Data],4,FALSE)</f>
        <v>#REF!</v>
      </c>
      <c r="AN74" s="103"/>
      <c r="AO74" s="109"/>
      <c r="AP74" s="111"/>
      <c r="AQ74" s="111"/>
      <c r="AR74" s="112"/>
      <c r="AS74" s="102"/>
      <c r="AT74" s="102"/>
      <c r="AU74" s="102"/>
      <c r="AV74" s="102"/>
      <c r="AW74" s="102"/>
    </row>
    <row r="75" spans="4:49" ht="19.5" customHeight="1">
      <c r="D75" s="104"/>
      <c r="E75" s="104"/>
      <c r="F75" s="104"/>
      <c r="G75" s="105"/>
      <c r="H75" s="106"/>
      <c r="I75" s="106"/>
      <c r="J75" s="107"/>
      <c r="K75" s="108"/>
      <c r="L75" s="102"/>
      <c r="M75" s="102"/>
      <c r="N75" s="102"/>
      <c r="O75" s="110"/>
      <c r="P75" s="103"/>
      <c r="Q75" s="103"/>
      <c r="R75" s="109"/>
      <c r="S75" s="111"/>
      <c r="T75" s="111"/>
      <c r="U75" s="117"/>
      <c r="V75" s="108"/>
      <c r="W75" s="108"/>
      <c r="X75" s="102"/>
      <c r="Y75" s="102"/>
      <c r="Z75" s="102"/>
      <c r="AA75" s="104"/>
      <c r="AB75" s="104"/>
      <c r="AC75" s="104"/>
      <c r="AD75" s="105"/>
      <c r="AE75" s="106"/>
      <c r="AF75" s="106"/>
      <c r="AG75" s="107"/>
      <c r="AH75" s="108"/>
      <c r="AI75" s="102" t="s">
        <v>1290</v>
      </c>
      <c r="AJ75" s="102" t="s">
        <v>1290</v>
      </c>
      <c r="AK75" s="102" t="e">
        <f>VLOOKUP(AJ75,[1]!Posts[#Data],2,FALSE)</f>
        <v>#REF!</v>
      </c>
      <c r="AL75" s="110" t="e">
        <f>VLOOKUP(AJ75,[1]!Posts[#Data],3,FALSE)</f>
        <v>#REF!</v>
      </c>
      <c r="AM75" s="103" t="e">
        <f>VLOOKUP(AJ75,[1]!Posts[#Data],4,FALSE)</f>
        <v>#REF!</v>
      </c>
      <c r="AN75" s="103"/>
      <c r="AO75" s="109"/>
      <c r="AP75" s="111"/>
      <c r="AQ75" s="111"/>
      <c r="AR75" s="112"/>
      <c r="AS75" s="102"/>
      <c r="AT75" s="102"/>
      <c r="AU75" s="102"/>
      <c r="AV75" s="102"/>
      <c r="AW75" s="102"/>
    </row>
    <row r="76" spans="4:49" ht="19.5" customHeight="1">
      <c r="D76" s="104"/>
      <c r="E76" s="104"/>
      <c r="F76" s="104"/>
      <c r="G76" s="105"/>
      <c r="H76" s="106"/>
      <c r="I76" s="106"/>
      <c r="J76" s="107"/>
      <c r="K76" s="108"/>
      <c r="L76" s="102"/>
      <c r="M76" s="102"/>
      <c r="N76" s="102"/>
      <c r="O76" s="110"/>
      <c r="P76" s="103"/>
      <c r="Q76" s="103"/>
      <c r="R76" s="109"/>
      <c r="S76" s="111"/>
      <c r="T76" s="111"/>
      <c r="U76" s="117"/>
      <c r="V76" s="108"/>
      <c r="W76" s="108"/>
      <c r="X76" s="102"/>
      <c r="Y76" s="102"/>
      <c r="Z76" s="102"/>
      <c r="AA76" s="104"/>
      <c r="AB76" s="104"/>
      <c r="AC76" s="104"/>
      <c r="AD76" s="105"/>
      <c r="AE76" s="106"/>
      <c r="AF76" s="106"/>
      <c r="AG76" s="107"/>
      <c r="AH76" s="108"/>
      <c r="AI76" s="102" t="s">
        <v>1291</v>
      </c>
      <c r="AJ76" s="102" t="s">
        <v>1291</v>
      </c>
      <c r="AK76" s="102" t="e">
        <f>VLOOKUP(AJ76,[1]!Posts[#Data],2,FALSE)</f>
        <v>#REF!</v>
      </c>
      <c r="AL76" s="110" t="e">
        <f>VLOOKUP(AJ76,[1]!Posts[#Data],3,FALSE)</f>
        <v>#REF!</v>
      </c>
      <c r="AM76" s="103" t="e">
        <f>VLOOKUP(AJ76,[1]!Posts[#Data],4,FALSE)</f>
        <v>#REF!</v>
      </c>
      <c r="AN76" s="103"/>
      <c r="AO76" s="109"/>
      <c r="AP76" s="111"/>
      <c r="AQ76" s="111"/>
      <c r="AR76" s="112"/>
      <c r="AS76" s="102"/>
      <c r="AT76" s="102"/>
      <c r="AU76" s="102"/>
      <c r="AV76" s="102"/>
      <c r="AW76" s="102"/>
    </row>
    <row r="77" spans="4:49" ht="19.5" customHeight="1">
      <c r="D77" s="104"/>
      <c r="E77" s="104"/>
      <c r="F77" s="104"/>
      <c r="G77" s="105"/>
      <c r="H77" s="106"/>
      <c r="I77" s="106"/>
      <c r="J77" s="107"/>
      <c r="K77" s="108"/>
      <c r="L77" s="102"/>
      <c r="M77" s="102"/>
      <c r="N77" s="102"/>
      <c r="O77" s="110"/>
      <c r="P77" s="103"/>
      <c r="Q77" s="103"/>
      <c r="R77" s="109"/>
      <c r="S77" s="111"/>
      <c r="T77" s="111"/>
      <c r="U77" s="117"/>
      <c r="V77" s="108"/>
      <c r="W77" s="108"/>
      <c r="X77" s="102"/>
      <c r="Y77" s="102"/>
      <c r="Z77" s="102"/>
      <c r="AA77" s="104"/>
      <c r="AB77" s="104"/>
      <c r="AC77" s="104"/>
      <c r="AD77" s="105"/>
      <c r="AE77" s="106"/>
      <c r="AF77" s="106"/>
      <c r="AG77" s="107"/>
      <c r="AH77" s="108"/>
      <c r="AI77" s="102" t="s">
        <v>1292</v>
      </c>
      <c r="AJ77" s="102" t="s">
        <v>1292</v>
      </c>
      <c r="AK77" s="102" t="e">
        <f>VLOOKUP(AJ77,[1]!Posts[#Data],2,FALSE)</f>
        <v>#REF!</v>
      </c>
      <c r="AL77" s="110" t="e">
        <f>VLOOKUP(AJ77,[1]!Posts[#Data],3,FALSE)</f>
        <v>#REF!</v>
      </c>
      <c r="AM77" s="103" t="e">
        <f>VLOOKUP(AJ77,[1]!Posts[#Data],4,FALSE)</f>
        <v>#REF!</v>
      </c>
      <c r="AN77" s="103"/>
      <c r="AO77" s="109"/>
      <c r="AP77" s="111"/>
      <c r="AQ77" s="111"/>
      <c r="AR77" s="112"/>
      <c r="AS77" s="102"/>
      <c r="AT77" s="102"/>
      <c r="AU77" s="102"/>
      <c r="AV77" s="102"/>
      <c r="AW77" s="102"/>
    </row>
    <row r="78" spans="4:49" ht="19.5" customHeight="1">
      <c r="D78" s="104"/>
      <c r="E78" s="104"/>
      <c r="F78" s="104"/>
      <c r="G78" s="105"/>
      <c r="H78" s="106"/>
      <c r="I78" s="106"/>
      <c r="J78" s="107"/>
      <c r="K78" s="108"/>
      <c r="L78" s="102"/>
      <c r="M78" s="102"/>
      <c r="N78" s="102"/>
      <c r="O78" s="110"/>
      <c r="P78" s="103"/>
      <c r="Q78" s="103"/>
      <c r="R78" s="109"/>
      <c r="S78" s="111"/>
      <c r="T78" s="111"/>
      <c r="U78" s="117"/>
      <c r="V78" s="108"/>
      <c r="W78" s="108"/>
      <c r="X78" s="102"/>
      <c r="Y78" s="102"/>
      <c r="Z78" s="102"/>
      <c r="AA78" s="104"/>
      <c r="AB78" s="104"/>
      <c r="AC78" s="104"/>
      <c r="AD78" s="105"/>
      <c r="AE78" s="106"/>
      <c r="AF78" s="106"/>
      <c r="AG78" s="107"/>
      <c r="AH78" s="108"/>
      <c r="AI78" s="102" t="s">
        <v>1293</v>
      </c>
      <c r="AJ78" s="102" t="s">
        <v>1293</v>
      </c>
      <c r="AK78" s="102" t="e">
        <f>VLOOKUP(AJ78,[1]!Posts[#Data],2,FALSE)</f>
        <v>#REF!</v>
      </c>
      <c r="AL78" s="110" t="e">
        <f>VLOOKUP(AJ78,[1]!Posts[#Data],3,FALSE)</f>
        <v>#REF!</v>
      </c>
      <c r="AM78" s="103" t="e">
        <f>VLOOKUP(AJ78,[1]!Posts[#Data],4,FALSE)</f>
        <v>#REF!</v>
      </c>
      <c r="AN78" s="103"/>
      <c r="AO78" s="109"/>
      <c r="AP78" s="111"/>
      <c r="AQ78" s="111"/>
      <c r="AR78" s="112"/>
      <c r="AS78" s="102"/>
      <c r="AT78" s="102"/>
      <c r="AU78" s="102"/>
      <c r="AV78" s="102"/>
      <c r="AW78" s="102"/>
    </row>
    <row r="79" spans="4:49" ht="19.5" customHeight="1">
      <c r="D79" s="104"/>
      <c r="E79" s="104"/>
      <c r="F79" s="104"/>
      <c r="G79" s="105"/>
      <c r="H79" s="106"/>
      <c r="I79" s="106"/>
      <c r="J79" s="107"/>
      <c r="K79" s="108"/>
      <c r="L79" s="102"/>
      <c r="M79" s="102"/>
      <c r="N79" s="102"/>
      <c r="O79" s="110"/>
      <c r="P79" s="103"/>
      <c r="Q79" s="103"/>
      <c r="R79" s="109"/>
      <c r="S79" s="111"/>
      <c r="T79" s="111"/>
      <c r="U79" s="117"/>
      <c r="V79" s="108"/>
      <c r="W79" s="108"/>
      <c r="X79" s="102"/>
      <c r="Y79" s="102"/>
      <c r="Z79" s="102"/>
      <c r="AA79" s="104"/>
      <c r="AB79" s="104"/>
      <c r="AC79" s="104"/>
      <c r="AD79" s="105"/>
      <c r="AE79" s="106"/>
      <c r="AF79" s="106"/>
      <c r="AG79" s="107"/>
      <c r="AH79" s="108"/>
      <c r="AI79" s="102" t="s">
        <v>1233</v>
      </c>
      <c r="AJ79" s="102" t="s">
        <v>1233</v>
      </c>
      <c r="AK79" s="102" t="e">
        <f>VLOOKUP(AJ79,[1]!Posts[#Data],2,FALSE)</f>
        <v>#REF!</v>
      </c>
      <c r="AL79" s="110" t="e">
        <f>VLOOKUP(AJ79,[1]!Posts[#Data],3,FALSE)</f>
        <v>#REF!</v>
      </c>
      <c r="AM79" s="103" t="e">
        <f>VLOOKUP(AJ79,[1]!Posts[#Data],4,FALSE)</f>
        <v>#REF!</v>
      </c>
      <c r="AN79" s="103"/>
      <c r="AO79" s="109"/>
      <c r="AP79" s="111"/>
      <c r="AQ79" s="111"/>
      <c r="AR79" s="112"/>
      <c r="AS79" s="102"/>
      <c r="AT79" s="102"/>
      <c r="AU79" s="102"/>
      <c r="AV79" s="102"/>
      <c r="AW79" s="102"/>
    </row>
    <row r="80" spans="4:49" ht="19.5" customHeight="1">
      <c r="D80" s="91" t="s">
        <v>506</v>
      </c>
      <c r="E80" s="113"/>
      <c r="F80" s="92">
        <f>COUNTA(合作跟踪表!$F$3:$F$79)</f>
        <v>18</v>
      </c>
      <c r="G80" s="92">
        <f>SUBTOTAL(109,tbl邀请[小红书链接])</f>
        <v>0</v>
      </c>
      <c r="H80" s="93"/>
      <c r="I80" s="94">
        <f>SUM(tbl邀请[笔记报价])</f>
        <v>5250</v>
      </c>
      <c r="J80" s="95"/>
      <c r="K80" s="95"/>
      <c r="L80" s="92">
        <f>COUNTA(合作跟踪表!$L$3:$L$79)</f>
        <v>18</v>
      </c>
      <c r="M80" s="96"/>
      <c r="N80" s="94">
        <f>SUM(tbl邀请[拍单金额])</f>
        <v>4455</v>
      </c>
      <c r="O80" s="92"/>
      <c r="P80" s="92">
        <f>COUNTIF(合作跟踪表!$P$3:$P$79,"是")</f>
        <v>18</v>
      </c>
      <c r="Q80" s="92"/>
      <c r="R80" s="92"/>
      <c r="S80" s="92">
        <f>COUNTIF(合作跟踪表!$S$3:$S$79,"是")</f>
        <v>18</v>
      </c>
      <c r="T80" s="94">
        <f>SUM(tbl邀请[结算金额])</f>
        <v>5050</v>
      </c>
      <c r="U80" s="99"/>
      <c r="V80" s="99"/>
      <c r="W80" s="99"/>
      <c r="X80" s="97"/>
      <c r="Y80" s="97"/>
      <c r="Z80" s="98"/>
      <c r="AA80" s="98"/>
      <c r="AB80" s="98"/>
      <c r="AC80" s="114"/>
      <c r="AD80" s="114"/>
      <c r="AE80" s="113"/>
      <c r="AF80" s="114"/>
      <c r="AG80" s="113"/>
    </row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</sheetData>
  <phoneticPr fontId="11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79 P3:P79" xr:uid="{00000000-0002-0000-0000-000000000000}">
      <formula1>"是,否"</formula1>
    </dataValidation>
    <dataValidation type="list" allowBlank="1" showInputMessage="1" showErrorMessage="1" sqref="AE3:AE79" xr:uid="{00000000-0002-0000-0000-000002000000}">
      <formula1>"是"</formula1>
    </dataValidation>
    <dataValidation type="list" allowBlank="1" showInputMessage="1" showErrorMessage="1" sqref="AF3:AF79" xr:uid="{00000000-0002-0000-0000-000005000000}">
      <formula1>"视频,图文"</formula1>
    </dataValidation>
    <dataValidation allowBlank="1" showInputMessage="1" showErrorMessage="1" prompt="公式自动计算" sqref="O3:O79" xr:uid="{00000000-0002-0000-0000-000006000000}"/>
    <dataValidation allowBlank="1" showInputMessage="1" showErrorMessage="1" prompt="直接输入拍单日期" sqref="L3:L79" xr:uid="{00000000-0002-0000-0000-000008000000}"/>
    <dataValidation errorStyle="information" allowBlank="1" showInputMessage="1" showErrorMessage="1" errorTitle="请下拉选择" error="请下拉选择" prompt="输入支付金额" sqref="T3:T79" xr:uid="{00000000-0002-0000-0000-000009000000}"/>
    <dataValidation type="list" allowBlank="1" showInputMessage="1" showErrorMessage="1" sqref="AD3:AD79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79" xr:uid="{00000000-0002-0000-0000-00000B000000}">
      <formula1>0</formula1>
      <formula2>10</formula2>
    </dataValidation>
  </dataValidations>
  <hyperlinks>
    <hyperlink ref="V3" r:id="rId1" display="https://m.weibo.cn/7311053917/4608545033553649" xr:uid="{00000000-0004-0000-0000-0000BD000000}"/>
    <hyperlink ref="U3" r:id="rId2" display="https://www.xiaohongshu.com/discovery/item/6034c794000000000102cede?xhsshare=CopyLink&amp;appuid=5e5b1776000000000100769d&amp;apptime=1614072197" xr:uid="{00000000-0004-0000-0000-0000AC000000}"/>
    <hyperlink ref="G3" r:id="rId3" display="https://www.xiaohongshu.com/user/profile/5e5b1776000000000100769d?xhsshare=CopyLink&amp;appuid=5e5b1776000000000100769d&amp;apptime=1603978256" xr:uid="{00000000-0004-0000-0000-000000000000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507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508</v>
      </c>
      <c r="H1" s="28" t="s">
        <v>8</v>
      </c>
      <c r="I1" s="30" t="s">
        <v>509</v>
      </c>
      <c r="J1" s="24" t="s">
        <v>510</v>
      </c>
      <c r="K1" s="27" t="s">
        <v>511</v>
      </c>
      <c r="L1" s="31" t="s">
        <v>512</v>
      </c>
      <c r="M1" s="32" t="s">
        <v>513</v>
      </c>
      <c r="N1" s="33" t="s">
        <v>514</v>
      </c>
      <c r="O1" s="33" t="s">
        <v>515</v>
      </c>
      <c r="P1" s="33" t="s">
        <v>516</v>
      </c>
      <c r="Q1" s="24" t="s">
        <v>517</v>
      </c>
      <c r="R1" s="24" t="s">
        <v>518</v>
      </c>
      <c r="S1" s="24" t="s">
        <v>519</v>
      </c>
      <c r="T1" s="24" t="s">
        <v>520</v>
      </c>
      <c r="U1" s="24" t="s">
        <v>521</v>
      </c>
      <c r="V1" s="24" t="s">
        <v>522</v>
      </c>
      <c r="W1" s="24" t="s">
        <v>523</v>
      </c>
      <c r="X1" s="24" t="s">
        <v>524</v>
      </c>
      <c r="Y1" s="24" t="s">
        <v>525</v>
      </c>
      <c r="Z1" s="24" t="s">
        <v>526</v>
      </c>
      <c r="AA1" s="24" t="s">
        <v>527</v>
      </c>
      <c r="AB1" s="24" t="s">
        <v>528</v>
      </c>
      <c r="AC1" s="24" t="s">
        <v>529</v>
      </c>
      <c r="AD1" s="24" t="s">
        <v>530</v>
      </c>
    </row>
    <row r="2" spans="1:30" ht="16.5">
      <c r="A2" s="11" t="s">
        <v>531</v>
      </c>
      <c r="B2" s="11" t="s">
        <v>532</v>
      </c>
      <c r="C2" s="11" t="s">
        <v>125</v>
      </c>
      <c r="D2" s="11" t="s">
        <v>126</v>
      </c>
      <c r="E2" s="15" t="s">
        <v>127</v>
      </c>
      <c r="F2" s="29" t="s">
        <v>128</v>
      </c>
      <c r="G2" s="11">
        <v>300</v>
      </c>
      <c r="H2" s="12">
        <v>18125138915</v>
      </c>
      <c r="I2" s="7" t="s">
        <v>533</v>
      </c>
      <c r="J2" s="20" t="s">
        <v>36</v>
      </c>
      <c r="K2" s="29" t="s">
        <v>534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535</v>
      </c>
      <c r="R2" s="11" t="s">
        <v>536</v>
      </c>
      <c r="S2" s="11" t="s">
        <v>537</v>
      </c>
      <c r="T2" s="11" t="s">
        <v>538</v>
      </c>
      <c r="U2" s="11" t="s">
        <v>36</v>
      </c>
      <c r="V2" s="11" t="s">
        <v>539</v>
      </c>
      <c r="W2" s="11" t="s">
        <v>540</v>
      </c>
      <c r="X2" s="11" t="s">
        <v>541</v>
      </c>
      <c r="Y2" s="11" t="s">
        <v>542</v>
      </c>
      <c r="Z2" s="11"/>
      <c r="AA2" s="11"/>
      <c r="AB2" s="11"/>
      <c r="AC2" s="11" t="s">
        <v>543</v>
      </c>
      <c r="AD2" s="11" t="s">
        <v>543</v>
      </c>
    </row>
    <row r="3" spans="1:30" ht="16.5">
      <c r="A3" s="1" t="s">
        <v>544</v>
      </c>
      <c r="B3" s="1" t="s">
        <v>129</v>
      </c>
      <c r="C3" s="1" t="s">
        <v>130</v>
      </c>
      <c r="D3" s="1" t="s">
        <v>131</v>
      </c>
      <c r="E3" s="8" t="s">
        <v>132</v>
      </c>
      <c r="F3" s="26" t="s">
        <v>133</v>
      </c>
      <c r="G3" s="1">
        <v>200</v>
      </c>
      <c r="H3" s="5">
        <v>13680314040</v>
      </c>
      <c r="I3" s="7" t="s">
        <v>533</v>
      </c>
      <c r="J3" s="20" t="s">
        <v>36</v>
      </c>
      <c r="K3" s="26" t="s">
        <v>545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546</v>
      </c>
      <c r="R3" s="1" t="s">
        <v>547</v>
      </c>
      <c r="S3" s="1" t="s">
        <v>548</v>
      </c>
      <c r="T3" s="1" t="s">
        <v>549</v>
      </c>
      <c r="U3" s="1" t="s">
        <v>550</v>
      </c>
      <c r="V3" s="1" t="s">
        <v>551</v>
      </c>
      <c r="W3" s="1" t="s">
        <v>552</v>
      </c>
      <c r="X3" s="1" t="s">
        <v>541</v>
      </c>
      <c r="Y3" s="1" t="s">
        <v>542</v>
      </c>
      <c r="AC3" s="1" t="s">
        <v>553</v>
      </c>
      <c r="AD3" s="1" t="s">
        <v>553</v>
      </c>
    </row>
    <row r="4" spans="1:30" ht="16.5">
      <c r="A4" s="1" t="s">
        <v>554</v>
      </c>
      <c r="B4" s="1" t="s">
        <v>134</v>
      </c>
      <c r="C4" s="1" t="s">
        <v>135</v>
      </c>
      <c r="D4" s="1" t="s">
        <v>136</v>
      </c>
      <c r="E4" s="8" t="s">
        <v>137</v>
      </c>
      <c r="F4" s="26" t="s">
        <v>138</v>
      </c>
      <c r="G4" s="1">
        <v>200</v>
      </c>
      <c r="H4" s="5">
        <v>13048170602</v>
      </c>
      <c r="I4" s="7" t="s">
        <v>533</v>
      </c>
      <c r="J4" s="20" t="s">
        <v>36</v>
      </c>
      <c r="K4" s="26" t="s">
        <v>555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535</v>
      </c>
      <c r="R4" s="1" t="s">
        <v>556</v>
      </c>
      <c r="S4" s="1" t="s">
        <v>552</v>
      </c>
      <c r="T4" s="1" t="s">
        <v>315</v>
      </c>
      <c r="U4" s="1" t="s">
        <v>550</v>
      </c>
      <c r="V4" s="1" t="s">
        <v>551</v>
      </c>
      <c r="W4" s="1" t="s">
        <v>540</v>
      </c>
      <c r="X4" s="1" t="s">
        <v>541</v>
      </c>
      <c r="Y4" s="1" t="s">
        <v>542</v>
      </c>
      <c r="AC4" s="1" t="s">
        <v>557</v>
      </c>
      <c r="AD4" s="1" t="s">
        <v>557</v>
      </c>
    </row>
    <row r="5" spans="1:30" ht="16.5">
      <c r="A5" s="11" t="s">
        <v>558</v>
      </c>
      <c r="B5" s="11" t="s">
        <v>139</v>
      </c>
      <c r="C5" s="11" t="s">
        <v>140</v>
      </c>
      <c r="D5" s="11" t="s">
        <v>139</v>
      </c>
      <c r="E5" s="15" t="s">
        <v>141</v>
      </c>
      <c r="F5" s="29" t="s">
        <v>142</v>
      </c>
      <c r="G5" s="11">
        <v>200</v>
      </c>
      <c r="H5" s="12">
        <v>15324423112</v>
      </c>
      <c r="I5" s="7" t="s">
        <v>533</v>
      </c>
      <c r="J5" s="20" t="s">
        <v>36</v>
      </c>
      <c r="K5" s="29" t="s">
        <v>559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535</v>
      </c>
      <c r="R5" s="11" t="s">
        <v>560</v>
      </c>
      <c r="S5" s="11" t="s">
        <v>537</v>
      </c>
      <c r="T5" s="11" t="s">
        <v>538</v>
      </c>
      <c r="U5" s="11" t="s">
        <v>550</v>
      </c>
      <c r="V5" s="11" t="s">
        <v>551</v>
      </c>
      <c r="W5" s="11" t="s">
        <v>540</v>
      </c>
      <c r="X5" s="11" t="s">
        <v>541</v>
      </c>
      <c r="Y5" s="11" t="s">
        <v>542</v>
      </c>
      <c r="Z5" s="11"/>
      <c r="AA5" s="11"/>
      <c r="AB5" s="11"/>
      <c r="AC5" s="11" t="s">
        <v>561</v>
      </c>
      <c r="AD5" s="11" t="s">
        <v>561</v>
      </c>
    </row>
    <row r="6" spans="1:30" ht="16.5">
      <c r="A6" s="1" t="s">
        <v>562</v>
      </c>
      <c r="B6" s="1" t="s">
        <v>143</v>
      </c>
      <c r="C6" s="1" t="s">
        <v>144</v>
      </c>
      <c r="D6" s="1" t="s">
        <v>145</v>
      </c>
      <c r="E6" s="8" t="s">
        <v>146</v>
      </c>
      <c r="F6" s="26" t="s">
        <v>147</v>
      </c>
      <c r="G6" s="1">
        <v>200</v>
      </c>
      <c r="H6" s="5">
        <v>13202797328</v>
      </c>
      <c r="I6" s="7" t="s">
        <v>533</v>
      </c>
      <c r="J6" s="20" t="s">
        <v>36</v>
      </c>
      <c r="K6" s="26" t="s">
        <v>563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564</v>
      </c>
      <c r="R6" s="1" t="s">
        <v>565</v>
      </c>
      <c r="S6" s="1" t="s">
        <v>552</v>
      </c>
      <c r="T6" s="1" t="s">
        <v>549</v>
      </c>
      <c r="U6" s="1" t="s">
        <v>550</v>
      </c>
      <c r="V6" s="1" t="s">
        <v>551</v>
      </c>
      <c r="W6" s="1" t="s">
        <v>540</v>
      </c>
      <c r="X6" s="1" t="s">
        <v>541</v>
      </c>
      <c r="Y6" s="1" t="s">
        <v>542</v>
      </c>
      <c r="AC6" s="1" t="s">
        <v>566</v>
      </c>
      <c r="AD6" s="1" t="s">
        <v>566</v>
      </c>
    </row>
    <row r="7" spans="1:30" ht="16.5">
      <c r="A7" s="11" t="s">
        <v>567</v>
      </c>
      <c r="B7" s="11" t="s">
        <v>568</v>
      </c>
      <c r="C7" s="11" t="s">
        <v>148</v>
      </c>
      <c r="D7" s="11" t="s">
        <v>149</v>
      </c>
      <c r="E7" s="15" t="s">
        <v>150</v>
      </c>
      <c r="F7" s="29" t="s">
        <v>138</v>
      </c>
      <c r="G7" s="11">
        <v>200</v>
      </c>
      <c r="H7" s="12">
        <v>19830160037</v>
      </c>
      <c r="I7" s="7" t="s">
        <v>533</v>
      </c>
      <c r="J7" s="20" t="s">
        <v>569</v>
      </c>
      <c r="K7" s="29" t="s">
        <v>570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535</v>
      </c>
      <c r="R7" s="11" t="s">
        <v>571</v>
      </c>
      <c r="S7" s="11" t="s">
        <v>572</v>
      </c>
      <c r="T7" s="11" t="s">
        <v>549</v>
      </c>
      <c r="U7" s="11" t="s">
        <v>550</v>
      </c>
      <c r="V7" s="11" t="s">
        <v>551</v>
      </c>
      <c r="W7" s="11" t="s">
        <v>552</v>
      </c>
      <c r="X7" s="11" t="s">
        <v>541</v>
      </c>
      <c r="Y7" s="11" t="s">
        <v>542</v>
      </c>
      <c r="Z7" s="11"/>
      <c r="AA7" s="11"/>
      <c r="AB7" s="11"/>
      <c r="AC7" s="11" t="s">
        <v>573</v>
      </c>
      <c r="AD7" s="11" t="s">
        <v>573</v>
      </c>
    </row>
    <row r="8" spans="1:30" ht="16.5">
      <c r="A8" s="1" t="s">
        <v>574</v>
      </c>
      <c r="B8" s="1" t="s">
        <v>151</v>
      </c>
      <c r="C8" s="1" t="s">
        <v>152</v>
      </c>
      <c r="D8" s="1" t="s">
        <v>151</v>
      </c>
      <c r="E8" s="8" t="s">
        <v>153</v>
      </c>
      <c r="F8" s="26" t="s">
        <v>154</v>
      </c>
      <c r="G8" s="1">
        <v>300</v>
      </c>
      <c r="H8" s="5">
        <v>13430387853</v>
      </c>
      <c r="I8" s="7" t="s">
        <v>533</v>
      </c>
      <c r="J8" s="20" t="s">
        <v>36</v>
      </c>
      <c r="K8" s="26" t="s">
        <v>575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576</v>
      </c>
      <c r="R8" s="1" t="s">
        <v>577</v>
      </c>
      <c r="S8" s="1" t="s">
        <v>578</v>
      </c>
      <c r="T8" s="1" t="s">
        <v>549</v>
      </c>
      <c r="U8" s="1" t="s">
        <v>550</v>
      </c>
      <c r="V8" s="1" t="s">
        <v>551</v>
      </c>
      <c r="W8" s="1" t="s">
        <v>579</v>
      </c>
      <c r="X8" s="1" t="s">
        <v>541</v>
      </c>
      <c r="Y8" s="1" t="s">
        <v>542</v>
      </c>
      <c r="AC8" s="1" t="s">
        <v>580</v>
      </c>
      <c r="AD8" s="1" t="s">
        <v>580</v>
      </c>
    </row>
    <row r="9" spans="1:30" ht="16.5">
      <c r="A9" s="1" t="s">
        <v>581</v>
      </c>
      <c r="B9" s="1" t="s">
        <v>155</v>
      </c>
      <c r="C9" s="1" t="s">
        <v>156</v>
      </c>
      <c r="D9" s="1" t="s">
        <v>157</v>
      </c>
      <c r="E9" s="8" t="s">
        <v>158</v>
      </c>
      <c r="F9" s="26" t="s">
        <v>159</v>
      </c>
      <c r="G9" s="1">
        <v>200</v>
      </c>
      <c r="H9" s="5">
        <v>18259539026</v>
      </c>
      <c r="I9" s="7" t="s">
        <v>533</v>
      </c>
      <c r="J9" s="20" t="s">
        <v>36</v>
      </c>
      <c r="K9" s="26" t="s">
        <v>582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535</v>
      </c>
      <c r="R9" s="1" t="s">
        <v>583</v>
      </c>
      <c r="S9" s="1" t="s">
        <v>572</v>
      </c>
      <c r="T9" s="1" t="s">
        <v>538</v>
      </c>
      <c r="U9" s="1" t="s">
        <v>36</v>
      </c>
      <c r="V9" s="1" t="s">
        <v>584</v>
      </c>
      <c r="W9" s="1" t="s">
        <v>540</v>
      </c>
      <c r="X9" s="1" t="s">
        <v>541</v>
      </c>
      <c r="Y9" s="1" t="s">
        <v>542</v>
      </c>
      <c r="AC9" s="1" t="s">
        <v>585</v>
      </c>
      <c r="AD9" s="1" t="s">
        <v>585</v>
      </c>
    </row>
    <row r="10" spans="1:30" ht="16.5">
      <c r="A10" s="1" t="s">
        <v>586</v>
      </c>
      <c r="B10" s="1" t="s">
        <v>587</v>
      </c>
      <c r="C10" s="1" t="s">
        <v>160</v>
      </c>
      <c r="D10" s="1" t="s">
        <v>161</v>
      </c>
      <c r="E10" s="8" t="s">
        <v>162</v>
      </c>
      <c r="F10" s="26" t="s">
        <v>163</v>
      </c>
      <c r="G10" s="1">
        <v>300</v>
      </c>
      <c r="H10" s="5">
        <v>19898197612</v>
      </c>
      <c r="I10" s="7" t="s">
        <v>533</v>
      </c>
      <c r="J10" s="20" t="s">
        <v>569</v>
      </c>
      <c r="K10" s="26" t="s">
        <v>588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535</v>
      </c>
      <c r="R10" s="1" t="s">
        <v>589</v>
      </c>
      <c r="S10" s="1" t="s">
        <v>548</v>
      </c>
      <c r="T10" s="1" t="s">
        <v>590</v>
      </c>
      <c r="U10" s="1" t="s">
        <v>550</v>
      </c>
      <c r="V10" s="1" t="s">
        <v>551</v>
      </c>
      <c r="W10" s="1" t="s">
        <v>579</v>
      </c>
      <c r="X10" s="1" t="s">
        <v>541</v>
      </c>
      <c r="Y10" s="1" t="s">
        <v>542</v>
      </c>
      <c r="AC10" s="1" t="s">
        <v>591</v>
      </c>
      <c r="AD10" s="1" t="s">
        <v>591</v>
      </c>
    </row>
    <row r="11" spans="1:30" ht="16.5">
      <c r="A11" s="1" t="s">
        <v>592</v>
      </c>
      <c r="B11" s="1" t="s">
        <v>164</v>
      </c>
      <c r="C11" s="1" t="s">
        <v>165</v>
      </c>
      <c r="D11" s="1" t="s">
        <v>166</v>
      </c>
      <c r="E11" s="8" t="s">
        <v>167</v>
      </c>
      <c r="F11" s="26" t="s">
        <v>168</v>
      </c>
      <c r="G11" s="1">
        <v>200</v>
      </c>
      <c r="H11" s="5">
        <v>18925452813</v>
      </c>
      <c r="I11" s="7" t="s">
        <v>533</v>
      </c>
      <c r="J11" s="20" t="s">
        <v>36</v>
      </c>
      <c r="K11" s="26" t="s">
        <v>593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546</v>
      </c>
      <c r="R11" s="1" t="s">
        <v>594</v>
      </c>
      <c r="S11" s="1" t="s">
        <v>595</v>
      </c>
      <c r="T11" s="1" t="s">
        <v>538</v>
      </c>
      <c r="U11" s="1" t="s">
        <v>550</v>
      </c>
      <c r="V11" s="1" t="s">
        <v>551</v>
      </c>
      <c r="W11" s="1" t="s">
        <v>540</v>
      </c>
      <c r="X11" s="1" t="s">
        <v>541</v>
      </c>
      <c r="Y11" s="1" t="s">
        <v>542</v>
      </c>
      <c r="AC11" s="1" t="s">
        <v>596</v>
      </c>
      <c r="AD11" s="1" t="s">
        <v>596</v>
      </c>
    </row>
    <row r="12" spans="1:30" ht="16.5">
      <c r="A12" s="1" t="s">
        <v>597</v>
      </c>
      <c r="B12" s="1" t="s">
        <v>169</v>
      </c>
      <c r="C12" s="1" t="s">
        <v>170</v>
      </c>
      <c r="D12" s="1" t="s">
        <v>169</v>
      </c>
      <c r="E12" s="8" t="s">
        <v>171</v>
      </c>
      <c r="F12" s="26" t="s">
        <v>172</v>
      </c>
      <c r="G12" s="1">
        <v>300</v>
      </c>
      <c r="H12" s="5">
        <v>15986303486</v>
      </c>
      <c r="I12" s="7" t="s">
        <v>533</v>
      </c>
      <c r="J12" s="20" t="s">
        <v>36</v>
      </c>
      <c r="K12" s="26" t="s">
        <v>598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599</v>
      </c>
      <c r="R12" s="1" t="s">
        <v>589</v>
      </c>
      <c r="S12" s="1" t="s">
        <v>548</v>
      </c>
      <c r="T12" s="1" t="s">
        <v>315</v>
      </c>
      <c r="U12" s="1" t="s">
        <v>550</v>
      </c>
      <c r="V12" s="1" t="s">
        <v>539</v>
      </c>
      <c r="W12" s="1" t="s">
        <v>171</v>
      </c>
      <c r="X12" s="1" t="s">
        <v>541</v>
      </c>
      <c r="Y12" s="1" t="s">
        <v>542</v>
      </c>
      <c r="AC12" s="1" t="s">
        <v>600</v>
      </c>
      <c r="AD12" s="1" t="s">
        <v>600</v>
      </c>
    </row>
    <row r="13" spans="1:30" ht="16.5">
      <c r="A13" s="1" t="s">
        <v>601</v>
      </c>
      <c r="B13" s="1" t="s">
        <v>173</v>
      </c>
      <c r="C13" s="1" t="s">
        <v>174</v>
      </c>
      <c r="D13" s="1" t="s">
        <v>175</v>
      </c>
      <c r="E13" s="8" t="s">
        <v>176</v>
      </c>
      <c r="F13" s="26" t="s">
        <v>177</v>
      </c>
      <c r="G13" s="1">
        <v>200</v>
      </c>
      <c r="H13" s="5">
        <v>13880555981</v>
      </c>
      <c r="I13" s="7" t="s">
        <v>533</v>
      </c>
      <c r="J13" s="20" t="s">
        <v>36</v>
      </c>
      <c r="K13" s="26" t="s">
        <v>602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599</v>
      </c>
      <c r="R13" s="1" t="s">
        <v>603</v>
      </c>
      <c r="S13" s="1" t="s">
        <v>579</v>
      </c>
      <c r="T13" s="1" t="s">
        <v>604</v>
      </c>
      <c r="U13" s="1" t="s">
        <v>550</v>
      </c>
      <c r="V13" s="1" t="s">
        <v>551</v>
      </c>
      <c r="W13" s="1" t="s">
        <v>605</v>
      </c>
      <c r="X13" s="1" t="s">
        <v>541</v>
      </c>
      <c r="Y13" s="1" t="s">
        <v>542</v>
      </c>
      <c r="AC13" s="1" t="s">
        <v>606</v>
      </c>
      <c r="AD13" s="1" t="s">
        <v>606</v>
      </c>
    </row>
    <row r="14" spans="1:30" ht="16.5">
      <c r="A14" s="1" t="s">
        <v>607</v>
      </c>
      <c r="B14" s="1" t="s">
        <v>178</v>
      </c>
      <c r="C14" s="1" t="s">
        <v>179</v>
      </c>
      <c r="D14" s="1" t="s">
        <v>180</v>
      </c>
      <c r="E14" s="8" t="s">
        <v>181</v>
      </c>
      <c r="F14" s="26" t="s">
        <v>182</v>
      </c>
      <c r="G14" s="1">
        <v>200</v>
      </c>
      <c r="H14" s="7">
        <v>13416182288</v>
      </c>
      <c r="I14" s="7" t="s">
        <v>533</v>
      </c>
      <c r="J14" s="20" t="s">
        <v>36</v>
      </c>
      <c r="K14" s="26" t="s">
        <v>608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535</v>
      </c>
      <c r="R14" s="1" t="s">
        <v>589</v>
      </c>
      <c r="S14" s="1" t="s">
        <v>609</v>
      </c>
      <c r="T14" s="1" t="s">
        <v>549</v>
      </c>
      <c r="U14" s="1" t="s">
        <v>550</v>
      </c>
      <c r="W14" s="1" t="s">
        <v>540</v>
      </c>
      <c r="X14" s="1" t="s">
        <v>541</v>
      </c>
      <c r="Y14" s="1" t="s">
        <v>542</v>
      </c>
      <c r="AC14" s="1" t="s">
        <v>610</v>
      </c>
      <c r="AD14" s="1" t="s">
        <v>610</v>
      </c>
    </row>
    <row r="15" spans="1:30" ht="16.5">
      <c r="A15" s="1" t="s">
        <v>611</v>
      </c>
      <c r="B15" s="1" t="s">
        <v>183</v>
      </c>
      <c r="C15" s="1" t="s">
        <v>184</v>
      </c>
      <c r="D15" s="1" t="s">
        <v>183</v>
      </c>
      <c r="E15" s="8" t="s">
        <v>185</v>
      </c>
      <c r="F15" s="26" t="s">
        <v>186</v>
      </c>
      <c r="G15" s="1">
        <v>200</v>
      </c>
      <c r="H15" s="5">
        <v>17843350664</v>
      </c>
      <c r="I15" s="7" t="s">
        <v>533</v>
      </c>
      <c r="J15" s="20" t="s">
        <v>36</v>
      </c>
      <c r="K15" s="26" t="s">
        <v>612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546</v>
      </c>
      <c r="R15" s="1" t="s">
        <v>613</v>
      </c>
      <c r="S15" s="1" t="s">
        <v>614</v>
      </c>
      <c r="T15" s="1" t="s">
        <v>549</v>
      </c>
      <c r="U15" s="1" t="s">
        <v>36</v>
      </c>
      <c r="V15" s="1" t="s">
        <v>584</v>
      </c>
      <c r="W15" s="1" t="s">
        <v>615</v>
      </c>
      <c r="X15" s="1" t="s">
        <v>541</v>
      </c>
      <c r="Y15" s="1" t="s">
        <v>542</v>
      </c>
      <c r="AC15" s="1" t="s">
        <v>616</v>
      </c>
      <c r="AD15" s="1" t="s">
        <v>616</v>
      </c>
    </row>
    <row r="16" spans="1:30" ht="16.5">
      <c r="A16" s="1" t="s">
        <v>617</v>
      </c>
      <c r="B16" s="1" t="s">
        <v>618</v>
      </c>
      <c r="C16" s="1" t="s">
        <v>619</v>
      </c>
      <c r="D16" s="1" t="s">
        <v>620</v>
      </c>
      <c r="E16" s="8" t="s">
        <v>621</v>
      </c>
      <c r="F16" s="26" t="s">
        <v>182</v>
      </c>
      <c r="G16" s="1">
        <v>200</v>
      </c>
      <c r="H16" s="5">
        <v>13110235585</v>
      </c>
      <c r="I16" s="7" t="s">
        <v>533</v>
      </c>
      <c r="J16" s="20" t="e">
        <v>#N/A</v>
      </c>
      <c r="K16" s="26" t="s">
        <v>622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564</v>
      </c>
      <c r="R16" s="1" t="s">
        <v>623</v>
      </c>
      <c r="S16" s="1" t="s">
        <v>578</v>
      </c>
      <c r="T16" s="1" t="s">
        <v>624</v>
      </c>
      <c r="U16" s="1" t="s">
        <v>550</v>
      </c>
      <c r="V16" s="1" t="s">
        <v>551</v>
      </c>
      <c r="W16" s="1" t="s">
        <v>540</v>
      </c>
      <c r="X16" s="1" t="s">
        <v>541</v>
      </c>
      <c r="Y16" s="1" t="s">
        <v>542</v>
      </c>
      <c r="AC16" s="1" t="s">
        <v>625</v>
      </c>
      <c r="AD16" s="1" t="s">
        <v>625</v>
      </c>
    </row>
    <row r="17" spans="1:30" ht="16.5">
      <c r="A17" s="1" t="s">
        <v>626</v>
      </c>
      <c r="B17" s="1" t="s">
        <v>627</v>
      </c>
      <c r="C17" s="1" t="s">
        <v>628</v>
      </c>
      <c r="D17" s="1" t="s">
        <v>629</v>
      </c>
      <c r="E17" s="8" t="s">
        <v>630</v>
      </c>
      <c r="F17" s="26" t="s">
        <v>168</v>
      </c>
      <c r="G17" s="1">
        <v>200</v>
      </c>
      <c r="H17" s="5">
        <v>17816541734</v>
      </c>
      <c r="I17" s="7" t="s">
        <v>533</v>
      </c>
      <c r="J17" s="20" t="e">
        <v>#N/A</v>
      </c>
      <c r="K17" s="26" t="s">
        <v>622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631</v>
      </c>
      <c r="R17" s="1" t="s">
        <v>632</v>
      </c>
      <c r="S17" s="1" t="s">
        <v>548</v>
      </c>
      <c r="T17" s="1" t="s">
        <v>633</v>
      </c>
      <c r="U17" s="1" t="s">
        <v>36</v>
      </c>
      <c r="V17" s="1" t="s">
        <v>584</v>
      </c>
      <c r="W17" s="1" t="s">
        <v>552</v>
      </c>
      <c r="X17" s="1" t="s">
        <v>541</v>
      </c>
      <c r="Y17" s="1" t="s">
        <v>542</v>
      </c>
      <c r="AC17" s="1" t="s">
        <v>634</v>
      </c>
      <c r="AD17" s="1" t="s">
        <v>634</v>
      </c>
    </row>
    <row r="18" spans="1:30" ht="16.5">
      <c r="A18" s="1" t="s">
        <v>635</v>
      </c>
      <c r="B18" s="1" t="s">
        <v>187</v>
      </c>
      <c r="C18" s="1" t="s">
        <v>188</v>
      </c>
      <c r="D18" s="1" t="s">
        <v>189</v>
      </c>
      <c r="E18" s="8" t="s">
        <v>190</v>
      </c>
      <c r="F18" s="26" t="s">
        <v>138</v>
      </c>
      <c r="G18" s="1">
        <v>200</v>
      </c>
      <c r="H18" s="5">
        <v>15220088161</v>
      </c>
      <c r="I18" s="7" t="s">
        <v>533</v>
      </c>
      <c r="J18" s="20" t="s">
        <v>36</v>
      </c>
      <c r="K18" s="26" t="s">
        <v>636</v>
      </c>
      <c r="M18" s="7" t="s">
        <v>533</v>
      </c>
      <c r="N18" s="34">
        <v>18.545454545454501</v>
      </c>
      <c r="O18" s="34">
        <v>1.8181818181818198E-2</v>
      </c>
      <c r="P18" s="34">
        <v>9.8039215686274508E-4</v>
      </c>
      <c r="Q18" s="1" t="s">
        <v>535</v>
      </c>
      <c r="R18" s="1" t="s">
        <v>577</v>
      </c>
      <c r="S18" s="1" t="s">
        <v>537</v>
      </c>
      <c r="T18" s="1" t="s">
        <v>637</v>
      </c>
      <c r="U18" s="1" t="s">
        <v>36</v>
      </c>
      <c r="V18" s="1" t="s">
        <v>584</v>
      </c>
      <c r="W18" s="1" t="s">
        <v>638</v>
      </c>
      <c r="X18" s="1" t="s">
        <v>541</v>
      </c>
      <c r="Y18" s="1" t="s">
        <v>542</v>
      </c>
      <c r="AC18" s="1" t="s">
        <v>639</v>
      </c>
      <c r="AD18" s="1" t="s">
        <v>639</v>
      </c>
    </row>
    <row r="19" spans="1:30" ht="16.5">
      <c r="A19" s="1" t="s">
        <v>640</v>
      </c>
      <c r="B19" s="1" t="s">
        <v>191</v>
      </c>
      <c r="C19" s="1" t="s">
        <v>192</v>
      </c>
      <c r="D19" s="1" t="s">
        <v>193</v>
      </c>
      <c r="E19" s="8" t="s">
        <v>194</v>
      </c>
      <c r="F19" s="26" t="s">
        <v>195</v>
      </c>
      <c r="G19" s="1">
        <v>200</v>
      </c>
      <c r="H19" s="5">
        <v>15920845942</v>
      </c>
      <c r="I19" s="7" t="s">
        <v>533</v>
      </c>
      <c r="J19" s="20" t="s">
        <v>36</v>
      </c>
      <c r="K19" s="26" t="s">
        <v>636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564</v>
      </c>
      <c r="R19" s="1" t="s">
        <v>641</v>
      </c>
      <c r="S19" s="1" t="s">
        <v>548</v>
      </c>
      <c r="T19" s="1" t="s">
        <v>538</v>
      </c>
      <c r="U19" s="1" t="s">
        <v>550</v>
      </c>
      <c r="V19" s="1" t="s">
        <v>551</v>
      </c>
      <c r="W19" s="1" t="s">
        <v>540</v>
      </c>
      <c r="X19" s="1" t="s">
        <v>541</v>
      </c>
      <c r="Y19" s="1" t="s">
        <v>542</v>
      </c>
      <c r="AC19" s="1" t="s">
        <v>642</v>
      </c>
      <c r="AD19" s="1" t="s">
        <v>642</v>
      </c>
    </row>
    <row r="20" spans="1:30" ht="16.5">
      <c r="A20" s="11" t="s">
        <v>643</v>
      </c>
      <c r="B20" s="11" t="s">
        <v>196</v>
      </c>
      <c r="C20" s="11" t="s">
        <v>197</v>
      </c>
      <c r="D20" s="11" t="s">
        <v>196</v>
      </c>
      <c r="E20" s="15" t="s">
        <v>198</v>
      </c>
      <c r="F20" s="29" t="s">
        <v>199</v>
      </c>
      <c r="G20" s="11">
        <v>300</v>
      </c>
      <c r="H20" s="12">
        <v>18256179609</v>
      </c>
      <c r="I20" s="7" t="s">
        <v>533</v>
      </c>
      <c r="J20" s="20" t="s">
        <v>36</v>
      </c>
      <c r="K20" s="29" t="s">
        <v>644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535</v>
      </c>
      <c r="R20" s="11" t="s">
        <v>645</v>
      </c>
      <c r="S20" s="11" t="s">
        <v>548</v>
      </c>
      <c r="T20" s="11" t="s">
        <v>646</v>
      </c>
      <c r="U20" s="11" t="s">
        <v>550</v>
      </c>
      <c r="V20" s="11" t="s">
        <v>551</v>
      </c>
      <c r="W20" s="11" t="s">
        <v>540</v>
      </c>
      <c r="X20" s="11" t="s">
        <v>541</v>
      </c>
      <c r="Y20" s="11" t="s">
        <v>542</v>
      </c>
      <c r="Z20" s="11"/>
      <c r="AA20" s="11"/>
      <c r="AB20" s="11"/>
      <c r="AC20" s="11" t="s">
        <v>647</v>
      </c>
      <c r="AD20" s="11" t="s">
        <v>647</v>
      </c>
    </row>
    <row r="21" spans="1:30" ht="16.5">
      <c r="A21" s="1" t="s">
        <v>648</v>
      </c>
      <c r="B21" s="1" t="s">
        <v>200</v>
      </c>
      <c r="C21" s="1" t="s">
        <v>201</v>
      </c>
      <c r="D21" s="1" t="s">
        <v>200</v>
      </c>
      <c r="E21" s="8" t="s">
        <v>202</v>
      </c>
      <c r="F21" s="26" t="s">
        <v>203</v>
      </c>
      <c r="G21" s="1">
        <v>200</v>
      </c>
      <c r="H21" s="5">
        <v>13602469069</v>
      </c>
      <c r="I21" s="7" t="s">
        <v>533</v>
      </c>
      <c r="J21" s="20" t="s">
        <v>36</v>
      </c>
      <c r="K21" s="26" t="s">
        <v>649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546</v>
      </c>
      <c r="R21" s="1" t="s">
        <v>650</v>
      </c>
      <c r="S21" s="1" t="s">
        <v>651</v>
      </c>
      <c r="T21" s="1" t="s">
        <v>549</v>
      </c>
      <c r="U21" s="1" t="s">
        <v>550</v>
      </c>
      <c r="V21" s="1" t="s">
        <v>551</v>
      </c>
      <c r="W21" s="1" t="s">
        <v>540</v>
      </c>
      <c r="X21" s="1" t="s">
        <v>541</v>
      </c>
      <c r="Y21" s="1" t="s">
        <v>542</v>
      </c>
      <c r="AC21" s="1" t="s">
        <v>652</v>
      </c>
      <c r="AD21" s="1" t="s">
        <v>652</v>
      </c>
    </row>
    <row r="22" spans="1:30" ht="16.5">
      <c r="A22" s="1" t="s">
        <v>653</v>
      </c>
      <c r="B22" s="1" t="s">
        <v>204</v>
      </c>
      <c r="C22" s="1" t="s">
        <v>205</v>
      </c>
      <c r="D22" s="1" t="s">
        <v>206</v>
      </c>
      <c r="E22" s="8" t="s">
        <v>207</v>
      </c>
      <c r="F22" s="26" t="s">
        <v>208</v>
      </c>
      <c r="G22" s="1">
        <v>200</v>
      </c>
      <c r="H22" s="5">
        <v>15521021128</v>
      </c>
      <c r="I22" s="7" t="s">
        <v>533</v>
      </c>
      <c r="J22" s="20" t="s">
        <v>36</v>
      </c>
      <c r="K22" s="26" t="s">
        <v>654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535</v>
      </c>
      <c r="R22" s="1" t="s">
        <v>589</v>
      </c>
      <c r="S22" s="1" t="s">
        <v>537</v>
      </c>
      <c r="T22" s="1" t="s">
        <v>538</v>
      </c>
      <c r="U22" s="1" t="s">
        <v>550</v>
      </c>
      <c r="V22" s="1" t="s">
        <v>551</v>
      </c>
      <c r="W22" s="1" t="s">
        <v>540</v>
      </c>
      <c r="X22" s="1" t="s">
        <v>541</v>
      </c>
      <c r="Y22" s="1" t="s">
        <v>542</v>
      </c>
      <c r="AC22" s="1" t="s">
        <v>655</v>
      </c>
      <c r="AD22" s="1" t="s">
        <v>655</v>
      </c>
    </row>
    <row r="23" spans="1:30" ht="16.5">
      <c r="A23" s="11" t="s">
        <v>656</v>
      </c>
      <c r="B23" s="11" t="s">
        <v>209</v>
      </c>
      <c r="C23" s="11" t="s">
        <v>210</v>
      </c>
      <c r="D23" s="11" t="s">
        <v>211</v>
      </c>
      <c r="E23" s="15" t="s">
        <v>212</v>
      </c>
      <c r="F23" s="29" t="s">
        <v>213</v>
      </c>
      <c r="G23" s="11">
        <v>300</v>
      </c>
      <c r="H23" s="12">
        <v>17600210939</v>
      </c>
      <c r="I23" s="7" t="s">
        <v>533</v>
      </c>
      <c r="J23" s="20" t="s">
        <v>36</v>
      </c>
      <c r="K23" s="29" t="s">
        <v>657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535</v>
      </c>
      <c r="R23" s="11" t="s">
        <v>658</v>
      </c>
      <c r="S23" s="11" t="s">
        <v>548</v>
      </c>
      <c r="T23" s="11" t="s">
        <v>646</v>
      </c>
      <c r="U23" s="11" t="s">
        <v>550</v>
      </c>
      <c r="V23" s="11" t="s">
        <v>551</v>
      </c>
      <c r="W23" s="11" t="s">
        <v>540</v>
      </c>
      <c r="X23" s="11" t="s">
        <v>541</v>
      </c>
      <c r="Y23" s="11" t="s">
        <v>542</v>
      </c>
      <c r="Z23" s="11"/>
      <c r="AA23" s="11"/>
      <c r="AB23" s="11"/>
      <c r="AC23" s="11" t="s">
        <v>659</v>
      </c>
      <c r="AD23" s="11" t="s">
        <v>659</v>
      </c>
    </row>
    <row r="24" spans="1:30" ht="16.5">
      <c r="A24" s="1" t="s">
        <v>660</v>
      </c>
      <c r="B24" s="1" t="s">
        <v>214</v>
      </c>
      <c r="C24" s="1" t="s">
        <v>215</v>
      </c>
      <c r="D24" s="1" t="s">
        <v>214</v>
      </c>
      <c r="E24" s="8" t="s">
        <v>216</v>
      </c>
      <c r="F24" s="26" t="s">
        <v>217</v>
      </c>
      <c r="G24" s="1">
        <v>300</v>
      </c>
      <c r="H24" s="5">
        <v>13430228887</v>
      </c>
      <c r="I24" s="7" t="s">
        <v>533</v>
      </c>
      <c r="J24" s="20" t="s">
        <v>36</v>
      </c>
      <c r="K24" s="26" t="s">
        <v>657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546</v>
      </c>
      <c r="R24" s="1" t="s">
        <v>661</v>
      </c>
      <c r="S24" s="1" t="s">
        <v>548</v>
      </c>
      <c r="T24" s="1" t="s">
        <v>538</v>
      </c>
      <c r="U24" s="1" t="s">
        <v>550</v>
      </c>
      <c r="V24" s="1" t="s">
        <v>551</v>
      </c>
      <c r="W24" s="1" t="s">
        <v>540</v>
      </c>
      <c r="X24" s="1" t="s">
        <v>541</v>
      </c>
      <c r="Y24" s="1" t="s">
        <v>542</v>
      </c>
      <c r="AC24" s="1" t="s">
        <v>662</v>
      </c>
      <c r="AD24" s="1" t="s">
        <v>662</v>
      </c>
    </row>
    <row r="25" spans="1:30" ht="16.5">
      <c r="A25" s="1" t="s">
        <v>663</v>
      </c>
      <c r="B25" s="1" t="s">
        <v>218</v>
      </c>
      <c r="C25" s="1" t="s">
        <v>219</v>
      </c>
      <c r="D25" s="1" t="s">
        <v>220</v>
      </c>
      <c r="E25" s="8" t="s">
        <v>221</v>
      </c>
      <c r="F25" s="26" t="s">
        <v>222</v>
      </c>
      <c r="G25" s="1">
        <v>200</v>
      </c>
      <c r="H25" s="5">
        <v>18033341851</v>
      </c>
      <c r="I25" s="7" t="s">
        <v>533</v>
      </c>
      <c r="J25" s="20" t="s">
        <v>36</v>
      </c>
      <c r="K25" s="26" t="s">
        <v>664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546</v>
      </c>
      <c r="R25" s="1" t="s">
        <v>665</v>
      </c>
      <c r="S25" s="1" t="s">
        <v>537</v>
      </c>
      <c r="T25" s="1" t="s">
        <v>538</v>
      </c>
      <c r="U25" s="1" t="s">
        <v>550</v>
      </c>
      <c r="V25" s="1" t="s">
        <v>551</v>
      </c>
      <c r="W25" s="1" t="s">
        <v>540</v>
      </c>
      <c r="X25" s="1" t="s">
        <v>541</v>
      </c>
      <c r="Y25" s="1" t="s">
        <v>542</v>
      </c>
      <c r="AC25" s="1" t="s">
        <v>666</v>
      </c>
      <c r="AD25" s="1" t="s">
        <v>666</v>
      </c>
    </row>
    <row r="26" spans="1:30" ht="16.5">
      <c r="A26" s="11" t="s">
        <v>667</v>
      </c>
      <c r="B26" s="11" t="s">
        <v>223</v>
      </c>
      <c r="C26" s="11" t="s">
        <v>224</v>
      </c>
      <c r="D26" s="11" t="s">
        <v>223</v>
      </c>
      <c r="E26" s="15" t="s">
        <v>225</v>
      </c>
      <c r="F26" s="29" t="s">
        <v>208</v>
      </c>
      <c r="G26" s="11">
        <v>200</v>
      </c>
      <c r="H26" s="12">
        <v>13437816931</v>
      </c>
      <c r="I26" s="7" t="s">
        <v>533</v>
      </c>
      <c r="J26" s="20" t="s">
        <v>36</v>
      </c>
      <c r="K26" s="29" t="s">
        <v>668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546</v>
      </c>
      <c r="R26" s="11" t="s">
        <v>669</v>
      </c>
      <c r="S26" s="11" t="s">
        <v>614</v>
      </c>
      <c r="T26" s="11" t="s">
        <v>549</v>
      </c>
      <c r="U26" s="11" t="s">
        <v>550</v>
      </c>
      <c r="V26" s="11" t="s">
        <v>551</v>
      </c>
      <c r="W26" s="11" t="s">
        <v>540</v>
      </c>
      <c r="X26" s="11" t="s">
        <v>541</v>
      </c>
      <c r="Y26" s="11" t="s">
        <v>542</v>
      </c>
      <c r="Z26" s="11"/>
      <c r="AA26" s="11"/>
      <c r="AB26" s="11"/>
      <c r="AC26" s="11" t="s">
        <v>670</v>
      </c>
      <c r="AD26" s="11" t="s">
        <v>670</v>
      </c>
    </row>
    <row r="27" spans="1:30" ht="16.5">
      <c r="A27" s="1" t="s">
        <v>671</v>
      </c>
      <c r="B27" s="1" t="s">
        <v>226</v>
      </c>
      <c r="C27" s="1" t="s">
        <v>227</v>
      </c>
      <c r="D27" s="1" t="s">
        <v>228</v>
      </c>
      <c r="E27" s="8" t="s">
        <v>229</v>
      </c>
      <c r="F27" s="26" t="s">
        <v>142</v>
      </c>
      <c r="G27" s="1">
        <v>200</v>
      </c>
      <c r="H27" s="5">
        <v>15007611462</v>
      </c>
      <c r="I27" s="7" t="s">
        <v>533</v>
      </c>
      <c r="J27" s="20" t="s">
        <v>36</v>
      </c>
      <c r="K27" s="26" t="s">
        <v>672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535</v>
      </c>
      <c r="R27" s="1" t="s">
        <v>589</v>
      </c>
      <c r="S27" s="1" t="s">
        <v>548</v>
      </c>
      <c r="T27" s="1" t="s">
        <v>538</v>
      </c>
      <c r="U27" s="1" t="s">
        <v>550</v>
      </c>
      <c r="V27" s="1" t="s">
        <v>551</v>
      </c>
      <c r="W27" s="1" t="s">
        <v>673</v>
      </c>
      <c r="X27" s="1" t="s">
        <v>541</v>
      </c>
      <c r="Y27" s="1" t="s">
        <v>542</v>
      </c>
      <c r="AC27" s="1" t="s">
        <v>674</v>
      </c>
      <c r="AD27" s="1" t="s">
        <v>674</v>
      </c>
    </row>
    <row r="28" spans="1:30" ht="16.5">
      <c r="A28" s="1" t="s">
        <v>675</v>
      </c>
      <c r="B28" s="1" t="s">
        <v>676</v>
      </c>
      <c r="C28" s="1" t="s">
        <v>677</v>
      </c>
      <c r="D28" s="1" t="s">
        <v>678</v>
      </c>
      <c r="E28" s="8" t="s">
        <v>679</v>
      </c>
      <c r="F28" s="26" t="s">
        <v>222</v>
      </c>
      <c r="G28" s="1">
        <v>80</v>
      </c>
      <c r="H28" s="5">
        <v>13148900096</v>
      </c>
      <c r="I28" s="7" t="s">
        <v>533</v>
      </c>
      <c r="J28" s="20" t="e">
        <v>#N/A</v>
      </c>
      <c r="K28" s="26" t="s">
        <v>154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535</v>
      </c>
      <c r="R28" s="1" t="s">
        <v>536</v>
      </c>
      <c r="S28" s="1" t="s">
        <v>680</v>
      </c>
      <c r="T28" s="1" t="s">
        <v>549</v>
      </c>
      <c r="U28" s="1" t="s">
        <v>550</v>
      </c>
      <c r="V28" s="1" t="s">
        <v>551</v>
      </c>
      <c r="W28" s="1" t="s">
        <v>540</v>
      </c>
      <c r="X28" s="1" t="s">
        <v>541</v>
      </c>
      <c r="Y28" s="1" t="s">
        <v>542</v>
      </c>
      <c r="AC28" s="1" t="s">
        <v>681</v>
      </c>
      <c r="AD28" s="1" t="s">
        <v>681</v>
      </c>
    </row>
    <row r="29" spans="1:30" ht="16.5">
      <c r="A29" s="11" t="s">
        <v>682</v>
      </c>
      <c r="B29" s="11" t="s">
        <v>230</v>
      </c>
      <c r="C29" s="11" t="s">
        <v>231</v>
      </c>
      <c r="D29" s="11" t="s">
        <v>230</v>
      </c>
      <c r="E29" s="15" t="s">
        <v>232</v>
      </c>
      <c r="F29" s="29" t="s">
        <v>168</v>
      </c>
      <c r="G29" s="11">
        <v>200</v>
      </c>
      <c r="H29" s="12">
        <v>17604209707</v>
      </c>
      <c r="I29" s="7" t="s">
        <v>533</v>
      </c>
      <c r="J29" s="20" t="s">
        <v>36</v>
      </c>
      <c r="K29" s="29" t="s">
        <v>683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684</v>
      </c>
      <c r="R29" s="11" t="s">
        <v>685</v>
      </c>
      <c r="S29" s="11" t="s">
        <v>548</v>
      </c>
      <c r="T29" s="11" t="s">
        <v>549</v>
      </c>
      <c r="U29" s="11" t="s">
        <v>550</v>
      </c>
      <c r="V29" s="11" t="s">
        <v>551</v>
      </c>
      <c r="W29" s="11" t="s">
        <v>686</v>
      </c>
      <c r="X29" s="11" t="s">
        <v>541</v>
      </c>
      <c r="Y29" s="11" t="s">
        <v>542</v>
      </c>
      <c r="Z29" s="11"/>
      <c r="AA29" s="11"/>
      <c r="AB29" s="11"/>
      <c r="AC29" s="11" t="s">
        <v>687</v>
      </c>
      <c r="AD29" s="11" t="s">
        <v>687</v>
      </c>
    </row>
    <row r="30" spans="1:30" ht="16.5" customHeight="1">
      <c r="A30" s="11" t="s">
        <v>688</v>
      </c>
      <c r="B30" s="11" t="s">
        <v>689</v>
      </c>
      <c r="C30" s="11" t="s">
        <v>690</v>
      </c>
      <c r="D30" s="11" t="s">
        <v>691</v>
      </c>
      <c r="E30" s="15" t="s">
        <v>692</v>
      </c>
      <c r="F30" s="29" t="s">
        <v>322</v>
      </c>
      <c r="G30" s="11">
        <v>300</v>
      </c>
      <c r="H30" s="12">
        <v>18127356826</v>
      </c>
      <c r="I30" s="7" t="s">
        <v>533</v>
      </c>
      <c r="J30" s="20" t="e">
        <v>#N/A</v>
      </c>
      <c r="K30" s="29" t="s">
        <v>693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694</v>
      </c>
      <c r="R30" s="11" t="s">
        <v>695</v>
      </c>
      <c r="S30" s="11" t="s">
        <v>696</v>
      </c>
      <c r="T30" s="11" t="s">
        <v>538</v>
      </c>
      <c r="U30" s="11" t="s">
        <v>550</v>
      </c>
      <c r="V30" s="11" t="s">
        <v>551</v>
      </c>
      <c r="W30" s="11" t="s">
        <v>540</v>
      </c>
      <c r="X30" s="11" t="s">
        <v>541</v>
      </c>
      <c r="Y30" s="11" t="s">
        <v>542</v>
      </c>
      <c r="Z30" s="11"/>
      <c r="AA30" s="11"/>
      <c r="AB30" s="11"/>
      <c r="AC30" s="11" t="s">
        <v>697</v>
      </c>
      <c r="AD30" s="11" t="s">
        <v>697</v>
      </c>
    </row>
    <row r="31" spans="1:30" ht="16.5" customHeight="1">
      <c r="A31" s="1" t="s">
        <v>698</v>
      </c>
      <c r="B31" s="1" t="s">
        <v>233</v>
      </c>
      <c r="C31" s="1" t="s">
        <v>234</v>
      </c>
      <c r="D31" s="1" t="s">
        <v>235</v>
      </c>
      <c r="E31" s="8" t="s">
        <v>236</v>
      </c>
      <c r="F31" s="26" t="s">
        <v>186</v>
      </c>
      <c r="G31" s="1">
        <v>200</v>
      </c>
      <c r="H31" s="5">
        <v>13422299047</v>
      </c>
      <c r="I31" s="7" t="s">
        <v>533</v>
      </c>
      <c r="J31" s="20" t="s">
        <v>36</v>
      </c>
      <c r="K31" s="26" t="s">
        <v>699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546</v>
      </c>
      <c r="R31" s="1" t="s">
        <v>589</v>
      </c>
      <c r="S31" s="1" t="s">
        <v>579</v>
      </c>
      <c r="T31" s="1" t="s">
        <v>549</v>
      </c>
      <c r="U31" s="1" t="s">
        <v>550</v>
      </c>
      <c r="V31" s="1" t="s">
        <v>551</v>
      </c>
      <c r="W31" s="1" t="s">
        <v>540</v>
      </c>
      <c r="X31" s="1" t="s">
        <v>541</v>
      </c>
      <c r="Y31" s="1" t="s">
        <v>542</v>
      </c>
      <c r="AC31" s="1" t="s">
        <v>700</v>
      </c>
      <c r="AD31" s="1" t="s">
        <v>700</v>
      </c>
    </row>
    <row r="32" spans="1:30" ht="16.5">
      <c r="A32" s="11" t="s">
        <v>701</v>
      </c>
      <c r="B32" s="11" t="s">
        <v>702</v>
      </c>
      <c r="C32" s="11" t="s">
        <v>703</v>
      </c>
      <c r="D32" s="11" t="s">
        <v>704</v>
      </c>
      <c r="E32" s="15" t="s">
        <v>705</v>
      </c>
      <c r="F32" s="29" t="s">
        <v>203</v>
      </c>
      <c r="G32" s="11">
        <v>200</v>
      </c>
      <c r="H32" s="12">
        <v>18236180348</v>
      </c>
      <c r="I32" s="7" t="s">
        <v>533</v>
      </c>
      <c r="J32" s="20" t="e">
        <v>#N/A</v>
      </c>
      <c r="K32" s="29" t="s">
        <v>706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546</v>
      </c>
      <c r="R32" s="11" t="s">
        <v>707</v>
      </c>
      <c r="S32" s="11" t="s">
        <v>537</v>
      </c>
      <c r="T32" s="11" t="s">
        <v>538</v>
      </c>
      <c r="U32" s="11" t="s">
        <v>36</v>
      </c>
      <c r="V32" s="11" t="s">
        <v>551</v>
      </c>
      <c r="W32" s="11" t="s">
        <v>540</v>
      </c>
      <c r="X32" s="11" t="s">
        <v>541</v>
      </c>
      <c r="Y32" s="11" t="s">
        <v>542</v>
      </c>
      <c r="Z32" s="11"/>
      <c r="AA32" s="11"/>
      <c r="AB32" s="11"/>
      <c r="AC32" s="11" t="s">
        <v>708</v>
      </c>
      <c r="AD32" s="11" t="s">
        <v>708</v>
      </c>
    </row>
    <row r="33" spans="1:30" ht="16.5">
      <c r="A33" s="1" t="s">
        <v>709</v>
      </c>
      <c r="B33" s="1" t="s">
        <v>237</v>
      </c>
      <c r="C33" s="1" t="s">
        <v>238</v>
      </c>
      <c r="D33" s="1" t="s">
        <v>239</v>
      </c>
      <c r="E33" s="8" t="s">
        <v>240</v>
      </c>
      <c r="F33" s="26" t="s">
        <v>241</v>
      </c>
      <c r="G33" s="1">
        <v>200</v>
      </c>
      <c r="H33" s="5">
        <v>18022822435</v>
      </c>
      <c r="I33" s="7" t="s">
        <v>533</v>
      </c>
      <c r="J33" s="20" t="s">
        <v>36</v>
      </c>
      <c r="K33" s="26" t="s">
        <v>706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564</v>
      </c>
      <c r="R33" s="1" t="s">
        <v>710</v>
      </c>
      <c r="S33" s="1" t="s">
        <v>711</v>
      </c>
      <c r="T33" s="1" t="s">
        <v>549</v>
      </c>
      <c r="U33" s="1" t="s">
        <v>550</v>
      </c>
      <c r="V33" s="1" t="s">
        <v>551</v>
      </c>
      <c r="W33" s="1" t="s">
        <v>712</v>
      </c>
      <c r="X33" s="1" t="s">
        <v>541</v>
      </c>
      <c r="Y33" s="1" t="s">
        <v>542</v>
      </c>
      <c r="AC33" s="1" t="s">
        <v>713</v>
      </c>
      <c r="AD33" s="1" t="s">
        <v>713</v>
      </c>
    </row>
    <row r="34" spans="1:30" ht="16.5">
      <c r="A34" s="11" t="s">
        <v>714</v>
      </c>
      <c r="B34" s="11" t="s">
        <v>242</v>
      </c>
      <c r="C34" s="11" t="s">
        <v>243</v>
      </c>
      <c r="D34" s="11" t="s">
        <v>242</v>
      </c>
      <c r="E34" s="15" t="s">
        <v>244</v>
      </c>
      <c r="F34" s="29" t="s">
        <v>168</v>
      </c>
      <c r="G34" s="11">
        <v>200</v>
      </c>
      <c r="H34" s="12">
        <v>18112557851</v>
      </c>
      <c r="I34" s="7" t="s">
        <v>533</v>
      </c>
      <c r="J34" s="20" t="s">
        <v>36</v>
      </c>
      <c r="K34" s="29" t="s">
        <v>715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631</v>
      </c>
      <c r="R34" s="11" t="s">
        <v>716</v>
      </c>
      <c r="S34" s="11" t="s">
        <v>548</v>
      </c>
      <c r="T34" s="11" t="s">
        <v>538</v>
      </c>
      <c r="U34" s="11" t="s">
        <v>550</v>
      </c>
      <c r="V34" s="11" t="s">
        <v>551</v>
      </c>
      <c r="W34" s="11" t="s">
        <v>552</v>
      </c>
      <c r="X34" s="11" t="s">
        <v>541</v>
      </c>
      <c r="Y34" s="11" t="s">
        <v>542</v>
      </c>
      <c r="Z34" s="11"/>
      <c r="AA34" s="11"/>
      <c r="AB34" s="11"/>
      <c r="AC34" s="11" t="s">
        <v>717</v>
      </c>
      <c r="AD34" s="11" t="s">
        <v>717</v>
      </c>
    </row>
    <row r="35" spans="1:30" ht="16.5">
      <c r="A35" s="1" t="s">
        <v>718</v>
      </c>
      <c r="B35" s="1" t="s">
        <v>719</v>
      </c>
      <c r="C35" s="1" t="s">
        <v>499</v>
      </c>
      <c r="D35" s="1" t="s">
        <v>500</v>
      </c>
      <c r="E35" s="8" t="s">
        <v>501</v>
      </c>
      <c r="F35" s="26" t="s">
        <v>208</v>
      </c>
      <c r="G35" s="1">
        <v>200</v>
      </c>
      <c r="H35" s="5">
        <v>15256573192</v>
      </c>
      <c r="I35" s="7" t="s">
        <v>533</v>
      </c>
      <c r="J35" s="20" t="s">
        <v>36</v>
      </c>
      <c r="K35" s="26" t="s">
        <v>720</v>
      </c>
      <c r="M35" s="7" t="s">
        <v>533</v>
      </c>
      <c r="N35" s="34">
        <v>6.1111111111111098</v>
      </c>
      <c r="O35" s="34">
        <v>7.4074074074074103E-3</v>
      </c>
      <c r="P35" s="34">
        <v>1.21212121212121E-3</v>
      </c>
      <c r="Q35" s="1" t="s">
        <v>546</v>
      </c>
      <c r="R35" s="1" t="s">
        <v>721</v>
      </c>
      <c r="S35" s="1" t="s">
        <v>552</v>
      </c>
      <c r="T35" s="1" t="s">
        <v>637</v>
      </c>
      <c r="U35" s="1" t="s">
        <v>36</v>
      </c>
      <c r="V35" s="1" t="s">
        <v>584</v>
      </c>
      <c r="W35" s="1" t="s">
        <v>722</v>
      </c>
      <c r="X35" s="1" t="s">
        <v>541</v>
      </c>
      <c r="Y35" s="1" t="s">
        <v>542</v>
      </c>
      <c r="AC35" s="1" t="s">
        <v>723</v>
      </c>
      <c r="AD35" s="1" t="s">
        <v>723</v>
      </c>
    </row>
    <row r="36" spans="1:30" ht="16.5">
      <c r="A36" s="1" t="s">
        <v>724</v>
      </c>
      <c r="B36" s="1" t="s">
        <v>245</v>
      </c>
      <c r="C36" s="1" t="s">
        <v>246</v>
      </c>
      <c r="D36" s="1" t="s">
        <v>247</v>
      </c>
      <c r="E36" s="8" t="s">
        <v>248</v>
      </c>
      <c r="F36" s="26" t="s">
        <v>172</v>
      </c>
      <c r="G36" s="1">
        <v>300</v>
      </c>
      <c r="H36" s="5">
        <v>15680126703</v>
      </c>
      <c r="I36" s="7" t="s">
        <v>533</v>
      </c>
      <c r="J36" s="20" t="s">
        <v>36</v>
      </c>
      <c r="K36" s="26" t="s">
        <v>725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535</v>
      </c>
      <c r="R36" s="1" t="s">
        <v>577</v>
      </c>
      <c r="S36" s="1" t="s">
        <v>595</v>
      </c>
      <c r="T36" s="1" t="s">
        <v>549</v>
      </c>
      <c r="U36" s="1" t="s">
        <v>550</v>
      </c>
      <c r="V36" s="1" t="s">
        <v>551</v>
      </c>
      <c r="W36" s="1" t="s">
        <v>540</v>
      </c>
      <c r="X36" s="1" t="s">
        <v>541</v>
      </c>
      <c r="Y36" s="1" t="s">
        <v>542</v>
      </c>
      <c r="AC36" s="1" t="s">
        <v>726</v>
      </c>
      <c r="AD36" s="1" t="s">
        <v>726</v>
      </c>
    </row>
    <row r="37" spans="1:30" ht="16.5">
      <c r="A37" s="1" t="s">
        <v>727</v>
      </c>
      <c r="B37" s="1" t="s">
        <v>728</v>
      </c>
      <c r="C37" s="1" t="s">
        <v>249</v>
      </c>
      <c r="D37" s="1" t="s">
        <v>250</v>
      </c>
      <c r="E37" s="8" t="s">
        <v>251</v>
      </c>
      <c r="F37" s="26" t="s">
        <v>222</v>
      </c>
      <c r="G37" s="1">
        <v>200</v>
      </c>
      <c r="H37" s="5">
        <v>13076890949</v>
      </c>
      <c r="I37" s="7" t="s">
        <v>533</v>
      </c>
      <c r="J37" s="20" t="s">
        <v>36</v>
      </c>
      <c r="K37" s="26" t="s">
        <v>729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535</v>
      </c>
      <c r="R37" s="1" t="s">
        <v>730</v>
      </c>
      <c r="S37" s="1" t="s">
        <v>548</v>
      </c>
      <c r="T37" s="1" t="s">
        <v>549</v>
      </c>
      <c r="U37" s="1" t="s">
        <v>550</v>
      </c>
      <c r="V37" s="1" t="s">
        <v>551</v>
      </c>
      <c r="W37" s="1" t="s">
        <v>540</v>
      </c>
      <c r="X37" s="1" t="s">
        <v>541</v>
      </c>
      <c r="Y37" s="1" t="s">
        <v>542</v>
      </c>
      <c r="AC37" s="1" t="s">
        <v>731</v>
      </c>
      <c r="AD37" s="1" t="s">
        <v>731</v>
      </c>
    </row>
    <row r="38" spans="1:30" ht="16.5">
      <c r="A38" s="1" t="s">
        <v>732</v>
      </c>
      <c r="B38" s="1" t="s">
        <v>252</v>
      </c>
      <c r="C38" s="1" t="s">
        <v>253</v>
      </c>
      <c r="D38" s="1" t="s">
        <v>254</v>
      </c>
      <c r="E38" s="8" t="s">
        <v>255</v>
      </c>
      <c r="F38" s="26" t="s">
        <v>256</v>
      </c>
      <c r="G38" s="1">
        <v>300</v>
      </c>
      <c r="H38" s="5">
        <v>13526133050</v>
      </c>
      <c r="I38" s="7" t="s">
        <v>533</v>
      </c>
      <c r="J38" s="20" t="s">
        <v>36</v>
      </c>
      <c r="K38" s="26" t="s">
        <v>608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535</v>
      </c>
      <c r="R38" s="1" t="s">
        <v>733</v>
      </c>
      <c r="S38" s="1" t="s">
        <v>548</v>
      </c>
      <c r="T38" s="1" t="s">
        <v>637</v>
      </c>
      <c r="U38" s="1" t="s">
        <v>36</v>
      </c>
      <c r="V38" s="1" t="s">
        <v>539</v>
      </c>
      <c r="W38" s="1" t="s">
        <v>734</v>
      </c>
      <c r="X38" s="1" t="s">
        <v>541</v>
      </c>
      <c r="Y38" s="1" t="s">
        <v>542</v>
      </c>
      <c r="AC38" s="1" t="s">
        <v>735</v>
      </c>
      <c r="AD38" s="1" t="s">
        <v>735</v>
      </c>
    </row>
    <row r="39" spans="1:30" ht="16.5">
      <c r="A39" s="1" t="s">
        <v>736</v>
      </c>
      <c r="B39" s="1" t="s">
        <v>257</v>
      </c>
      <c r="C39" s="1" t="s">
        <v>258</v>
      </c>
      <c r="D39" s="1" t="s">
        <v>257</v>
      </c>
      <c r="E39" s="8" t="s">
        <v>259</v>
      </c>
      <c r="F39" s="26" t="s">
        <v>256</v>
      </c>
      <c r="G39" s="1">
        <v>300</v>
      </c>
      <c r="H39" s="5">
        <v>18715615871</v>
      </c>
      <c r="I39" s="7" t="s">
        <v>533</v>
      </c>
      <c r="J39" s="20" t="s">
        <v>36</v>
      </c>
      <c r="K39" s="26" t="s">
        <v>737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535</v>
      </c>
      <c r="R39" s="1" t="s">
        <v>738</v>
      </c>
      <c r="S39" s="1" t="s">
        <v>739</v>
      </c>
      <c r="T39" s="1" t="s">
        <v>549</v>
      </c>
      <c r="U39" s="1" t="s">
        <v>550</v>
      </c>
      <c r="V39" s="1" t="s">
        <v>551</v>
      </c>
      <c r="W39" s="1" t="s">
        <v>540</v>
      </c>
      <c r="X39" s="1" t="s">
        <v>541</v>
      </c>
      <c r="Y39" s="1" t="s">
        <v>542</v>
      </c>
      <c r="AC39" s="1" t="s">
        <v>740</v>
      </c>
      <c r="AD39" s="1" t="s">
        <v>740</v>
      </c>
    </row>
    <row r="40" spans="1:30" ht="16.5">
      <c r="A40" s="1" t="s">
        <v>741</v>
      </c>
      <c r="B40" s="1" t="s">
        <v>260</v>
      </c>
      <c r="C40" s="1" t="s">
        <v>261</v>
      </c>
      <c r="D40" s="1" t="s">
        <v>260</v>
      </c>
      <c r="E40" s="8" t="s">
        <v>262</v>
      </c>
      <c r="F40" s="26" t="s">
        <v>263</v>
      </c>
      <c r="G40" s="1">
        <v>200</v>
      </c>
      <c r="H40" s="5">
        <v>13246544876</v>
      </c>
      <c r="I40" s="7" t="s">
        <v>533</v>
      </c>
      <c r="J40" s="20" t="s">
        <v>36</v>
      </c>
      <c r="K40" s="26" t="s">
        <v>742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564</v>
      </c>
      <c r="R40" s="1" t="s">
        <v>743</v>
      </c>
      <c r="S40" s="1" t="s">
        <v>548</v>
      </c>
      <c r="T40" s="1" t="s">
        <v>538</v>
      </c>
      <c r="U40" s="1" t="s">
        <v>550</v>
      </c>
      <c r="V40" s="1" t="s">
        <v>551</v>
      </c>
      <c r="W40" s="1" t="s">
        <v>540</v>
      </c>
      <c r="X40" s="1" t="s">
        <v>541</v>
      </c>
      <c r="Y40" s="1" t="s">
        <v>542</v>
      </c>
      <c r="AC40" s="1" t="s">
        <v>642</v>
      </c>
      <c r="AD40" s="1" t="s">
        <v>642</v>
      </c>
    </row>
    <row r="41" spans="1:30" ht="16.5">
      <c r="A41" s="1" t="s">
        <v>744</v>
      </c>
      <c r="B41" s="1" t="s">
        <v>264</v>
      </c>
      <c r="C41" s="1" t="s">
        <v>265</v>
      </c>
      <c r="D41" s="1" t="s">
        <v>266</v>
      </c>
      <c r="E41" s="8" t="s">
        <v>267</v>
      </c>
      <c r="F41" s="26" t="s">
        <v>182</v>
      </c>
      <c r="G41" s="1">
        <v>200</v>
      </c>
      <c r="H41" s="5">
        <v>17780545711</v>
      </c>
      <c r="I41" s="7" t="s">
        <v>533</v>
      </c>
      <c r="J41" s="20" t="s">
        <v>36</v>
      </c>
      <c r="K41" s="26" t="s">
        <v>745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546</v>
      </c>
      <c r="R41" s="1" t="s">
        <v>746</v>
      </c>
      <c r="S41" s="1" t="s">
        <v>614</v>
      </c>
      <c r="T41" s="1" t="s">
        <v>549</v>
      </c>
      <c r="U41" s="1" t="s">
        <v>550</v>
      </c>
      <c r="V41" s="1" t="s">
        <v>551</v>
      </c>
      <c r="W41" s="1" t="s">
        <v>540</v>
      </c>
      <c r="X41" s="1" t="s">
        <v>541</v>
      </c>
      <c r="Y41" s="1" t="s">
        <v>542</v>
      </c>
      <c r="AC41" s="1" t="s">
        <v>747</v>
      </c>
      <c r="AD41" s="1" t="s">
        <v>747</v>
      </c>
    </row>
    <row r="42" spans="1:30" ht="16.5">
      <c r="A42" s="11" t="s">
        <v>748</v>
      </c>
      <c r="B42" s="11" t="s">
        <v>268</v>
      </c>
      <c r="C42" s="11" t="s">
        <v>269</v>
      </c>
      <c r="D42" s="11" t="s">
        <v>270</v>
      </c>
      <c r="E42" s="15" t="s">
        <v>271</v>
      </c>
      <c r="F42" s="29" t="s">
        <v>272</v>
      </c>
      <c r="G42" s="11">
        <v>200</v>
      </c>
      <c r="H42" s="12">
        <v>18826566614</v>
      </c>
      <c r="I42" s="7" t="s">
        <v>533</v>
      </c>
      <c r="J42" s="20" t="s">
        <v>36</v>
      </c>
      <c r="K42" s="29" t="s">
        <v>749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631</v>
      </c>
      <c r="R42" s="11" t="s">
        <v>750</v>
      </c>
      <c r="S42" s="11" t="s">
        <v>552</v>
      </c>
      <c r="T42" s="11" t="s">
        <v>646</v>
      </c>
      <c r="U42" s="11" t="s">
        <v>550</v>
      </c>
      <c r="V42" s="11" t="s">
        <v>551</v>
      </c>
      <c r="W42" s="11" t="s">
        <v>540</v>
      </c>
      <c r="X42" s="11" t="s">
        <v>541</v>
      </c>
      <c r="Y42" s="11" t="s">
        <v>542</v>
      </c>
      <c r="Z42" s="11"/>
      <c r="AA42" s="11"/>
      <c r="AB42" s="11"/>
      <c r="AC42" s="11" t="s">
        <v>751</v>
      </c>
      <c r="AD42" s="11" t="s">
        <v>751</v>
      </c>
    </row>
    <row r="43" spans="1:30" ht="16.5">
      <c r="A43" s="1" t="s">
        <v>752</v>
      </c>
      <c r="B43" s="1" t="s">
        <v>273</v>
      </c>
      <c r="C43" s="1" t="s">
        <v>273</v>
      </c>
      <c r="D43" s="1" t="s">
        <v>274</v>
      </c>
      <c r="E43" s="8" t="s">
        <v>275</v>
      </c>
      <c r="F43" s="26" t="s">
        <v>276</v>
      </c>
      <c r="G43" s="1">
        <v>200</v>
      </c>
      <c r="H43" s="5">
        <v>18219200207</v>
      </c>
      <c r="I43" s="7" t="s">
        <v>533</v>
      </c>
      <c r="J43" s="20" t="s">
        <v>36</v>
      </c>
      <c r="K43" s="26" t="s">
        <v>753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535</v>
      </c>
      <c r="R43" s="1" t="s">
        <v>577</v>
      </c>
      <c r="S43" s="1" t="s">
        <v>36</v>
      </c>
      <c r="T43" s="1" t="s">
        <v>646</v>
      </c>
      <c r="U43" s="1" t="s">
        <v>36</v>
      </c>
      <c r="V43" s="1" t="s">
        <v>584</v>
      </c>
      <c r="W43" s="1" t="s">
        <v>754</v>
      </c>
      <c r="X43" s="1" t="s">
        <v>541</v>
      </c>
      <c r="Y43" s="1" t="s">
        <v>542</v>
      </c>
      <c r="AC43" s="1" t="s">
        <v>755</v>
      </c>
      <c r="AD43" s="1" t="s">
        <v>755</v>
      </c>
    </row>
    <row r="44" spans="1:30" ht="16.5">
      <c r="A44" s="1" t="s">
        <v>756</v>
      </c>
      <c r="B44" s="1" t="s">
        <v>277</v>
      </c>
      <c r="C44" s="1" t="s">
        <v>278</v>
      </c>
      <c r="D44" s="1" t="s">
        <v>279</v>
      </c>
      <c r="E44" s="8" t="s">
        <v>280</v>
      </c>
      <c r="F44" s="26" t="s">
        <v>281</v>
      </c>
      <c r="G44" s="1">
        <v>300</v>
      </c>
      <c r="H44" s="5">
        <v>13225611059</v>
      </c>
      <c r="I44" s="7" t="s">
        <v>533</v>
      </c>
      <c r="J44" s="20" t="s">
        <v>36</v>
      </c>
      <c r="K44" s="26" t="s">
        <v>757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546</v>
      </c>
      <c r="R44" s="1" t="s">
        <v>758</v>
      </c>
      <c r="S44" s="1" t="s">
        <v>595</v>
      </c>
      <c r="T44" s="1" t="s">
        <v>538</v>
      </c>
      <c r="U44" s="1" t="s">
        <v>550</v>
      </c>
      <c r="V44" s="1" t="s">
        <v>551</v>
      </c>
      <c r="W44" s="1" t="s">
        <v>540</v>
      </c>
      <c r="X44" s="1" t="s">
        <v>541</v>
      </c>
      <c r="Y44" s="1" t="s">
        <v>542</v>
      </c>
      <c r="AC44" s="1" t="s">
        <v>759</v>
      </c>
      <c r="AD44" s="1" t="s">
        <v>759</v>
      </c>
    </row>
    <row r="45" spans="1:30" ht="16.5">
      <c r="A45" s="1" t="s">
        <v>760</v>
      </c>
      <c r="B45" s="1" t="s">
        <v>282</v>
      </c>
      <c r="C45" s="1" t="s">
        <v>283</v>
      </c>
      <c r="D45" s="1" t="s">
        <v>284</v>
      </c>
      <c r="E45" s="8" t="s">
        <v>285</v>
      </c>
      <c r="F45" s="26" t="s">
        <v>217</v>
      </c>
      <c r="G45" s="1">
        <v>300</v>
      </c>
      <c r="H45" s="5">
        <v>17305430631</v>
      </c>
      <c r="I45" s="7" t="s">
        <v>533</v>
      </c>
      <c r="J45" s="20" t="s">
        <v>36</v>
      </c>
      <c r="K45" s="26" t="s">
        <v>757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546</v>
      </c>
      <c r="R45" s="1" t="s">
        <v>761</v>
      </c>
      <c r="S45" s="1" t="s">
        <v>595</v>
      </c>
      <c r="T45" s="1" t="s">
        <v>538</v>
      </c>
      <c r="U45" s="1" t="s">
        <v>36</v>
      </c>
      <c r="V45" s="1" t="s">
        <v>539</v>
      </c>
      <c r="W45" s="1" t="s">
        <v>762</v>
      </c>
      <c r="X45" s="1" t="s">
        <v>541</v>
      </c>
      <c r="Y45" s="1" t="s">
        <v>542</v>
      </c>
      <c r="AC45" s="1" t="s">
        <v>763</v>
      </c>
      <c r="AD45" s="1" t="s">
        <v>763</v>
      </c>
    </row>
    <row r="46" spans="1:30" ht="16.5">
      <c r="A46" s="1" t="s">
        <v>764</v>
      </c>
      <c r="B46" s="1" t="s">
        <v>765</v>
      </c>
      <c r="C46" s="1" t="s">
        <v>286</v>
      </c>
      <c r="D46" s="1" t="s">
        <v>287</v>
      </c>
      <c r="E46" s="8" t="s">
        <v>288</v>
      </c>
      <c r="F46" s="26" t="s">
        <v>195</v>
      </c>
      <c r="G46" s="1">
        <v>200</v>
      </c>
      <c r="H46" s="5">
        <v>13670262808</v>
      </c>
      <c r="I46" s="7" t="s">
        <v>533</v>
      </c>
      <c r="J46" s="20" t="s">
        <v>36</v>
      </c>
      <c r="K46" s="26" t="s">
        <v>766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546</v>
      </c>
      <c r="R46" s="1" t="s">
        <v>577</v>
      </c>
      <c r="S46" s="1" t="s">
        <v>548</v>
      </c>
      <c r="T46" s="1" t="s">
        <v>549</v>
      </c>
      <c r="U46" s="1" t="s">
        <v>550</v>
      </c>
      <c r="V46" s="1" t="s">
        <v>551</v>
      </c>
      <c r="W46" s="1" t="s">
        <v>540</v>
      </c>
      <c r="X46" s="1" t="s">
        <v>541</v>
      </c>
      <c r="Y46" s="1" t="s">
        <v>542</v>
      </c>
      <c r="AC46" s="1" t="s">
        <v>767</v>
      </c>
      <c r="AD46" s="1" t="s">
        <v>767</v>
      </c>
    </row>
    <row r="47" spans="1:30" ht="16.5">
      <c r="A47" s="1" t="s">
        <v>768</v>
      </c>
      <c r="B47" s="1" t="s">
        <v>769</v>
      </c>
      <c r="C47" s="1" t="s">
        <v>770</v>
      </c>
      <c r="D47" s="1" t="s">
        <v>771</v>
      </c>
      <c r="E47" s="8" t="s">
        <v>772</v>
      </c>
      <c r="F47" s="26" t="s">
        <v>773</v>
      </c>
      <c r="G47" s="1">
        <v>200</v>
      </c>
      <c r="H47" s="5">
        <v>18927558094</v>
      </c>
      <c r="I47" s="7" t="s">
        <v>533</v>
      </c>
      <c r="J47" s="20" t="e">
        <v>#N/A</v>
      </c>
      <c r="K47" s="26" t="s">
        <v>774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546</v>
      </c>
      <c r="R47" s="1" t="s">
        <v>775</v>
      </c>
      <c r="S47" s="1" t="s">
        <v>548</v>
      </c>
      <c r="T47" s="1" t="s">
        <v>646</v>
      </c>
      <c r="U47" s="1" t="s">
        <v>550</v>
      </c>
      <c r="W47" s="1" t="s">
        <v>540</v>
      </c>
      <c r="X47" s="1" t="s">
        <v>541</v>
      </c>
      <c r="Y47" s="1" t="s">
        <v>542</v>
      </c>
      <c r="AC47" s="1" t="s">
        <v>776</v>
      </c>
      <c r="AD47" s="1" t="s">
        <v>776</v>
      </c>
    </row>
    <row r="48" spans="1:30" ht="16.5" customHeight="1">
      <c r="A48" s="1" t="s">
        <v>777</v>
      </c>
      <c r="B48" s="1" t="s">
        <v>778</v>
      </c>
      <c r="C48" s="1" t="s">
        <v>779</v>
      </c>
      <c r="D48" s="1" t="s">
        <v>780</v>
      </c>
      <c r="E48" s="6" t="s">
        <v>781</v>
      </c>
      <c r="F48" s="26" t="s">
        <v>292</v>
      </c>
      <c r="G48" s="1">
        <v>200</v>
      </c>
      <c r="H48" s="5">
        <v>13214100402</v>
      </c>
      <c r="I48" s="7" t="s">
        <v>533</v>
      </c>
      <c r="J48" s="20" t="e">
        <v>#N/A</v>
      </c>
      <c r="K48" s="26" t="s">
        <v>774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546</v>
      </c>
      <c r="R48" s="1" t="s">
        <v>782</v>
      </c>
      <c r="S48" s="1" t="s">
        <v>548</v>
      </c>
      <c r="T48" s="1" t="s">
        <v>538</v>
      </c>
      <c r="U48" s="1" t="s">
        <v>550</v>
      </c>
      <c r="V48" s="1" t="s">
        <v>551</v>
      </c>
      <c r="W48" s="1" t="s">
        <v>540</v>
      </c>
      <c r="X48" s="1" t="s">
        <v>541</v>
      </c>
      <c r="Y48" s="1" t="s">
        <v>542</v>
      </c>
      <c r="AC48" s="1" t="s">
        <v>783</v>
      </c>
      <c r="AD48" s="1" t="s">
        <v>783</v>
      </c>
    </row>
    <row r="49" spans="1:30" ht="16.5">
      <c r="A49" s="1" t="s">
        <v>784</v>
      </c>
      <c r="B49" s="1" t="e">
        <f>-柚子硬糖</f>
        <v>#NAME?</v>
      </c>
      <c r="C49" s="1" t="s">
        <v>785</v>
      </c>
      <c r="D49" s="1" t="s">
        <v>786</v>
      </c>
      <c r="E49" s="8" t="s">
        <v>787</v>
      </c>
      <c r="F49" s="26" t="s">
        <v>358</v>
      </c>
      <c r="G49" s="1">
        <v>200</v>
      </c>
      <c r="H49" s="5">
        <v>15067992099</v>
      </c>
      <c r="I49" s="7" t="s">
        <v>533</v>
      </c>
      <c r="J49" s="20" t="e">
        <v>#N/A</v>
      </c>
      <c r="K49" s="26" t="s">
        <v>788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789</v>
      </c>
      <c r="R49" s="1" t="s">
        <v>790</v>
      </c>
      <c r="S49" s="1" t="s">
        <v>548</v>
      </c>
      <c r="T49" s="1" t="s">
        <v>549</v>
      </c>
      <c r="U49" s="1" t="s">
        <v>36</v>
      </c>
      <c r="V49" s="1" t="s">
        <v>584</v>
      </c>
      <c r="W49" s="1" t="s">
        <v>791</v>
      </c>
      <c r="X49" s="1" t="s">
        <v>541</v>
      </c>
      <c r="Y49" s="1" t="s">
        <v>542</v>
      </c>
      <c r="AC49" s="1" t="s">
        <v>792</v>
      </c>
      <c r="AD49" s="1" t="s">
        <v>792</v>
      </c>
    </row>
    <row r="50" spans="1:30" ht="16.5">
      <c r="A50" s="1" t="s">
        <v>793</v>
      </c>
      <c r="B50" s="1" t="s">
        <v>794</v>
      </c>
      <c r="C50" s="1" t="s">
        <v>289</v>
      </c>
      <c r="D50" s="1" t="s">
        <v>290</v>
      </c>
      <c r="E50" s="8" t="s">
        <v>291</v>
      </c>
      <c r="F50" s="26" t="s">
        <v>292</v>
      </c>
      <c r="G50" s="1">
        <v>200</v>
      </c>
      <c r="H50" s="5">
        <v>17844553776</v>
      </c>
      <c r="I50" s="7" t="s">
        <v>533</v>
      </c>
      <c r="J50" s="20" t="s">
        <v>36</v>
      </c>
      <c r="K50" s="26" t="s">
        <v>788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535</v>
      </c>
      <c r="R50" s="1" t="s">
        <v>795</v>
      </c>
      <c r="S50" s="1" t="s">
        <v>595</v>
      </c>
      <c r="T50" s="1" t="s">
        <v>549</v>
      </c>
      <c r="U50" s="1" t="s">
        <v>36</v>
      </c>
      <c r="V50" s="1" t="s">
        <v>584</v>
      </c>
      <c r="W50" s="1" t="s">
        <v>796</v>
      </c>
      <c r="X50" s="1" t="s">
        <v>541</v>
      </c>
      <c r="Y50" s="1" t="s">
        <v>542</v>
      </c>
      <c r="AC50" s="1" t="s">
        <v>797</v>
      </c>
      <c r="AD50" s="1" t="s">
        <v>797</v>
      </c>
    </row>
    <row r="51" spans="1:30" ht="16.5">
      <c r="A51" s="11" t="s">
        <v>798</v>
      </c>
      <c r="B51" s="11" t="s">
        <v>293</v>
      </c>
      <c r="C51" s="11" t="s">
        <v>294</v>
      </c>
      <c r="D51" s="11" t="s">
        <v>293</v>
      </c>
      <c r="E51" s="15" t="s">
        <v>295</v>
      </c>
      <c r="F51" s="29" t="s">
        <v>138</v>
      </c>
      <c r="G51" s="11">
        <v>200</v>
      </c>
      <c r="H51" s="12">
        <v>19803415414</v>
      </c>
      <c r="I51" s="7" t="s">
        <v>533</v>
      </c>
      <c r="J51" s="20" t="s">
        <v>36</v>
      </c>
      <c r="K51" s="29" t="s">
        <v>799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535</v>
      </c>
      <c r="R51" s="11" t="s">
        <v>800</v>
      </c>
      <c r="S51" s="11" t="s">
        <v>801</v>
      </c>
      <c r="T51" s="11" t="s">
        <v>549</v>
      </c>
      <c r="U51" s="11" t="s">
        <v>550</v>
      </c>
      <c r="V51" s="11" t="s">
        <v>551</v>
      </c>
      <c r="W51" s="11" t="s">
        <v>540</v>
      </c>
      <c r="X51" s="11" t="s">
        <v>541</v>
      </c>
      <c r="Y51" s="11" t="s">
        <v>542</v>
      </c>
      <c r="Z51" s="11"/>
      <c r="AA51" s="11"/>
      <c r="AB51" s="11"/>
      <c r="AC51" s="11" t="s">
        <v>802</v>
      </c>
      <c r="AD51" s="11" t="s">
        <v>802</v>
      </c>
    </row>
    <row r="52" spans="1:30" ht="16.5">
      <c r="A52" s="1" t="s">
        <v>803</v>
      </c>
      <c r="B52" s="1" t="s">
        <v>296</v>
      </c>
      <c r="C52" s="1" t="s">
        <v>297</v>
      </c>
      <c r="D52" s="1" t="s">
        <v>298</v>
      </c>
      <c r="E52" s="8" t="s">
        <v>299</v>
      </c>
      <c r="F52" s="26" t="s">
        <v>195</v>
      </c>
      <c r="G52" s="1">
        <v>200</v>
      </c>
      <c r="H52" s="5">
        <v>18105681281</v>
      </c>
      <c r="I52" s="7" t="s">
        <v>533</v>
      </c>
      <c r="J52" s="20" t="s">
        <v>36</v>
      </c>
      <c r="K52" s="26" t="s">
        <v>799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804</v>
      </c>
      <c r="R52" s="1" t="s">
        <v>805</v>
      </c>
      <c r="S52" s="1" t="s">
        <v>548</v>
      </c>
      <c r="T52" s="1" t="s">
        <v>538</v>
      </c>
      <c r="U52" s="1" t="s">
        <v>550</v>
      </c>
      <c r="V52" s="1" t="s">
        <v>551</v>
      </c>
      <c r="W52" s="1" t="s">
        <v>540</v>
      </c>
      <c r="X52" s="1" t="s">
        <v>541</v>
      </c>
      <c r="Y52" s="1" t="s">
        <v>542</v>
      </c>
      <c r="AC52" s="1" t="s">
        <v>806</v>
      </c>
      <c r="AD52" s="1" t="s">
        <v>806</v>
      </c>
    </row>
    <row r="53" spans="1:30" ht="16.5">
      <c r="A53" s="1" t="s">
        <v>701</v>
      </c>
      <c r="B53" s="1" t="s">
        <v>300</v>
      </c>
      <c r="C53" s="1" t="s">
        <v>301</v>
      </c>
      <c r="D53" s="1" t="s">
        <v>302</v>
      </c>
      <c r="E53" s="8" t="s">
        <v>303</v>
      </c>
      <c r="F53" s="26" t="s">
        <v>222</v>
      </c>
      <c r="G53" s="1">
        <v>200</v>
      </c>
      <c r="H53" s="5">
        <v>13829395694</v>
      </c>
      <c r="I53" s="7" t="s">
        <v>533</v>
      </c>
      <c r="J53" s="20" t="s">
        <v>36</v>
      </c>
      <c r="K53" s="26" t="s">
        <v>807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535</v>
      </c>
      <c r="R53" s="1" t="s">
        <v>571</v>
      </c>
      <c r="S53" s="1" t="s">
        <v>609</v>
      </c>
      <c r="T53" s="1" t="s">
        <v>538</v>
      </c>
      <c r="U53" s="1" t="s">
        <v>550</v>
      </c>
      <c r="V53" s="1" t="s">
        <v>551</v>
      </c>
      <c r="W53" s="1" t="s">
        <v>651</v>
      </c>
      <c r="X53" s="1" t="s">
        <v>541</v>
      </c>
      <c r="Y53" s="1" t="s">
        <v>542</v>
      </c>
      <c r="AC53" s="1" t="s">
        <v>808</v>
      </c>
      <c r="AD53" s="1" t="s">
        <v>808</v>
      </c>
    </row>
    <row r="54" spans="1:30" ht="16.5">
      <c r="A54" s="1" t="s">
        <v>809</v>
      </c>
      <c r="B54" s="1" t="s">
        <v>304</v>
      </c>
      <c r="C54" s="1" t="s">
        <v>305</v>
      </c>
      <c r="D54" s="1" t="s">
        <v>810</v>
      </c>
      <c r="E54" s="8" t="s">
        <v>306</v>
      </c>
      <c r="F54" s="26" t="s">
        <v>307</v>
      </c>
      <c r="G54" s="1">
        <v>200</v>
      </c>
      <c r="H54" s="5">
        <v>13877953064</v>
      </c>
      <c r="I54" s="7" t="s">
        <v>533</v>
      </c>
      <c r="J54" s="20" t="s">
        <v>36</v>
      </c>
      <c r="K54" s="26" t="s">
        <v>811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546</v>
      </c>
      <c r="R54" s="1" t="s">
        <v>812</v>
      </c>
      <c r="S54" s="1" t="s">
        <v>813</v>
      </c>
      <c r="T54" s="1" t="s">
        <v>549</v>
      </c>
      <c r="U54" s="1" t="s">
        <v>550</v>
      </c>
      <c r="W54" s="1" t="s">
        <v>540</v>
      </c>
      <c r="X54" s="1" t="s">
        <v>541</v>
      </c>
      <c r="Y54" s="1" t="s">
        <v>542</v>
      </c>
      <c r="AC54" s="1" t="s">
        <v>814</v>
      </c>
      <c r="AD54" s="1" t="s">
        <v>814</v>
      </c>
    </row>
    <row r="55" spans="1:30" ht="16.5">
      <c r="A55" s="1" t="s">
        <v>815</v>
      </c>
      <c r="B55" s="1" t="s">
        <v>816</v>
      </c>
      <c r="C55" s="1" t="s">
        <v>308</v>
      </c>
      <c r="D55" s="1" t="s">
        <v>309</v>
      </c>
      <c r="E55" s="8" t="s">
        <v>310</v>
      </c>
      <c r="F55" s="26" t="s">
        <v>213</v>
      </c>
      <c r="G55" s="1">
        <v>300</v>
      </c>
      <c r="H55" s="5">
        <v>13178689396</v>
      </c>
      <c r="I55" s="7" t="s">
        <v>533</v>
      </c>
      <c r="J55" s="20" t="s">
        <v>36</v>
      </c>
      <c r="K55" s="26" t="s">
        <v>817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535</v>
      </c>
      <c r="R55" s="1" t="s">
        <v>818</v>
      </c>
      <c r="S55" s="1" t="s">
        <v>819</v>
      </c>
      <c r="T55" s="1" t="s">
        <v>820</v>
      </c>
      <c r="U55" s="1" t="s">
        <v>550</v>
      </c>
      <c r="V55" s="1" t="s">
        <v>551</v>
      </c>
      <c r="W55" s="1" t="s">
        <v>552</v>
      </c>
      <c r="X55" s="1" t="s">
        <v>541</v>
      </c>
      <c r="Y55" s="1" t="s">
        <v>542</v>
      </c>
      <c r="AC55" s="1" t="s">
        <v>821</v>
      </c>
      <c r="AD55" s="1" t="s">
        <v>821</v>
      </c>
    </row>
    <row r="56" spans="1:30" ht="16.5">
      <c r="A56" s="11" t="s">
        <v>822</v>
      </c>
      <c r="B56" s="11" t="s">
        <v>311</v>
      </c>
      <c r="C56" s="11" t="s">
        <v>312</v>
      </c>
      <c r="D56" s="11" t="s">
        <v>313</v>
      </c>
      <c r="E56" s="15" t="s">
        <v>314</v>
      </c>
      <c r="F56" s="29" t="s">
        <v>263</v>
      </c>
      <c r="G56" s="11">
        <v>200</v>
      </c>
      <c r="H56" s="12">
        <v>15856186671</v>
      </c>
      <c r="I56" s="7" t="s">
        <v>533</v>
      </c>
      <c r="J56" s="20" t="s">
        <v>36</v>
      </c>
      <c r="K56" s="29" t="s">
        <v>811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546</v>
      </c>
      <c r="R56" s="11" t="s">
        <v>758</v>
      </c>
      <c r="S56" s="11" t="s">
        <v>578</v>
      </c>
      <c r="T56" s="11" t="s">
        <v>549</v>
      </c>
      <c r="U56" s="11" t="s">
        <v>550</v>
      </c>
      <c r="V56" s="11" t="s">
        <v>551</v>
      </c>
      <c r="W56" s="11" t="s">
        <v>540</v>
      </c>
      <c r="X56" s="11" t="s">
        <v>541</v>
      </c>
      <c r="Y56" s="11" t="s">
        <v>542</v>
      </c>
      <c r="Z56" s="11"/>
      <c r="AA56" s="11"/>
      <c r="AB56" s="11"/>
      <c r="AC56" s="11" t="s">
        <v>823</v>
      </c>
      <c r="AD56" s="11" t="s">
        <v>823</v>
      </c>
    </row>
    <row r="57" spans="1:30" ht="16.5">
      <c r="A57" s="11" t="s">
        <v>824</v>
      </c>
      <c r="B57" s="11" t="s">
        <v>315</v>
      </c>
      <c r="C57" s="11" t="s">
        <v>316</v>
      </c>
      <c r="D57" s="11" t="s">
        <v>317</v>
      </c>
      <c r="E57" s="15" t="s">
        <v>318</v>
      </c>
      <c r="F57" s="29" t="s">
        <v>138</v>
      </c>
      <c r="G57" s="11">
        <v>200</v>
      </c>
      <c r="H57" s="12">
        <v>13049108854</v>
      </c>
      <c r="I57" s="7" t="s">
        <v>533</v>
      </c>
      <c r="J57" s="20" t="s">
        <v>36</v>
      </c>
      <c r="K57" s="29" t="s">
        <v>825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631</v>
      </c>
      <c r="R57" s="11" t="s">
        <v>826</v>
      </c>
      <c r="S57" s="11" t="s">
        <v>827</v>
      </c>
      <c r="T57" s="11" t="s">
        <v>538</v>
      </c>
      <c r="U57" s="11" t="s">
        <v>550</v>
      </c>
      <c r="V57" s="11" t="s">
        <v>551</v>
      </c>
      <c r="W57" s="11" t="s">
        <v>552</v>
      </c>
      <c r="X57" s="11" t="s">
        <v>541</v>
      </c>
      <c r="Y57" s="11" t="s">
        <v>542</v>
      </c>
      <c r="Z57" s="11"/>
      <c r="AA57" s="11"/>
      <c r="AB57" s="11"/>
      <c r="AC57" s="11" t="s">
        <v>828</v>
      </c>
      <c r="AD57" s="11" t="s">
        <v>828</v>
      </c>
    </row>
    <row r="58" spans="1:30" ht="16.5">
      <c r="A58" s="1" t="s">
        <v>829</v>
      </c>
      <c r="B58" s="1" t="s">
        <v>830</v>
      </c>
      <c r="C58" s="1" t="s">
        <v>319</v>
      </c>
      <c r="D58" s="1" t="s">
        <v>320</v>
      </c>
      <c r="E58" s="8" t="s">
        <v>321</v>
      </c>
      <c r="F58" s="26" t="s">
        <v>322</v>
      </c>
      <c r="G58" s="1">
        <v>300</v>
      </c>
      <c r="H58" s="5">
        <v>13352026627</v>
      </c>
      <c r="I58" s="7" t="s">
        <v>533</v>
      </c>
      <c r="J58" s="20" t="s">
        <v>36</v>
      </c>
      <c r="K58" s="26" t="s">
        <v>831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546</v>
      </c>
      <c r="R58" s="1" t="s">
        <v>832</v>
      </c>
      <c r="S58" s="1" t="s">
        <v>36</v>
      </c>
      <c r="T58" s="1" t="s">
        <v>538</v>
      </c>
      <c r="U58" s="1" t="s">
        <v>36</v>
      </c>
      <c r="V58" s="1" t="s">
        <v>539</v>
      </c>
      <c r="W58" s="1" t="s">
        <v>540</v>
      </c>
      <c r="X58" s="1" t="s">
        <v>541</v>
      </c>
      <c r="Y58" s="1" t="s">
        <v>542</v>
      </c>
      <c r="AC58" s="1" t="s">
        <v>833</v>
      </c>
      <c r="AD58" s="1" t="s">
        <v>833</v>
      </c>
    </row>
    <row r="59" spans="1:30" ht="16.5">
      <c r="A59" s="11" t="s">
        <v>834</v>
      </c>
      <c r="B59" s="11" t="s">
        <v>835</v>
      </c>
      <c r="C59" s="11" t="s">
        <v>323</v>
      </c>
      <c r="D59" s="11" t="s">
        <v>324</v>
      </c>
      <c r="E59" s="15" t="s">
        <v>325</v>
      </c>
      <c r="F59" s="29" t="s">
        <v>326</v>
      </c>
      <c r="G59" s="11">
        <v>200</v>
      </c>
      <c r="H59" s="12">
        <v>13418613162</v>
      </c>
      <c r="I59" s="7" t="s">
        <v>533</v>
      </c>
      <c r="J59" s="20" t="s">
        <v>36</v>
      </c>
      <c r="K59" s="29" t="s">
        <v>836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837</v>
      </c>
      <c r="R59" s="11" t="s">
        <v>577</v>
      </c>
      <c r="S59" s="11" t="s">
        <v>609</v>
      </c>
      <c r="T59" s="11" t="s">
        <v>549</v>
      </c>
      <c r="U59" s="11" t="s">
        <v>36</v>
      </c>
      <c r="V59" s="11" t="s">
        <v>584</v>
      </c>
      <c r="W59" s="11" t="s">
        <v>838</v>
      </c>
      <c r="X59" s="11" t="s">
        <v>541</v>
      </c>
      <c r="Y59" s="11" t="s">
        <v>542</v>
      </c>
      <c r="Z59" s="11"/>
      <c r="AA59" s="11"/>
      <c r="AB59" s="11"/>
      <c r="AC59" s="11" t="s">
        <v>839</v>
      </c>
      <c r="AD59" s="11" t="s">
        <v>839</v>
      </c>
    </row>
    <row r="60" spans="1:30" ht="16.5">
      <c r="A60" s="1" t="s">
        <v>840</v>
      </c>
      <c r="B60" s="1" t="s">
        <v>327</v>
      </c>
      <c r="C60" s="1" t="s">
        <v>328</v>
      </c>
      <c r="D60" s="1" t="s">
        <v>329</v>
      </c>
      <c r="E60" s="8" t="s">
        <v>330</v>
      </c>
      <c r="F60" s="26" t="s">
        <v>182</v>
      </c>
      <c r="G60" s="1">
        <v>200</v>
      </c>
      <c r="H60" s="5">
        <v>17816541916</v>
      </c>
      <c r="I60" s="7" t="s">
        <v>533</v>
      </c>
      <c r="J60" s="20" t="s">
        <v>36</v>
      </c>
      <c r="K60" s="26" t="s">
        <v>841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535</v>
      </c>
      <c r="R60" s="1" t="s">
        <v>842</v>
      </c>
      <c r="S60" s="1" t="s">
        <v>614</v>
      </c>
      <c r="T60" s="1" t="s">
        <v>549</v>
      </c>
      <c r="U60" s="1" t="s">
        <v>36</v>
      </c>
      <c r="V60" s="1" t="s">
        <v>584</v>
      </c>
      <c r="W60" s="1" t="s">
        <v>843</v>
      </c>
      <c r="X60" s="1" t="s">
        <v>541</v>
      </c>
      <c r="Y60" s="1" t="s">
        <v>542</v>
      </c>
      <c r="AC60" s="1" t="s">
        <v>844</v>
      </c>
      <c r="AD60" s="1" t="s">
        <v>844</v>
      </c>
    </row>
    <row r="61" spans="1:30" ht="16.5">
      <c r="A61" s="1" t="s">
        <v>845</v>
      </c>
      <c r="B61" s="1" t="s">
        <v>846</v>
      </c>
      <c r="C61" s="1" t="s">
        <v>331</v>
      </c>
      <c r="D61" s="1" t="s">
        <v>332</v>
      </c>
      <c r="E61" s="8" t="s">
        <v>333</v>
      </c>
      <c r="F61" s="26" t="s">
        <v>133</v>
      </c>
      <c r="G61" s="1">
        <v>200</v>
      </c>
      <c r="H61" s="5">
        <v>18300287100</v>
      </c>
      <c r="I61" s="7" t="s">
        <v>533</v>
      </c>
      <c r="J61" s="20" t="s">
        <v>36</v>
      </c>
      <c r="K61" s="26" t="s">
        <v>841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564</v>
      </c>
      <c r="R61" s="1" t="s">
        <v>613</v>
      </c>
      <c r="S61" s="1" t="s">
        <v>548</v>
      </c>
      <c r="T61" s="1" t="s">
        <v>538</v>
      </c>
      <c r="U61" s="1" t="s">
        <v>550</v>
      </c>
      <c r="W61" s="1" t="s">
        <v>540</v>
      </c>
      <c r="X61" s="1" t="s">
        <v>541</v>
      </c>
      <c r="Y61" s="1" t="s">
        <v>542</v>
      </c>
      <c r="AC61" s="1" t="s">
        <v>847</v>
      </c>
      <c r="AD61" s="1" t="s">
        <v>847</v>
      </c>
    </row>
    <row r="62" spans="1:30" ht="16.5">
      <c r="A62" s="1" t="s">
        <v>848</v>
      </c>
      <c r="B62" s="1" t="s">
        <v>334</v>
      </c>
      <c r="C62" s="1" t="s">
        <v>335</v>
      </c>
      <c r="D62" s="1" t="s">
        <v>336</v>
      </c>
      <c r="E62" s="8" t="s">
        <v>337</v>
      </c>
      <c r="F62" s="26" t="s">
        <v>208</v>
      </c>
      <c r="G62" s="1">
        <v>200</v>
      </c>
      <c r="H62" s="5">
        <v>13122222407</v>
      </c>
      <c r="I62" s="7" t="s">
        <v>533</v>
      </c>
      <c r="J62" s="20" t="s">
        <v>36</v>
      </c>
      <c r="K62" s="26" t="s">
        <v>849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837</v>
      </c>
      <c r="R62" s="1" t="s">
        <v>850</v>
      </c>
      <c r="S62" s="1" t="s">
        <v>548</v>
      </c>
      <c r="T62" s="1" t="s">
        <v>538</v>
      </c>
      <c r="U62" s="1" t="s">
        <v>550</v>
      </c>
      <c r="V62" s="1" t="s">
        <v>551</v>
      </c>
      <c r="W62" s="1" t="s">
        <v>540</v>
      </c>
      <c r="X62" s="1" t="s">
        <v>541</v>
      </c>
      <c r="Y62" s="1" t="s">
        <v>542</v>
      </c>
      <c r="AC62" s="1" t="s">
        <v>851</v>
      </c>
      <c r="AD62" s="1" t="s">
        <v>851</v>
      </c>
    </row>
    <row r="63" spans="1:30" ht="16.5">
      <c r="A63" s="1" t="s">
        <v>852</v>
      </c>
      <c r="B63" s="1" t="s">
        <v>853</v>
      </c>
      <c r="C63" s="1" t="s">
        <v>854</v>
      </c>
      <c r="D63" s="1" t="s">
        <v>855</v>
      </c>
      <c r="E63" s="8" t="s">
        <v>856</v>
      </c>
      <c r="F63" s="26" t="s">
        <v>857</v>
      </c>
      <c r="G63" s="1">
        <v>300</v>
      </c>
      <c r="H63" s="5">
        <v>16655016981</v>
      </c>
      <c r="I63" s="7" t="s">
        <v>533</v>
      </c>
      <c r="J63" s="20" t="e">
        <v>#N/A</v>
      </c>
      <c r="K63" s="26" t="s">
        <v>858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564</v>
      </c>
      <c r="R63" s="1" t="s">
        <v>859</v>
      </c>
      <c r="S63" s="1" t="s">
        <v>548</v>
      </c>
      <c r="T63" s="1" t="s">
        <v>637</v>
      </c>
      <c r="U63" s="1" t="s">
        <v>36</v>
      </c>
      <c r="V63" s="1" t="s">
        <v>539</v>
      </c>
      <c r="W63" s="1" t="s">
        <v>860</v>
      </c>
      <c r="X63" s="1" t="s">
        <v>541</v>
      </c>
      <c r="Y63" s="1" t="s">
        <v>542</v>
      </c>
      <c r="AC63" s="1" t="s">
        <v>861</v>
      </c>
      <c r="AD63" s="1" t="s">
        <v>861</v>
      </c>
    </row>
    <row r="64" spans="1:30" ht="16.5">
      <c r="A64" s="1" t="s">
        <v>862</v>
      </c>
      <c r="B64" s="1" t="s">
        <v>863</v>
      </c>
      <c r="C64" s="1" t="s">
        <v>338</v>
      </c>
      <c r="D64" s="1" t="s">
        <v>863</v>
      </c>
      <c r="E64" s="8" t="s">
        <v>339</v>
      </c>
      <c r="F64" s="26" t="s">
        <v>340</v>
      </c>
      <c r="G64" s="1">
        <v>200</v>
      </c>
      <c r="H64" s="5">
        <v>15605612237</v>
      </c>
      <c r="I64" s="7" t="s">
        <v>533</v>
      </c>
      <c r="J64" s="20" t="s">
        <v>36</v>
      </c>
      <c r="K64" s="26" t="s">
        <v>864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865</v>
      </c>
      <c r="R64" s="1" t="s">
        <v>866</v>
      </c>
      <c r="S64" s="1" t="s">
        <v>595</v>
      </c>
      <c r="T64" s="1" t="s">
        <v>624</v>
      </c>
      <c r="U64" s="1" t="s">
        <v>550</v>
      </c>
      <c r="V64" s="1" t="s">
        <v>551</v>
      </c>
      <c r="W64" s="1" t="s">
        <v>552</v>
      </c>
      <c r="X64" s="1" t="s">
        <v>541</v>
      </c>
      <c r="Y64" s="1" t="s">
        <v>542</v>
      </c>
      <c r="AC64" s="1" t="s">
        <v>867</v>
      </c>
      <c r="AD64" s="1" t="s">
        <v>867</v>
      </c>
    </row>
    <row r="65" spans="1:30" ht="16.5">
      <c r="A65" s="1" t="s">
        <v>868</v>
      </c>
      <c r="B65" s="1" t="s">
        <v>341</v>
      </c>
      <c r="C65" s="1" t="s">
        <v>342</v>
      </c>
      <c r="D65" s="1" t="s">
        <v>343</v>
      </c>
      <c r="E65" s="8" t="s">
        <v>344</v>
      </c>
      <c r="F65" s="26" t="s">
        <v>138</v>
      </c>
      <c r="G65" s="1">
        <v>200</v>
      </c>
      <c r="H65" s="5">
        <v>19865186795</v>
      </c>
      <c r="I65" s="7" t="s">
        <v>533</v>
      </c>
      <c r="J65" s="20" t="s">
        <v>36</v>
      </c>
      <c r="K65" s="26" t="s">
        <v>869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870</v>
      </c>
      <c r="R65" s="1" t="s">
        <v>571</v>
      </c>
      <c r="S65" s="1" t="s">
        <v>548</v>
      </c>
      <c r="T65" s="1" t="s">
        <v>538</v>
      </c>
      <c r="U65" s="1" t="s">
        <v>550</v>
      </c>
      <c r="V65" s="1" t="s">
        <v>551</v>
      </c>
      <c r="W65" s="1" t="s">
        <v>579</v>
      </c>
      <c r="X65" s="1" t="s">
        <v>541</v>
      </c>
      <c r="Y65" s="1" t="s">
        <v>542</v>
      </c>
      <c r="AC65" s="1" t="s">
        <v>871</v>
      </c>
      <c r="AD65" s="1" t="s">
        <v>871</v>
      </c>
    </row>
    <row r="66" spans="1:30" ht="16.5">
      <c r="A66" s="1" t="s">
        <v>872</v>
      </c>
      <c r="B66" s="1" t="s">
        <v>345</v>
      </c>
      <c r="C66" s="1" t="s">
        <v>346</v>
      </c>
      <c r="D66" s="1" t="s">
        <v>347</v>
      </c>
      <c r="E66" s="8" t="s">
        <v>348</v>
      </c>
      <c r="F66" s="26" t="s">
        <v>182</v>
      </c>
      <c r="G66" s="1">
        <v>200</v>
      </c>
      <c r="H66" s="5">
        <v>18898556533</v>
      </c>
      <c r="I66" s="7" t="s">
        <v>533</v>
      </c>
      <c r="J66" s="20" t="s">
        <v>36</v>
      </c>
      <c r="K66" s="26" t="s">
        <v>873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535</v>
      </c>
      <c r="R66" s="1" t="s">
        <v>874</v>
      </c>
      <c r="S66" s="1" t="s">
        <v>875</v>
      </c>
      <c r="T66" s="1" t="s">
        <v>876</v>
      </c>
      <c r="U66" s="1" t="s">
        <v>36</v>
      </c>
      <c r="V66" s="1" t="s">
        <v>584</v>
      </c>
      <c r="W66" s="1" t="s">
        <v>877</v>
      </c>
      <c r="X66" s="1" t="s">
        <v>541</v>
      </c>
      <c r="Y66" s="1" t="s">
        <v>542</v>
      </c>
      <c r="AC66" s="1" t="s">
        <v>878</v>
      </c>
      <c r="AD66" s="1" t="s">
        <v>878</v>
      </c>
    </row>
    <row r="67" spans="1:30" ht="16.5">
      <c r="A67" s="1" t="s">
        <v>879</v>
      </c>
      <c r="B67" s="1" t="s">
        <v>349</v>
      </c>
      <c r="C67" s="1" t="s">
        <v>350</v>
      </c>
      <c r="D67" s="1" t="s">
        <v>351</v>
      </c>
      <c r="E67" s="8" t="s">
        <v>352</v>
      </c>
      <c r="F67" s="26" t="s">
        <v>353</v>
      </c>
      <c r="G67" s="1">
        <v>200</v>
      </c>
      <c r="H67" s="5">
        <v>15216872781</v>
      </c>
      <c r="I67" s="7" t="s">
        <v>533</v>
      </c>
      <c r="J67" s="20" t="s">
        <v>36</v>
      </c>
      <c r="K67" s="26" t="s">
        <v>880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881</v>
      </c>
      <c r="R67" s="1" t="s">
        <v>850</v>
      </c>
      <c r="S67" s="1" t="s">
        <v>882</v>
      </c>
      <c r="T67" s="1" t="s">
        <v>538</v>
      </c>
      <c r="U67" s="1" t="s">
        <v>36</v>
      </c>
      <c r="V67" s="1" t="s">
        <v>584</v>
      </c>
      <c r="W67" s="1" t="s">
        <v>540</v>
      </c>
      <c r="X67" s="1" t="s">
        <v>541</v>
      </c>
      <c r="Y67" s="1" t="s">
        <v>542</v>
      </c>
      <c r="AC67" s="1" t="s">
        <v>883</v>
      </c>
      <c r="AD67" s="1" t="s">
        <v>883</v>
      </c>
    </row>
    <row r="68" spans="1:30" ht="16.5">
      <c r="A68" s="1" t="s">
        <v>884</v>
      </c>
      <c r="B68" s="1" t="s">
        <v>354</v>
      </c>
      <c r="C68" s="1" t="s">
        <v>355</v>
      </c>
      <c r="D68" s="1" t="s">
        <v>356</v>
      </c>
      <c r="E68" s="8" t="s">
        <v>357</v>
      </c>
      <c r="F68" s="26" t="s">
        <v>358</v>
      </c>
      <c r="G68" s="1">
        <v>200</v>
      </c>
      <c r="H68" s="5">
        <v>13533737640</v>
      </c>
      <c r="I68" s="7" t="s">
        <v>533</v>
      </c>
      <c r="J68" s="20" t="s">
        <v>36</v>
      </c>
      <c r="K68" s="26" t="s">
        <v>880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535</v>
      </c>
      <c r="R68" s="1" t="s">
        <v>589</v>
      </c>
      <c r="S68" s="1" t="s">
        <v>595</v>
      </c>
      <c r="T68" s="1" t="s">
        <v>885</v>
      </c>
      <c r="U68" s="1" t="s">
        <v>550</v>
      </c>
      <c r="V68" s="1" t="s">
        <v>551</v>
      </c>
      <c r="W68" s="1" t="s">
        <v>540</v>
      </c>
      <c r="X68" s="1" t="s">
        <v>541</v>
      </c>
      <c r="Y68" s="1" t="s">
        <v>542</v>
      </c>
      <c r="AC68" s="1" t="s">
        <v>886</v>
      </c>
      <c r="AD68" s="1" t="s">
        <v>886</v>
      </c>
    </row>
    <row r="69" spans="1:30" ht="16.5">
      <c r="A69" s="1" t="s">
        <v>887</v>
      </c>
      <c r="B69" s="1" t="s">
        <v>359</v>
      </c>
      <c r="C69" s="1" t="s">
        <v>360</v>
      </c>
      <c r="D69" s="1" t="s">
        <v>359</v>
      </c>
      <c r="E69" s="8" t="s">
        <v>361</v>
      </c>
      <c r="F69" s="26" t="s">
        <v>256</v>
      </c>
      <c r="G69" s="1">
        <v>300</v>
      </c>
      <c r="H69" s="5">
        <v>17708235440</v>
      </c>
      <c r="I69" s="7" t="s">
        <v>533</v>
      </c>
      <c r="J69" s="20" t="s">
        <v>36</v>
      </c>
      <c r="K69" s="26" t="s">
        <v>888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546</v>
      </c>
      <c r="R69" s="1" t="s">
        <v>536</v>
      </c>
      <c r="S69" s="1" t="s">
        <v>595</v>
      </c>
      <c r="T69" s="1" t="s">
        <v>549</v>
      </c>
      <c r="U69" s="1" t="s">
        <v>550</v>
      </c>
      <c r="V69" s="1" t="s">
        <v>551</v>
      </c>
      <c r="W69" s="1" t="s">
        <v>540</v>
      </c>
      <c r="X69" s="1" t="s">
        <v>541</v>
      </c>
      <c r="Y69" s="1" t="s">
        <v>542</v>
      </c>
      <c r="AC69" s="1" t="s">
        <v>889</v>
      </c>
      <c r="AD69" s="1" t="s">
        <v>889</v>
      </c>
    </row>
    <row r="70" spans="1:30" ht="16.5">
      <c r="A70" s="1" t="s">
        <v>890</v>
      </c>
      <c r="B70" s="1" t="s">
        <v>362</v>
      </c>
      <c r="C70" s="1" t="s">
        <v>363</v>
      </c>
      <c r="D70" s="1" t="s">
        <v>364</v>
      </c>
      <c r="E70" s="8" t="s">
        <v>365</v>
      </c>
      <c r="F70" s="26" t="s">
        <v>213</v>
      </c>
      <c r="G70" s="1">
        <v>300</v>
      </c>
      <c r="H70" s="5">
        <v>15077972520</v>
      </c>
      <c r="I70" s="7" t="s">
        <v>533</v>
      </c>
      <c r="J70" s="20" t="s">
        <v>36</v>
      </c>
      <c r="K70" s="26" t="s">
        <v>891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564</v>
      </c>
      <c r="R70" s="1" t="s">
        <v>738</v>
      </c>
      <c r="S70" s="1" t="s">
        <v>548</v>
      </c>
      <c r="T70" s="1" t="s">
        <v>646</v>
      </c>
      <c r="U70" s="1" t="s">
        <v>550</v>
      </c>
      <c r="V70" s="1" t="s">
        <v>551</v>
      </c>
      <c r="W70" s="1" t="s">
        <v>540</v>
      </c>
      <c r="X70" s="1" t="s">
        <v>541</v>
      </c>
      <c r="Y70" s="1" t="s">
        <v>542</v>
      </c>
      <c r="AC70" s="1" t="s">
        <v>892</v>
      </c>
      <c r="AD70" s="1" t="s">
        <v>892</v>
      </c>
    </row>
    <row r="71" spans="1:30" ht="16.5">
      <c r="A71" s="1" t="s">
        <v>893</v>
      </c>
      <c r="B71" s="1" t="s">
        <v>366</v>
      </c>
      <c r="C71" s="1" t="s">
        <v>367</v>
      </c>
      <c r="D71" s="1" t="s">
        <v>368</v>
      </c>
      <c r="E71" s="8" t="s">
        <v>369</v>
      </c>
      <c r="F71" s="26" t="s">
        <v>222</v>
      </c>
      <c r="G71" s="1">
        <v>200</v>
      </c>
      <c r="H71" s="5">
        <v>18707537144</v>
      </c>
      <c r="I71" s="7" t="s">
        <v>533</v>
      </c>
      <c r="J71" s="20" t="s">
        <v>36</v>
      </c>
      <c r="K71" s="26" t="s">
        <v>894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535</v>
      </c>
      <c r="R71" s="1" t="s">
        <v>895</v>
      </c>
      <c r="S71" s="1" t="s">
        <v>548</v>
      </c>
      <c r="T71" s="1" t="s">
        <v>538</v>
      </c>
      <c r="U71" s="1" t="s">
        <v>550</v>
      </c>
      <c r="V71" s="1" t="s">
        <v>551</v>
      </c>
      <c r="W71" s="1" t="s">
        <v>540</v>
      </c>
      <c r="X71" s="1" t="s">
        <v>541</v>
      </c>
      <c r="Y71" s="1" t="s">
        <v>542</v>
      </c>
      <c r="AC71" s="1" t="s">
        <v>896</v>
      </c>
      <c r="AD71" s="1" t="s">
        <v>896</v>
      </c>
    </row>
    <row r="72" spans="1:30" ht="16.5">
      <c r="A72" s="1" t="s">
        <v>897</v>
      </c>
      <c r="B72" s="1" t="s">
        <v>370</v>
      </c>
      <c r="C72" s="1" t="s">
        <v>371</v>
      </c>
      <c r="D72" s="1" t="s">
        <v>372</v>
      </c>
      <c r="E72" s="8" t="s">
        <v>373</v>
      </c>
      <c r="F72" s="26" t="s">
        <v>374</v>
      </c>
      <c r="G72" s="1">
        <v>200</v>
      </c>
      <c r="H72" s="5">
        <v>18927005225</v>
      </c>
      <c r="I72" s="7" t="s">
        <v>533</v>
      </c>
      <c r="J72" s="20" t="s">
        <v>36</v>
      </c>
      <c r="K72" s="26" t="s">
        <v>898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546</v>
      </c>
      <c r="R72" s="1" t="s">
        <v>874</v>
      </c>
      <c r="S72" s="1" t="s">
        <v>609</v>
      </c>
      <c r="T72" s="1" t="s">
        <v>549</v>
      </c>
      <c r="U72" s="1" t="s">
        <v>36</v>
      </c>
      <c r="V72" s="1" t="s">
        <v>584</v>
      </c>
      <c r="W72" s="1" t="s">
        <v>899</v>
      </c>
      <c r="X72" s="1" t="s">
        <v>541</v>
      </c>
      <c r="Y72" s="1" t="s">
        <v>542</v>
      </c>
      <c r="AC72" s="1" t="s">
        <v>814</v>
      </c>
      <c r="AD72" s="1" t="s">
        <v>814</v>
      </c>
    </row>
    <row r="73" spans="1:30" ht="16.5">
      <c r="A73" s="11" t="s">
        <v>900</v>
      </c>
      <c r="B73" s="11" t="s">
        <v>375</v>
      </c>
      <c r="C73" s="11" t="s">
        <v>376</v>
      </c>
      <c r="D73" s="11" t="s">
        <v>377</v>
      </c>
      <c r="E73" s="15" t="s">
        <v>378</v>
      </c>
      <c r="F73" s="29" t="s">
        <v>182</v>
      </c>
      <c r="G73" s="11">
        <v>200</v>
      </c>
      <c r="H73" s="12">
        <v>15124227363</v>
      </c>
      <c r="I73" s="7" t="s">
        <v>533</v>
      </c>
      <c r="J73" s="20" t="s">
        <v>36</v>
      </c>
      <c r="K73" s="29" t="s">
        <v>898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546</v>
      </c>
      <c r="R73" s="11" t="s">
        <v>901</v>
      </c>
      <c r="S73" s="11" t="s">
        <v>614</v>
      </c>
      <c r="T73" s="11" t="s">
        <v>820</v>
      </c>
      <c r="U73" s="11" t="s">
        <v>550</v>
      </c>
      <c r="V73" s="11" t="s">
        <v>551</v>
      </c>
      <c r="W73" s="11" t="s">
        <v>902</v>
      </c>
      <c r="X73" s="11" t="s">
        <v>541</v>
      </c>
      <c r="Y73" s="11" t="s">
        <v>542</v>
      </c>
      <c r="Z73" s="11"/>
      <c r="AA73" s="11"/>
      <c r="AB73" s="11"/>
      <c r="AC73" s="11" t="s">
        <v>903</v>
      </c>
      <c r="AD73" s="11" t="s">
        <v>903</v>
      </c>
    </row>
    <row r="74" spans="1:30" ht="16.5">
      <c r="A74" s="11" t="s">
        <v>904</v>
      </c>
      <c r="B74" s="11" t="s">
        <v>379</v>
      </c>
      <c r="C74" s="11" t="s">
        <v>380</v>
      </c>
      <c r="D74" s="11" t="s">
        <v>379</v>
      </c>
      <c r="E74" s="15" t="s">
        <v>381</v>
      </c>
      <c r="F74" s="29" t="s">
        <v>358</v>
      </c>
      <c r="G74" s="11">
        <v>200</v>
      </c>
      <c r="H74" s="12">
        <v>16608942598</v>
      </c>
      <c r="I74" s="7" t="s">
        <v>533</v>
      </c>
      <c r="J74" s="20" t="s">
        <v>36</v>
      </c>
      <c r="K74" s="29" t="s">
        <v>905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535</v>
      </c>
      <c r="R74" s="11" t="s">
        <v>906</v>
      </c>
      <c r="S74" s="11" t="s">
        <v>578</v>
      </c>
      <c r="T74" s="11" t="s">
        <v>549</v>
      </c>
      <c r="U74" s="11" t="s">
        <v>550</v>
      </c>
      <c r="V74" s="11" t="s">
        <v>551</v>
      </c>
      <c r="W74" s="11" t="s">
        <v>540</v>
      </c>
      <c r="X74" s="11" t="s">
        <v>541</v>
      </c>
      <c r="Y74" s="11" t="s">
        <v>542</v>
      </c>
      <c r="Z74" s="11"/>
      <c r="AA74" s="11"/>
      <c r="AB74" s="11"/>
      <c r="AC74" s="11" t="s">
        <v>907</v>
      </c>
      <c r="AD74" s="11" t="s">
        <v>907</v>
      </c>
    </row>
    <row r="75" spans="1:30" ht="16.5">
      <c r="A75" s="11" t="s">
        <v>908</v>
      </c>
      <c r="B75" s="11" t="s">
        <v>382</v>
      </c>
      <c r="C75" s="11" t="s">
        <v>383</v>
      </c>
      <c r="D75" s="11" t="s">
        <v>384</v>
      </c>
      <c r="E75" s="15" t="s">
        <v>385</v>
      </c>
      <c r="F75" s="29" t="s">
        <v>386</v>
      </c>
      <c r="G75" s="11">
        <v>200</v>
      </c>
      <c r="H75" s="12">
        <v>18924420343</v>
      </c>
      <c r="I75" s="7" t="s">
        <v>533</v>
      </c>
      <c r="J75" s="20" t="s">
        <v>36</v>
      </c>
      <c r="K75" s="29" t="s">
        <v>905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535</v>
      </c>
      <c r="R75" s="11" t="s">
        <v>909</v>
      </c>
      <c r="S75" s="11" t="s">
        <v>548</v>
      </c>
      <c r="T75" s="11" t="s">
        <v>315</v>
      </c>
      <c r="U75" s="11" t="s">
        <v>550</v>
      </c>
      <c r="V75" s="11" t="s">
        <v>551</v>
      </c>
      <c r="W75" s="11" t="s">
        <v>540</v>
      </c>
      <c r="X75" s="11" t="s">
        <v>541</v>
      </c>
      <c r="Y75" s="11" t="s">
        <v>542</v>
      </c>
      <c r="Z75" s="11"/>
      <c r="AA75" s="11"/>
      <c r="AB75" s="11"/>
      <c r="AC75" s="11" t="s">
        <v>910</v>
      </c>
      <c r="AD75" s="11" t="s">
        <v>910</v>
      </c>
    </row>
    <row r="76" spans="1:30" ht="16.5">
      <c r="A76" s="1" t="s">
        <v>149</v>
      </c>
      <c r="B76" s="1" t="s">
        <v>387</v>
      </c>
      <c r="C76" s="1" t="s">
        <v>388</v>
      </c>
      <c r="D76" s="1" t="s">
        <v>389</v>
      </c>
      <c r="E76" s="8" t="s">
        <v>390</v>
      </c>
      <c r="F76" s="26" t="s">
        <v>307</v>
      </c>
      <c r="G76" s="1">
        <v>200</v>
      </c>
      <c r="H76" s="5">
        <v>19864834883</v>
      </c>
      <c r="I76" s="7" t="s">
        <v>533</v>
      </c>
      <c r="J76" s="20" t="s">
        <v>36</v>
      </c>
      <c r="K76" s="26" t="s">
        <v>911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546</v>
      </c>
      <c r="R76" s="1" t="s">
        <v>571</v>
      </c>
      <c r="S76" s="1" t="s">
        <v>572</v>
      </c>
      <c r="T76" s="1" t="s">
        <v>315</v>
      </c>
      <c r="U76" s="1" t="s">
        <v>550</v>
      </c>
      <c r="V76" s="1" t="s">
        <v>551</v>
      </c>
      <c r="W76" s="1" t="s">
        <v>540</v>
      </c>
      <c r="X76" s="1" t="s">
        <v>541</v>
      </c>
      <c r="Y76" s="1" t="s">
        <v>542</v>
      </c>
      <c r="AC76" s="1" t="s">
        <v>912</v>
      </c>
      <c r="AD76" s="1" t="s">
        <v>912</v>
      </c>
    </row>
    <row r="77" spans="1:30" ht="16.5">
      <c r="A77" s="1" t="s">
        <v>913</v>
      </c>
      <c r="B77" s="1" t="s">
        <v>391</v>
      </c>
      <c r="C77" s="1" t="s">
        <v>392</v>
      </c>
      <c r="D77" s="1" t="s">
        <v>393</v>
      </c>
      <c r="E77" s="8" t="s">
        <v>394</v>
      </c>
      <c r="F77" s="26" t="s">
        <v>195</v>
      </c>
      <c r="G77" s="1">
        <v>200</v>
      </c>
      <c r="H77" s="5">
        <v>13433381219</v>
      </c>
      <c r="I77" s="7" t="s">
        <v>533</v>
      </c>
      <c r="J77" s="20" t="s">
        <v>36</v>
      </c>
      <c r="K77" s="26" t="s">
        <v>914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535</v>
      </c>
      <c r="R77" s="1" t="s">
        <v>915</v>
      </c>
      <c r="S77" s="1" t="s">
        <v>916</v>
      </c>
      <c r="T77" s="1" t="s">
        <v>538</v>
      </c>
      <c r="U77" s="1" t="s">
        <v>550</v>
      </c>
      <c r="V77" s="1" t="s">
        <v>551</v>
      </c>
      <c r="W77" s="1" t="s">
        <v>540</v>
      </c>
      <c r="X77" s="1" t="s">
        <v>541</v>
      </c>
      <c r="Y77" s="1" t="s">
        <v>542</v>
      </c>
      <c r="AC77" s="1" t="s">
        <v>917</v>
      </c>
      <c r="AD77" s="1" t="s">
        <v>917</v>
      </c>
    </row>
    <row r="78" spans="1:30" ht="16.5" customHeight="1">
      <c r="A78" s="1" t="s">
        <v>918</v>
      </c>
      <c r="B78" s="1" t="s">
        <v>919</v>
      </c>
      <c r="C78" s="1" t="s">
        <v>76</v>
      </c>
      <c r="D78" s="1" t="s">
        <v>77</v>
      </c>
      <c r="E78" s="8" t="s">
        <v>78</v>
      </c>
      <c r="F78" s="26" t="s">
        <v>292</v>
      </c>
      <c r="G78" s="1">
        <v>200</v>
      </c>
      <c r="H78" s="5">
        <v>17313709150</v>
      </c>
      <c r="I78" s="7" t="s">
        <v>533</v>
      </c>
      <c r="J78" s="20" t="e">
        <v>#N/A</v>
      </c>
      <c r="K78" s="26" t="s">
        <v>914</v>
      </c>
      <c r="M78" s="7" t="s">
        <v>920</v>
      </c>
      <c r="N78" s="34">
        <v>5.71428571428571</v>
      </c>
      <c r="O78" s="34">
        <v>9.5238095238095195E-3</v>
      </c>
      <c r="P78" s="34">
        <v>1.66666666666667E-3</v>
      </c>
      <c r="Q78" s="1" t="s">
        <v>535</v>
      </c>
      <c r="R78" s="1" t="s">
        <v>921</v>
      </c>
      <c r="S78" s="1" t="s">
        <v>548</v>
      </c>
      <c r="T78" s="1" t="s">
        <v>538</v>
      </c>
      <c r="U78" s="1" t="s">
        <v>36</v>
      </c>
      <c r="V78" s="1" t="s">
        <v>584</v>
      </c>
      <c r="W78" s="1" t="s">
        <v>922</v>
      </c>
      <c r="X78" s="1" t="s">
        <v>541</v>
      </c>
      <c r="Y78" s="1" t="s">
        <v>542</v>
      </c>
      <c r="AC78" s="1" t="s">
        <v>923</v>
      </c>
      <c r="AD78" s="1" t="s">
        <v>923</v>
      </c>
    </row>
    <row r="79" spans="1:30" ht="16.5">
      <c r="A79" s="11" t="s">
        <v>924</v>
      </c>
      <c r="B79" s="11" t="s">
        <v>395</v>
      </c>
      <c r="C79" s="11" t="s">
        <v>396</v>
      </c>
      <c r="D79" s="11" t="s">
        <v>397</v>
      </c>
      <c r="E79" s="15" t="s">
        <v>398</v>
      </c>
      <c r="F79" s="29" t="s">
        <v>399</v>
      </c>
      <c r="G79" s="11">
        <v>200</v>
      </c>
      <c r="H79" s="12">
        <v>15112340415</v>
      </c>
      <c r="I79" s="7" t="s">
        <v>533</v>
      </c>
      <c r="J79" s="20" t="s">
        <v>36</v>
      </c>
      <c r="K79" s="29" t="s">
        <v>925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535</v>
      </c>
      <c r="R79" s="11" t="s">
        <v>577</v>
      </c>
      <c r="S79" s="11" t="s">
        <v>926</v>
      </c>
      <c r="T79" s="11" t="s">
        <v>538</v>
      </c>
      <c r="U79" s="11" t="s">
        <v>550</v>
      </c>
      <c r="V79" s="11"/>
      <c r="W79" s="11" t="s">
        <v>540</v>
      </c>
      <c r="X79" s="11" t="s">
        <v>541</v>
      </c>
      <c r="Y79" s="11" t="s">
        <v>542</v>
      </c>
      <c r="Z79" s="11"/>
      <c r="AA79" s="11"/>
      <c r="AB79" s="11"/>
      <c r="AC79" s="11" t="s">
        <v>927</v>
      </c>
      <c r="AD79" s="11" t="s">
        <v>927</v>
      </c>
    </row>
    <row r="80" spans="1:30" ht="16.5">
      <c r="A80" s="1" t="s">
        <v>928</v>
      </c>
      <c r="B80" s="1" t="s">
        <v>400</v>
      </c>
      <c r="C80" s="1" t="s">
        <v>401</v>
      </c>
      <c r="D80" s="1" t="s">
        <v>402</v>
      </c>
      <c r="E80" s="8" t="s">
        <v>403</v>
      </c>
      <c r="F80" s="26" t="s">
        <v>404</v>
      </c>
      <c r="G80" s="1">
        <v>200</v>
      </c>
      <c r="H80" s="5">
        <v>13430735240</v>
      </c>
      <c r="I80" s="7" t="s">
        <v>533</v>
      </c>
      <c r="J80" s="20" t="s">
        <v>36</v>
      </c>
      <c r="K80" s="26" t="s">
        <v>929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535</v>
      </c>
      <c r="R80" s="1" t="s">
        <v>577</v>
      </c>
      <c r="S80" s="1" t="s">
        <v>930</v>
      </c>
      <c r="T80" s="1" t="s">
        <v>931</v>
      </c>
      <c r="U80" s="1" t="s">
        <v>550</v>
      </c>
      <c r="V80" s="1" t="s">
        <v>551</v>
      </c>
      <c r="W80" s="1" t="s">
        <v>552</v>
      </c>
      <c r="X80" s="1" t="s">
        <v>541</v>
      </c>
      <c r="Y80" s="1" t="s">
        <v>542</v>
      </c>
      <c r="AC80" s="1" t="s">
        <v>917</v>
      </c>
      <c r="AD80" s="1" t="s">
        <v>917</v>
      </c>
    </row>
    <row r="81" spans="1:30" ht="16.5">
      <c r="A81" s="11" t="s">
        <v>932</v>
      </c>
      <c r="B81" s="11" t="s">
        <v>405</v>
      </c>
      <c r="C81" s="11" t="s">
        <v>406</v>
      </c>
      <c r="D81" s="11" t="s">
        <v>407</v>
      </c>
      <c r="E81" s="15" t="s">
        <v>408</v>
      </c>
      <c r="F81" s="29" t="s">
        <v>409</v>
      </c>
      <c r="G81" s="11">
        <v>200</v>
      </c>
      <c r="H81" s="12">
        <v>15999962057</v>
      </c>
      <c r="I81" s="7" t="s">
        <v>533</v>
      </c>
      <c r="J81" s="20" t="s">
        <v>36</v>
      </c>
      <c r="K81" s="29" t="s">
        <v>929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546</v>
      </c>
      <c r="R81" s="11" t="s">
        <v>589</v>
      </c>
      <c r="S81" s="11" t="s">
        <v>614</v>
      </c>
      <c r="T81" s="11" t="s">
        <v>315</v>
      </c>
      <c r="U81" s="11" t="s">
        <v>550</v>
      </c>
      <c r="V81" s="11" t="s">
        <v>551</v>
      </c>
      <c r="W81" s="11" t="s">
        <v>540</v>
      </c>
      <c r="X81" s="11" t="s">
        <v>541</v>
      </c>
      <c r="Y81" s="11" t="s">
        <v>542</v>
      </c>
      <c r="Z81" s="11"/>
      <c r="AA81" s="11"/>
      <c r="AB81" s="11"/>
      <c r="AC81" s="11" t="s">
        <v>933</v>
      </c>
      <c r="AD81" s="11" t="s">
        <v>933</v>
      </c>
    </row>
    <row r="82" spans="1:30" ht="16.5">
      <c r="A82" s="1" t="s">
        <v>934</v>
      </c>
      <c r="B82" s="1" t="s">
        <v>935</v>
      </c>
      <c r="C82" s="1" t="s">
        <v>936</v>
      </c>
      <c r="D82" s="1" t="s">
        <v>937</v>
      </c>
      <c r="E82" s="8" t="s">
        <v>938</v>
      </c>
      <c r="F82" s="26" t="s">
        <v>182</v>
      </c>
      <c r="G82" s="1">
        <v>200</v>
      </c>
      <c r="H82" s="5">
        <v>17728687082</v>
      </c>
      <c r="I82" s="7" t="s">
        <v>533</v>
      </c>
      <c r="J82" s="20" t="e">
        <v>#N/A</v>
      </c>
      <c r="K82" s="26" t="s">
        <v>939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546</v>
      </c>
      <c r="R82" s="1" t="s">
        <v>940</v>
      </c>
      <c r="S82" s="1" t="s">
        <v>548</v>
      </c>
      <c r="T82" s="1" t="s">
        <v>538</v>
      </c>
      <c r="U82" s="1" t="s">
        <v>550</v>
      </c>
      <c r="V82" s="1" t="s">
        <v>551</v>
      </c>
      <c r="W82" s="1" t="s">
        <v>540</v>
      </c>
      <c r="X82" s="1" t="s">
        <v>541</v>
      </c>
      <c r="Y82" s="1" t="s">
        <v>542</v>
      </c>
      <c r="AC82" s="1" t="s">
        <v>941</v>
      </c>
      <c r="AD82" s="1" t="s">
        <v>941</v>
      </c>
    </row>
    <row r="83" spans="1:30" ht="16.5">
      <c r="A83" s="11" t="s">
        <v>942</v>
      </c>
      <c r="B83" s="11" t="s">
        <v>410</v>
      </c>
      <c r="C83" s="11" t="s">
        <v>411</v>
      </c>
      <c r="D83" s="11" t="s">
        <v>410</v>
      </c>
      <c r="E83" s="15" t="s">
        <v>412</v>
      </c>
      <c r="F83" s="29" t="s">
        <v>195</v>
      </c>
      <c r="G83" s="11">
        <v>200</v>
      </c>
      <c r="H83" s="12">
        <v>18356520829</v>
      </c>
      <c r="I83" s="7" t="s">
        <v>533</v>
      </c>
      <c r="J83" s="20" t="s">
        <v>36</v>
      </c>
      <c r="K83" s="29" t="s">
        <v>939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546</v>
      </c>
      <c r="R83" s="11" t="s">
        <v>943</v>
      </c>
      <c r="S83" s="11" t="s">
        <v>944</v>
      </c>
      <c r="T83" s="11" t="s">
        <v>549</v>
      </c>
      <c r="U83" s="11" t="s">
        <v>550</v>
      </c>
      <c r="V83" s="11" t="s">
        <v>551</v>
      </c>
      <c r="W83" s="11" t="s">
        <v>540</v>
      </c>
      <c r="X83" s="11" t="s">
        <v>541</v>
      </c>
      <c r="Y83" s="11" t="s">
        <v>542</v>
      </c>
      <c r="Z83" s="11"/>
      <c r="AA83" s="11"/>
      <c r="AB83" s="11"/>
      <c r="AC83" s="11" t="s">
        <v>945</v>
      </c>
      <c r="AD83" s="11" t="s">
        <v>945</v>
      </c>
    </row>
    <row r="84" spans="1:30" ht="16.5">
      <c r="A84" s="1" t="s">
        <v>946</v>
      </c>
      <c r="B84" s="1" t="s">
        <v>413</v>
      </c>
      <c r="C84" s="1" t="s">
        <v>414</v>
      </c>
      <c r="D84" s="1" t="s">
        <v>415</v>
      </c>
      <c r="E84" s="8" t="s">
        <v>416</v>
      </c>
      <c r="F84" s="26" t="s">
        <v>222</v>
      </c>
      <c r="G84" s="1">
        <v>200</v>
      </c>
      <c r="H84" s="5">
        <v>17681219294</v>
      </c>
      <c r="I84" s="7" t="s">
        <v>533</v>
      </c>
      <c r="J84" s="20" t="s">
        <v>36</v>
      </c>
      <c r="K84" s="26" t="s">
        <v>947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631</v>
      </c>
      <c r="R84" s="1" t="s">
        <v>738</v>
      </c>
      <c r="S84" s="1" t="s">
        <v>548</v>
      </c>
      <c r="T84" s="1" t="s">
        <v>549</v>
      </c>
      <c r="U84" s="1" t="s">
        <v>550</v>
      </c>
      <c r="V84" s="1" t="s">
        <v>551</v>
      </c>
      <c r="W84" s="1" t="s">
        <v>540</v>
      </c>
      <c r="X84" s="1" t="s">
        <v>541</v>
      </c>
      <c r="Y84" s="1" t="s">
        <v>542</v>
      </c>
      <c r="AC84" s="1" t="s">
        <v>948</v>
      </c>
      <c r="AD84" s="1" t="s">
        <v>948</v>
      </c>
    </row>
    <row r="85" spans="1:30" ht="16.5">
      <c r="A85" s="11" t="s">
        <v>949</v>
      </c>
      <c r="B85" s="11" t="s">
        <v>950</v>
      </c>
      <c r="C85" s="11" t="s">
        <v>951</v>
      </c>
      <c r="D85" s="11" t="s">
        <v>952</v>
      </c>
      <c r="E85" s="15" t="s">
        <v>953</v>
      </c>
      <c r="F85" s="29" t="s">
        <v>307</v>
      </c>
      <c r="G85" s="11">
        <v>200</v>
      </c>
      <c r="H85" s="12">
        <v>19868703593</v>
      </c>
      <c r="I85" s="7" t="s">
        <v>533</v>
      </c>
      <c r="J85" s="20" t="e">
        <v>#N/A</v>
      </c>
      <c r="K85" s="29" t="s">
        <v>947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546</v>
      </c>
      <c r="R85" s="11" t="s">
        <v>536</v>
      </c>
      <c r="S85" s="11" t="s">
        <v>926</v>
      </c>
      <c r="T85" s="11" t="s">
        <v>549</v>
      </c>
      <c r="U85" s="11" t="s">
        <v>550</v>
      </c>
      <c r="V85" s="11" t="s">
        <v>551</v>
      </c>
      <c r="W85" s="11" t="s">
        <v>540</v>
      </c>
      <c r="X85" s="11" t="s">
        <v>541</v>
      </c>
      <c r="Y85" s="11" t="s">
        <v>542</v>
      </c>
      <c r="Z85" s="11"/>
      <c r="AA85" s="11"/>
      <c r="AB85" s="11"/>
      <c r="AC85" s="11" t="s">
        <v>954</v>
      </c>
      <c r="AD85" s="11" t="s">
        <v>954</v>
      </c>
    </row>
    <row r="86" spans="1:30" ht="16.5">
      <c r="A86" s="1" t="s">
        <v>955</v>
      </c>
      <c r="B86" s="1" t="s">
        <v>956</v>
      </c>
      <c r="C86" s="1" t="s">
        <v>957</v>
      </c>
      <c r="D86" s="1" t="s">
        <v>958</v>
      </c>
      <c r="E86" s="8" t="s">
        <v>959</v>
      </c>
      <c r="F86" s="26" t="s">
        <v>138</v>
      </c>
      <c r="G86" s="1">
        <v>200</v>
      </c>
      <c r="H86" s="5">
        <v>17620468918</v>
      </c>
      <c r="I86" s="7" t="s">
        <v>533</v>
      </c>
      <c r="J86" s="20" t="e">
        <v>#N/A</v>
      </c>
      <c r="K86" s="26" t="s">
        <v>960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535</v>
      </c>
      <c r="R86" s="1" t="s">
        <v>577</v>
      </c>
      <c r="S86" s="1" t="s">
        <v>548</v>
      </c>
      <c r="T86" s="1" t="s">
        <v>538</v>
      </c>
      <c r="U86" s="1" t="s">
        <v>550</v>
      </c>
      <c r="V86" s="1" t="s">
        <v>551</v>
      </c>
      <c r="W86" s="1" t="s">
        <v>540</v>
      </c>
      <c r="X86" s="1" t="s">
        <v>541</v>
      </c>
      <c r="Y86" s="1" t="s">
        <v>542</v>
      </c>
      <c r="AC86" s="1" t="s">
        <v>961</v>
      </c>
      <c r="AD86" s="1" t="s">
        <v>961</v>
      </c>
    </row>
    <row r="87" spans="1:30" ht="16.5">
      <c r="A87" s="11" t="s">
        <v>962</v>
      </c>
      <c r="B87" s="11" t="s">
        <v>417</v>
      </c>
      <c r="C87" s="11" t="s">
        <v>418</v>
      </c>
      <c r="D87" s="11" t="s">
        <v>419</v>
      </c>
      <c r="E87" s="15" t="s">
        <v>420</v>
      </c>
      <c r="F87" s="29" t="s">
        <v>421</v>
      </c>
      <c r="G87" s="11">
        <v>200</v>
      </c>
      <c r="H87" s="12">
        <v>18256102358</v>
      </c>
      <c r="I87" s="7" t="s">
        <v>533</v>
      </c>
      <c r="J87" s="20" t="s">
        <v>36</v>
      </c>
      <c r="K87" s="29" t="s">
        <v>960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546</v>
      </c>
      <c r="R87" s="11" t="s">
        <v>758</v>
      </c>
      <c r="S87" s="11" t="s">
        <v>548</v>
      </c>
      <c r="T87" s="11" t="s">
        <v>315</v>
      </c>
      <c r="U87" s="11" t="s">
        <v>550</v>
      </c>
      <c r="V87" s="11" t="s">
        <v>551</v>
      </c>
      <c r="W87" s="11" t="s">
        <v>540</v>
      </c>
      <c r="X87" s="11" t="s">
        <v>541</v>
      </c>
      <c r="Y87" s="11" t="s">
        <v>542</v>
      </c>
      <c r="Z87" s="11"/>
      <c r="AA87" s="11"/>
      <c r="AB87" s="11"/>
      <c r="AC87" s="11" t="s">
        <v>963</v>
      </c>
      <c r="AD87" s="11" t="s">
        <v>963</v>
      </c>
    </row>
    <row r="88" spans="1:30" ht="16.5">
      <c r="A88" s="11" t="s">
        <v>607</v>
      </c>
      <c r="B88" s="11" t="s">
        <v>502</v>
      </c>
      <c r="C88" s="11" t="s">
        <v>503</v>
      </c>
      <c r="D88" s="11" t="s">
        <v>504</v>
      </c>
      <c r="E88" s="15" t="s">
        <v>505</v>
      </c>
      <c r="F88" s="29" t="s">
        <v>182</v>
      </c>
      <c r="G88" s="11">
        <v>200</v>
      </c>
      <c r="H88" s="12">
        <v>15700874611</v>
      </c>
      <c r="I88" s="7" t="s">
        <v>533</v>
      </c>
      <c r="J88" s="20" t="s">
        <v>36</v>
      </c>
      <c r="K88" s="29" t="s">
        <v>964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564</v>
      </c>
      <c r="R88" s="11" t="s">
        <v>965</v>
      </c>
      <c r="S88" s="11" t="s">
        <v>966</v>
      </c>
      <c r="T88" s="11" t="s">
        <v>538</v>
      </c>
      <c r="U88" s="11" t="s">
        <v>550</v>
      </c>
      <c r="V88" s="11" t="s">
        <v>551</v>
      </c>
      <c r="W88" s="11" t="s">
        <v>540</v>
      </c>
      <c r="X88" s="11" t="s">
        <v>541</v>
      </c>
      <c r="Y88" s="11" t="s">
        <v>542</v>
      </c>
      <c r="Z88" s="11"/>
      <c r="AA88" s="11"/>
      <c r="AB88" s="11"/>
      <c r="AC88" s="11" t="s">
        <v>967</v>
      </c>
      <c r="AD88" s="11" t="s">
        <v>967</v>
      </c>
    </row>
    <row r="89" spans="1:30" ht="16.5">
      <c r="A89" s="1" t="s">
        <v>968</v>
      </c>
      <c r="B89" s="1" t="s">
        <v>969</v>
      </c>
      <c r="C89" s="1" t="s">
        <v>493</v>
      </c>
      <c r="D89" s="1" t="s">
        <v>494</v>
      </c>
      <c r="E89" s="8" t="s">
        <v>495</v>
      </c>
      <c r="F89" s="26" t="s">
        <v>182</v>
      </c>
      <c r="G89" s="1">
        <v>200</v>
      </c>
      <c r="H89" s="5">
        <v>18165597933</v>
      </c>
      <c r="I89" s="7" t="s">
        <v>533</v>
      </c>
      <c r="J89" s="20" t="s">
        <v>36</v>
      </c>
      <c r="K89" s="26" t="s">
        <v>970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546</v>
      </c>
      <c r="R89" s="1" t="s">
        <v>547</v>
      </c>
      <c r="S89" s="1" t="s">
        <v>609</v>
      </c>
      <c r="T89" s="1" t="s">
        <v>549</v>
      </c>
      <c r="U89" s="1" t="s">
        <v>550</v>
      </c>
      <c r="V89" s="1" t="s">
        <v>551</v>
      </c>
      <c r="W89" s="1" t="s">
        <v>540</v>
      </c>
      <c r="X89" s="1" t="s">
        <v>541</v>
      </c>
      <c r="Y89" s="1" t="s">
        <v>542</v>
      </c>
      <c r="AC89" s="1" t="s">
        <v>971</v>
      </c>
      <c r="AD89" s="1" t="s">
        <v>971</v>
      </c>
    </row>
    <row r="90" spans="1:30" ht="16.5">
      <c r="A90" s="1" t="s">
        <v>972</v>
      </c>
      <c r="B90" s="1" t="s">
        <v>973</v>
      </c>
      <c r="C90" s="1" t="s">
        <v>496</v>
      </c>
      <c r="D90" s="1" t="s">
        <v>497</v>
      </c>
      <c r="E90" s="8" t="s">
        <v>498</v>
      </c>
      <c r="F90" s="26" t="s">
        <v>195</v>
      </c>
      <c r="G90" s="1">
        <v>200</v>
      </c>
      <c r="H90" s="5">
        <v>13917589116</v>
      </c>
      <c r="I90" s="7" t="s">
        <v>533</v>
      </c>
      <c r="J90" s="20" t="s">
        <v>36</v>
      </c>
      <c r="K90" s="26" t="s">
        <v>974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694</v>
      </c>
      <c r="R90" s="1" t="s">
        <v>850</v>
      </c>
      <c r="S90" s="1" t="s">
        <v>975</v>
      </c>
      <c r="T90" s="1" t="s">
        <v>549</v>
      </c>
      <c r="U90" s="1" t="s">
        <v>36</v>
      </c>
      <c r="V90" s="1" t="s">
        <v>584</v>
      </c>
      <c r="W90" s="1" t="s">
        <v>976</v>
      </c>
      <c r="X90" s="1" t="s">
        <v>541</v>
      </c>
      <c r="Y90" s="1" t="s">
        <v>542</v>
      </c>
      <c r="AC90" s="1" t="s">
        <v>977</v>
      </c>
      <c r="AD90" s="1" t="s">
        <v>977</v>
      </c>
    </row>
    <row r="91" spans="1:30" ht="16.5">
      <c r="A91" s="1" t="s">
        <v>978</v>
      </c>
      <c r="B91" s="1" t="s">
        <v>422</v>
      </c>
      <c r="C91" s="1" t="s">
        <v>423</v>
      </c>
      <c r="D91" s="1" t="s">
        <v>422</v>
      </c>
      <c r="E91" s="8" t="s">
        <v>424</v>
      </c>
      <c r="F91" s="26" t="s">
        <v>307</v>
      </c>
      <c r="G91" s="1">
        <v>200</v>
      </c>
      <c r="H91" s="5">
        <v>13671707279</v>
      </c>
      <c r="I91" s="7" t="s">
        <v>533</v>
      </c>
      <c r="J91" s="20" t="s">
        <v>36</v>
      </c>
      <c r="K91" s="26" t="s">
        <v>979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980</v>
      </c>
      <c r="R91" s="1" t="s">
        <v>850</v>
      </c>
      <c r="S91" s="1" t="s">
        <v>548</v>
      </c>
      <c r="T91" s="1" t="s">
        <v>637</v>
      </c>
      <c r="U91" s="1" t="s">
        <v>550</v>
      </c>
      <c r="V91" s="1" t="s">
        <v>584</v>
      </c>
      <c r="W91" s="1" t="s">
        <v>981</v>
      </c>
      <c r="X91" s="1" t="s">
        <v>541</v>
      </c>
      <c r="Y91" s="1" t="s">
        <v>542</v>
      </c>
      <c r="AC91" s="1" t="s">
        <v>982</v>
      </c>
      <c r="AD91" s="1" t="s">
        <v>982</v>
      </c>
    </row>
    <row r="92" spans="1:30" ht="16.5">
      <c r="A92" s="11" t="s">
        <v>983</v>
      </c>
      <c r="B92" s="11" t="s">
        <v>425</v>
      </c>
      <c r="C92" s="11" t="s">
        <v>426</v>
      </c>
      <c r="D92" s="11" t="s">
        <v>427</v>
      </c>
      <c r="E92" s="15" t="s">
        <v>428</v>
      </c>
      <c r="F92" s="29" t="s">
        <v>307</v>
      </c>
      <c r="G92" s="11">
        <v>200</v>
      </c>
      <c r="H92" s="12">
        <v>13376780477</v>
      </c>
      <c r="I92" s="7" t="s">
        <v>533</v>
      </c>
      <c r="J92" s="20" t="s">
        <v>36</v>
      </c>
      <c r="K92" s="29" t="s">
        <v>984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564</v>
      </c>
      <c r="R92" s="11" t="s">
        <v>874</v>
      </c>
      <c r="S92" s="11" t="s">
        <v>552</v>
      </c>
      <c r="T92" s="11" t="s">
        <v>646</v>
      </c>
      <c r="U92" s="11" t="s">
        <v>550</v>
      </c>
      <c r="V92" s="11" t="s">
        <v>551</v>
      </c>
      <c r="W92" s="11" t="s">
        <v>540</v>
      </c>
      <c r="X92" s="11" t="s">
        <v>541</v>
      </c>
      <c r="Y92" s="11" t="s">
        <v>542</v>
      </c>
      <c r="Z92" s="11"/>
      <c r="AA92" s="11"/>
      <c r="AB92" s="11"/>
      <c r="AC92" s="11" t="s">
        <v>985</v>
      </c>
      <c r="AD92" s="11" t="s">
        <v>985</v>
      </c>
    </row>
    <row r="93" spans="1:30" ht="16.5">
      <c r="A93" s="1" t="s">
        <v>986</v>
      </c>
      <c r="B93" s="1" t="s">
        <v>987</v>
      </c>
      <c r="C93" s="1" t="s">
        <v>988</v>
      </c>
      <c r="D93" s="1" t="s">
        <v>989</v>
      </c>
      <c r="E93" s="8" t="s">
        <v>990</v>
      </c>
      <c r="F93" s="26" t="s">
        <v>133</v>
      </c>
      <c r="G93" s="1">
        <v>200</v>
      </c>
      <c r="H93" s="5">
        <v>13564445889</v>
      </c>
      <c r="I93" s="7" t="s">
        <v>533</v>
      </c>
      <c r="J93" s="20" t="e">
        <v>#N/A</v>
      </c>
      <c r="K93" s="26" t="s">
        <v>984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837</v>
      </c>
      <c r="R93" s="1" t="s">
        <v>991</v>
      </c>
      <c r="S93" s="1" t="s">
        <v>548</v>
      </c>
      <c r="T93" s="1" t="s">
        <v>992</v>
      </c>
      <c r="U93" s="1" t="s">
        <v>550</v>
      </c>
      <c r="V93" s="1" t="s">
        <v>551</v>
      </c>
      <c r="W93" s="1" t="s">
        <v>540</v>
      </c>
      <c r="X93" s="1" t="s">
        <v>541</v>
      </c>
      <c r="Y93" s="1" t="s">
        <v>542</v>
      </c>
      <c r="AC93" s="1" t="s">
        <v>993</v>
      </c>
      <c r="AD93" s="1" t="s">
        <v>993</v>
      </c>
    </row>
    <row r="94" spans="1:30" ht="16.5">
      <c r="A94" s="11" t="s">
        <v>994</v>
      </c>
      <c r="B94" s="11" t="s">
        <v>429</v>
      </c>
      <c r="C94" s="11" t="s">
        <v>430</v>
      </c>
      <c r="D94" s="11" t="s">
        <v>431</v>
      </c>
      <c r="E94" s="15" t="s">
        <v>432</v>
      </c>
      <c r="F94" s="29" t="s">
        <v>358</v>
      </c>
      <c r="G94" s="11">
        <v>200</v>
      </c>
      <c r="H94" s="12">
        <v>17882282778</v>
      </c>
      <c r="I94" s="7" t="s">
        <v>533</v>
      </c>
      <c r="J94" s="20" t="s">
        <v>36</v>
      </c>
      <c r="K94" s="29" t="s">
        <v>984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546</v>
      </c>
      <c r="R94" s="11" t="s">
        <v>603</v>
      </c>
      <c r="S94" s="11" t="s">
        <v>995</v>
      </c>
      <c r="T94" s="11" t="s">
        <v>549</v>
      </c>
      <c r="U94" s="11" t="s">
        <v>550</v>
      </c>
      <c r="V94" s="11" t="s">
        <v>551</v>
      </c>
      <c r="W94" s="11" t="s">
        <v>552</v>
      </c>
      <c r="X94" s="11" t="s">
        <v>541</v>
      </c>
      <c r="Y94" s="11" t="s">
        <v>542</v>
      </c>
      <c r="Z94" s="11"/>
      <c r="AA94" s="11"/>
      <c r="AB94" s="11"/>
      <c r="AC94" s="11" t="s">
        <v>996</v>
      </c>
      <c r="AD94" s="11" t="s">
        <v>996</v>
      </c>
    </row>
    <row r="95" spans="1:30" ht="16.5">
      <c r="A95" s="11" t="s">
        <v>997</v>
      </c>
      <c r="B95" s="11" t="s">
        <v>433</v>
      </c>
      <c r="C95" s="11" t="s">
        <v>434</v>
      </c>
      <c r="D95" s="11" t="s">
        <v>435</v>
      </c>
      <c r="E95" s="15" t="s">
        <v>436</v>
      </c>
      <c r="F95" s="29" t="s">
        <v>437</v>
      </c>
      <c r="G95" s="11">
        <v>200</v>
      </c>
      <c r="H95" s="12">
        <v>19983454575</v>
      </c>
      <c r="I95" s="7" t="s">
        <v>533</v>
      </c>
      <c r="J95" s="20" t="s">
        <v>36</v>
      </c>
      <c r="K95" s="29" t="s">
        <v>998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535</v>
      </c>
      <c r="R95" s="11" t="s">
        <v>999</v>
      </c>
      <c r="S95" s="11" t="s">
        <v>578</v>
      </c>
      <c r="T95" s="11" t="s">
        <v>538</v>
      </c>
      <c r="U95" s="11" t="s">
        <v>550</v>
      </c>
      <c r="V95" s="11" t="s">
        <v>551</v>
      </c>
      <c r="W95" s="11" t="s">
        <v>540</v>
      </c>
      <c r="X95" s="11" t="s">
        <v>541</v>
      </c>
      <c r="Y95" s="11" t="s">
        <v>542</v>
      </c>
      <c r="Z95" s="11"/>
      <c r="AA95" s="11"/>
      <c r="AB95" s="11"/>
      <c r="AC95" s="11" t="s">
        <v>1000</v>
      </c>
      <c r="AD95" s="11" t="s">
        <v>1000</v>
      </c>
    </row>
    <row r="96" spans="1:30" ht="16.5">
      <c r="A96" s="1" t="s">
        <v>1001</v>
      </c>
      <c r="B96" s="1" t="s">
        <v>1002</v>
      </c>
      <c r="C96" s="1" t="s">
        <v>1003</v>
      </c>
      <c r="D96" s="1" t="s">
        <v>1004</v>
      </c>
      <c r="E96" s="8" t="s">
        <v>1005</v>
      </c>
      <c r="F96" s="26" t="s">
        <v>222</v>
      </c>
      <c r="G96" s="1">
        <v>200</v>
      </c>
      <c r="H96" s="5">
        <v>13693419852</v>
      </c>
      <c r="I96" s="7" t="s">
        <v>533</v>
      </c>
      <c r="J96" s="20" t="e">
        <v>#N/A</v>
      </c>
      <c r="K96" s="26" t="s">
        <v>998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870</v>
      </c>
      <c r="R96" s="1" t="s">
        <v>603</v>
      </c>
      <c r="S96" s="1" t="s">
        <v>537</v>
      </c>
      <c r="T96" s="1" t="s">
        <v>549</v>
      </c>
      <c r="U96" s="1" t="s">
        <v>550</v>
      </c>
      <c r="V96" s="1" t="s">
        <v>551</v>
      </c>
      <c r="W96" s="1" t="s">
        <v>540</v>
      </c>
      <c r="X96" s="1" t="s">
        <v>541</v>
      </c>
      <c r="Y96" s="1" t="s">
        <v>542</v>
      </c>
      <c r="AC96" s="1" t="s">
        <v>1006</v>
      </c>
      <c r="AD96" s="1" t="s">
        <v>1006</v>
      </c>
    </row>
    <row r="97" spans="1:30" ht="16.5">
      <c r="A97" s="1" t="s">
        <v>558</v>
      </c>
      <c r="B97" s="1" t="s">
        <v>438</v>
      </c>
      <c r="C97" s="1" t="s">
        <v>439</v>
      </c>
      <c r="D97" s="1" t="s">
        <v>438</v>
      </c>
      <c r="E97" s="8" t="s">
        <v>440</v>
      </c>
      <c r="F97" s="26" t="s">
        <v>441</v>
      </c>
      <c r="G97" s="1">
        <v>80</v>
      </c>
      <c r="H97" s="5">
        <v>13926798364</v>
      </c>
      <c r="I97" s="7" t="s">
        <v>533</v>
      </c>
      <c r="J97" s="20" t="s">
        <v>36</v>
      </c>
      <c r="K97" s="26" t="s">
        <v>1007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546</v>
      </c>
      <c r="R97" s="1" t="s">
        <v>1008</v>
      </c>
      <c r="S97" s="1" t="s">
        <v>930</v>
      </c>
      <c r="T97" s="1" t="s">
        <v>637</v>
      </c>
      <c r="U97" s="1" t="s">
        <v>550</v>
      </c>
      <c r="V97" s="1" t="s">
        <v>551</v>
      </c>
      <c r="W97" s="1" t="s">
        <v>540</v>
      </c>
      <c r="X97" s="1" t="s">
        <v>541</v>
      </c>
      <c r="Y97" s="1" t="s">
        <v>542</v>
      </c>
      <c r="AC97" s="1" t="s">
        <v>1009</v>
      </c>
      <c r="AD97" s="1" t="s">
        <v>1009</v>
      </c>
    </row>
    <row r="98" spans="1:30" ht="16.5">
      <c r="A98" s="1" t="s">
        <v>1010</v>
      </c>
      <c r="B98" s="1" t="s">
        <v>442</v>
      </c>
      <c r="C98" s="1" t="s">
        <v>443</v>
      </c>
      <c r="D98" s="1" t="s">
        <v>444</v>
      </c>
      <c r="E98" s="8" t="s">
        <v>445</v>
      </c>
      <c r="F98" s="26" t="s">
        <v>203</v>
      </c>
      <c r="G98" s="1">
        <v>200</v>
      </c>
      <c r="H98" s="7" t="s">
        <v>1011</v>
      </c>
      <c r="I98" s="7" t="s">
        <v>533</v>
      </c>
      <c r="J98" s="20" t="s">
        <v>36</v>
      </c>
      <c r="K98" s="26" t="s">
        <v>1012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535</v>
      </c>
      <c r="R98" s="1" t="s">
        <v>613</v>
      </c>
      <c r="S98" s="1" t="s">
        <v>548</v>
      </c>
      <c r="T98" s="1" t="s">
        <v>549</v>
      </c>
      <c r="U98" s="1" t="s">
        <v>550</v>
      </c>
      <c r="V98" s="1" t="s">
        <v>551</v>
      </c>
      <c r="W98" s="1" t="s">
        <v>651</v>
      </c>
      <c r="X98" s="1" t="s">
        <v>541</v>
      </c>
      <c r="Y98" s="1" t="s">
        <v>542</v>
      </c>
      <c r="AC98" s="1" t="s">
        <v>1013</v>
      </c>
      <c r="AD98" s="1" t="s">
        <v>1013</v>
      </c>
    </row>
    <row r="99" spans="1:30" ht="16.5">
      <c r="A99" s="1" t="s">
        <v>1014</v>
      </c>
      <c r="B99" s="1" t="s">
        <v>1015</v>
      </c>
      <c r="C99" s="1" t="s">
        <v>1016</v>
      </c>
      <c r="D99" s="1" t="s">
        <v>1017</v>
      </c>
      <c r="E99" s="8" t="s">
        <v>1018</v>
      </c>
      <c r="F99" s="26" t="s">
        <v>222</v>
      </c>
      <c r="G99" s="1">
        <v>200</v>
      </c>
      <c r="H99" s="5">
        <v>15017475092</v>
      </c>
      <c r="I99" s="7" t="s">
        <v>533</v>
      </c>
      <c r="J99" s="20" t="e">
        <v>#N/A</v>
      </c>
      <c r="K99" s="26" t="s">
        <v>1019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631</v>
      </c>
      <c r="R99" s="1" t="s">
        <v>577</v>
      </c>
      <c r="S99" s="1" t="s">
        <v>609</v>
      </c>
      <c r="T99" s="1" t="s">
        <v>637</v>
      </c>
      <c r="U99" s="1" t="s">
        <v>550</v>
      </c>
      <c r="V99" s="1" t="s">
        <v>551</v>
      </c>
      <c r="W99" s="1" t="s">
        <v>1020</v>
      </c>
      <c r="X99" s="1" t="s">
        <v>541</v>
      </c>
      <c r="Y99" s="1" t="s">
        <v>542</v>
      </c>
      <c r="AC99" s="1" t="s">
        <v>1021</v>
      </c>
      <c r="AD99" s="1" t="s">
        <v>1021</v>
      </c>
    </row>
    <row r="100" spans="1:30" ht="16.5">
      <c r="A100" s="11" t="s">
        <v>579</v>
      </c>
      <c r="B100" s="11" t="s">
        <v>446</v>
      </c>
      <c r="C100" s="11" t="s">
        <v>447</v>
      </c>
      <c r="D100" s="11" t="s">
        <v>446</v>
      </c>
      <c r="E100" s="15" t="s">
        <v>448</v>
      </c>
      <c r="F100" s="29" t="s">
        <v>195</v>
      </c>
      <c r="G100" s="11">
        <v>200</v>
      </c>
      <c r="H100" s="12">
        <v>15217206242</v>
      </c>
      <c r="I100" s="7" t="s">
        <v>533</v>
      </c>
      <c r="J100" s="20" t="s">
        <v>36</v>
      </c>
      <c r="K100" s="29" t="s">
        <v>1019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599</v>
      </c>
      <c r="R100" s="11" t="s">
        <v>1022</v>
      </c>
      <c r="S100" s="11" t="s">
        <v>548</v>
      </c>
      <c r="T100" s="11" t="s">
        <v>549</v>
      </c>
      <c r="U100" s="11" t="s">
        <v>550</v>
      </c>
      <c r="V100" s="11" t="s">
        <v>551</v>
      </c>
      <c r="W100" s="11" t="s">
        <v>540</v>
      </c>
      <c r="X100" s="11" t="s">
        <v>541</v>
      </c>
      <c r="Y100" s="11" t="s">
        <v>542</v>
      </c>
      <c r="Z100" s="11"/>
      <c r="AA100" s="11"/>
      <c r="AB100" s="11"/>
      <c r="AC100" s="11" t="s">
        <v>1023</v>
      </c>
      <c r="AD100" s="11" t="s">
        <v>1023</v>
      </c>
    </row>
    <row r="101" spans="1:30" ht="16.5">
      <c r="A101" s="1" t="s">
        <v>1024</v>
      </c>
      <c r="B101" s="1" t="s">
        <v>449</v>
      </c>
      <c r="C101" s="1" t="s">
        <v>450</v>
      </c>
      <c r="D101" s="1" t="s">
        <v>451</v>
      </c>
      <c r="E101" s="8" t="s">
        <v>452</v>
      </c>
      <c r="F101" s="26" t="s">
        <v>307</v>
      </c>
      <c r="G101" s="1">
        <v>200</v>
      </c>
      <c r="H101" s="5">
        <v>13106593092</v>
      </c>
      <c r="I101" s="7" t="s">
        <v>533</v>
      </c>
      <c r="J101" s="20" t="s">
        <v>36</v>
      </c>
      <c r="K101" s="26" t="s">
        <v>1025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631</v>
      </c>
      <c r="R101" s="1" t="s">
        <v>1026</v>
      </c>
      <c r="S101" s="1" t="s">
        <v>711</v>
      </c>
      <c r="T101" s="1" t="s">
        <v>538</v>
      </c>
      <c r="U101" s="1" t="s">
        <v>550</v>
      </c>
      <c r="V101" s="1" t="s">
        <v>551</v>
      </c>
      <c r="W101" s="1" t="s">
        <v>540</v>
      </c>
      <c r="X101" s="1" t="s">
        <v>541</v>
      </c>
      <c r="Y101" s="1" t="s">
        <v>542</v>
      </c>
      <c r="AC101" s="1" t="s">
        <v>767</v>
      </c>
      <c r="AD101" s="1" t="s">
        <v>767</v>
      </c>
    </row>
    <row r="102" spans="1:30" ht="16.5">
      <c r="A102" s="1" t="s">
        <v>1027</v>
      </c>
      <c r="B102" s="1" t="s">
        <v>453</v>
      </c>
      <c r="C102" s="1" t="s">
        <v>454</v>
      </c>
      <c r="D102" s="1" t="s">
        <v>455</v>
      </c>
      <c r="E102" s="8" t="s">
        <v>456</v>
      </c>
      <c r="F102" s="26" t="s">
        <v>457</v>
      </c>
      <c r="G102" s="1">
        <v>200</v>
      </c>
      <c r="H102" s="5">
        <v>14748553438</v>
      </c>
      <c r="I102" s="7" t="s">
        <v>533</v>
      </c>
      <c r="J102" s="20" t="s">
        <v>36</v>
      </c>
      <c r="K102" s="26" t="s">
        <v>1025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535</v>
      </c>
      <c r="R102" s="1" t="s">
        <v>589</v>
      </c>
      <c r="S102" s="1" t="s">
        <v>572</v>
      </c>
      <c r="T102" s="1" t="s">
        <v>549</v>
      </c>
      <c r="U102" s="1" t="s">
        <v>550</v>
      </c>
      <c r="V102" s="1" t="s">
        <v>551</v>
      </c>
      <c r="W102" s="1" t="s">
        <v>540</v>
      </c>
      <c r="X102" s="1" t="s">
        <v>541</v>
      </c>
      <c r="Y102" s="1" t="s">
        <v>542</v>
      </c>
      <c r="AC102" s="1" t="s">
        <v>1028</v>
      </c>
      <c r="AD102" s="1" t="s">
        <v>1028</v>
      </c>
    </row>
    <row r="103" spans="1:30" ht="16.5">
      <c r="A103" s="1" t="s">
        <v>1029</v>
      </c>
      <c r="B103" s="1" t="s">
        <v>458</v>
      </c>
      <c r="C103" s="1" t="s">
        <v>459</v>
      </c>
      <c r="D103" s="1" t="s">
        <v>460</v>
      </c>
      <c r="E103" s="8" t="s">
        <v>461</v>
      </c>
      <c r="F103" s="26" t="s">
        <v>437</v>
      </c>
      <c r="G103" s="1">
        <v>200</v>
      </c>
      <c r="H103" s="5">
        <v>18902781991</v>
      </c>
      <c r="I103" s="7" t="s">
        <v>533</v>
      </c>
      <c r="J103" s="20" t="s">
        <v>36</v>
      </c>
      <c r="K103" s="26" t="s">
        <v>1030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564</v>
      </c>
      <c r="R103" s="1" t="s">
        <v>1031</v>
      </c>
      <c r="S103" s="1" t="s">
        <v>552</v>
      </c>
      <c r="T103" s="1" t="s">
        <v>538</v>
      </c>
      <c r="U103" s="1" t="s">
        <v>550</v>
      </c>
      <c r="V103" s="1" t="s">
        <v>551</v>
      </c>
      <c r="W103" s="1" t="s">
        <v>540</v>
      </c>
      <c r="X103" s="1" t="s">
        <v>541</v>
      </c>
      <c r="Y103" s="1" t="s">
        <v>542</v>
      </c>
      <c r="AC103" s="1" t="s">
        <v>731</v>
      </c>
      <c r="AD103" s="1" t="s">
        <v>731</v>
      </c>
    </row>
    <row r="104" spans="1:30" ht="16.5">
      <c r="A104" s="1" t="s">
        <v>1032</v>
      </c>
      <c r="B104" s="1" t="s">
        <v>462</v>
      </c>
      <c r="C104" s="1" t="s">
        <v>463</v>
      </c>
      <c r="D104" s="1" t="s">
        <v>462</v>
      </c>
      <c r="E104" s="8" t="s">
        <v>464</v>
      </c>
      <c r="F104" s="26" t="s">
        <v>307</v>
      </c>
      <c r="G104" s="1">
        <v>200</v>
      </c>
      <c r="H104" s="5">
        <v>16655331040</v>
      </c>
      <c r="I104" s="7" t="s">
        <v>533</v>
      </c>
      <c r="J104" s="20" t="s">
        <v>36</v>
      </c>
      <c r="K104" s="26" t="s">
        <v>1030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546</v>
      </c>
      <c r="R104" s="1" t="s">
        <v>1033</v>
      </c>
      <c r="S104" s="1" t="s">
        <v>552</v>
      </c>
      <c r="T104" s="1" t="s">
        <v>538</v>
      </c>
      <c r="U104" s="1" t="s">
        <v>550</v>
      </c>
      <c r="V104" s="1" t="s">
        <v>551</v>
      </c>
      <c r="W104" s="1" t="s">
        <v>552</v>
      </c>
      <c r="X104" s="1" t="s">
        <v>541</v>
      </c>
      <c r="Y104" s="1" t="s">
        <v>542</v>
      </c>
      <c r="AC104" s="1" t="s">
        <v>1034</v>
      </c>
      <c r="AD104" s="1" t="s">
        <v>1034</v>
      </c>
    </row>
    <row r="105" spans="1:30" ht="16.5">
      <c r="A105" s="1" t="s">
        <v>1035</v>
      </c>
      <c r="B105" s="1" t="s">
        <v>1036</v>
      </c>
      <c r="C105" s="1" t="s">
        <v>1037</v>
      </c>
      <c r="D105" s="1" t="s">
        <v>1038</v>
      </c>
      <c r="E105" s="8" t="s">
        <v>1039</v>
      </c>
      <c r="F105" s="26" t="s">
        <v>182</v>
      </c>
      <c r="G105" s="1">
        <v>200</v>
      </c>
      <c r="H105" s="5">
        <v>13418821587</v>
      </c>
      <c r="I105" s="7" t="s">
        <v>533</v>
      </c>
      <c r="J105" s="20" t="e">
        <v>#N/A</v>
      </c>
      <c r="K105" s="26" t="s">
        <v>1040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546</v>
      </c>
      <c r="R105" s="1" t="s">
        <v>1041</v>
      </c>
      <c r="S105" s="1" t="s">
        <v>595</v>
      </c>
      <c r="T105" s="1" t="s">
        <v>646</v>
      </c>
      <c r="U105" s="1" t="s">
        <v>550</v>
      </c>
      <c r="V105" s="1" t="s">
        <v>551</v>
      </c>
      <c r="W105" s="1" t="s">
        <v>540</v>
      </c>
      <c r="X105" s="1" t="s">
        <v>541</v>
      </c>
      <c r="Y105" s="1" t="s">
        <v>542</v>
      </c>
      <c r="AC105" s="1" t="s">
        <v>1042</v>
      </c>
      <c r="AD105" s="1" t="s">
        <v>1042</v>
      </c>
    </row>
    <row r="106" spans="1:30" ht="16.5">
      <c r="A106" s="1" t="s">
        <v>1043</v>
      </c>
      <c r="B106" s="1" t="s">
        <v>465</v>
      </c>
      <c r="C106" s="1" t="s">
        <v>466</v>
      </c>
      <c r="D106" s="1" t="s">
        <v>467</v>
      </c>
      <c r="E106" s="8" t="s">
        <v>468</v>
      </c>
      <c r="F106" s="26" t="s">
        <v>203</v>
      </c>
      <c r="G106" s="1">
        <v>200</v>
      </c>
      <c r="H106" s="5">
        <v>18646028875</v>
      </c>
      <c r="I106" s="7" t="s">
        <v>533</v>
      </c>
      <c r="J106" s="20" t="s">
        <v>36</v>
      </c>
      <c r="K106" s="26" t="s">
        <v>1044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1045</v>
      </c>
      <c r="R106" s="1" t="s">
        <v>1046</v>
      </c>
      <c r="S106" s="1" t="s">
        <v>548</v>
      </c>
      <c r="T106" s="1" t="s">
        <v>549</v>
      </c>
      <c r="U106" s="1" t="s">
        <v>550</v>
      </c>
      <c r="V106" s="1" t="s">
        <v>551</v>
      </c>
      <c r="W106" s="1" t="s">
        <v>540</v>
      </c>
      <c r="X106" s="1" t="s">
        <v>541</v>
      </c>
      <c r="Y106" s="1" t="s">
        <v>542</v>
      </c>
      <c r="AC106" s="1" t="s">
        <v>1047</v>
      </c>
      <c r="AD106" s="1" t="s">
        <v>1047</v>
      </c>
    </row>
    <row r="107" spans="1:30" ht="16.5">
      <c r="A107" s="1" t="s">
        <v>932</v>
      </c>
      <c r="B107" s="35">
        <v>0.91458333333333297</v>
      </c>
      <c r="C107" s="1" t="s">
        <v>469</v>
      </c>
      <c r="D107" s="1" t="s">
        <v>470</v>
      </c>
      <c r="E107" s="8" t="s">
        <v>471</v>
      </c>
      <c r="F107" s="26" t="s">
        <v>138</v>
      </c>
      <c r="G107" s="1">
        <v>200</v>
      </c>
      <c r="H107" s="5">
        <v>18520244762</v>
      </c>
      <c r="I107" s="7" t="s">
        <v>533</v>
      </c>
      <c r="J107" s="20" t="s">
        <v>36</v>
      </c>
      <c r="K107" s="26" t="s">
        <v>1048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535</v>
      </c>
      <c r="R107" s="1" t="s">
        <v>669</v>
      </c>
      <c r="S107" s="1" t="s">
        <v>1049</v>
      </c>
      <c r="T107" s="1" t="s">
        <v>538</v>
      </c>
      <c r="U107" s="1" t="s">
        <v>550</v>
      </c>
      <c r="V107" s="1" t="s">
        <v>551</v>
      </c>
      <c r="W107" s="1" t="s">
        <v>540</v>
      </c>
      <c r="X107" s="1" t="s">
        <v>541</v>
      </c>
      <c r="Y107" s="1" t="s">
        <v>542</v>
      </c>
      <c r="AC107" s="1" t="s">
        <v>1050</v>
      </c>
      <c r="AD107" s="1" t="s">
        <v>1050</v>
      </c>
    </row>
    <row r="108" spans="1:30" ht="16.5">
      <c r="A108" s="1" t="s">
        <v>1051</v>
      </c>
      <c r="B108" s="1" t="s">
        <v>1052</v>
      </c>
      <c r="C108" s="1" t="s">
        <v>473</v>
      </c>
      <c r="D108" s="1" t="s">
        <v>472</v>
      </c>
      <c r="E108" s="8" t="s">
        <v>474</v>
      </c>
      <c r="F108" s="26" t="s">
        <v>138</v>
      </c>
      <c r="G108" s="1">
        <v>200</v>
      </c>
      <c r="H108" s="5">
        <v>18665585144</v>
      </c>
      <c r="I108" s="7" t="s">
        <v>533</v>
      </c>
      <c r="J108" s="20" t="s">
        <v>36</v>
      </c>
      <c r="K108" s="26" t="s">
        <v>1053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535</v>
      </c>
      <c r="R108" s="1" t="s">
        <v>1054</v>
      </c>
      <c r="S108" s="1" t="s">
        <v>548</v>
      </c>
      <c r="T108" s="1" t="s">
        <v>646</v>
      </c>
      <c r="U108" s="1" t="s">
        <v>550</v>
      </c>
      <c r="V108" s="1" t="s">
        <v>551</v>
      </c>
      <c r="W108" s="1" t="s">
        <v>540</v>
      </c>
      <c r="X108" s="1" t="s">
        <v>541</v>
      </c>
      <c r="Y108" s="1" t="s">
        <v>542</v>
      </c>
      <c r="AC108" s="1" t="s">
        <v>1055</v>
      </c>
      <c r="AD108" s="1" t="s">
        <v>1055</v>
      </c>
    </row>
    <row r="109" spans="1:30" ht="16.5">
      <c r="A109" s="1" t="s">
        <v>1056</v>
      </c>
      <c r="B109" s="1" t="s">
        <v>475</v>
      </c>
      <c r="C109" s="1" t="s">
        <v>476</v>
      </c>
      <c r="D109" s="1" t="s">
        <v>477</v>
      </c>
      <c r="E109" s="8" t="s">
        <v>478</v>
      </c>
      <c r="F109" s="26" t="s">
        <v>307</v>
      </c>
      <c r="G109" s="1">
        <v>200</v>
      </c>
      <c r="H109" s="5">
        <v>13883830066</v>
      </c>
      <c r="I109" s="7" t="s">
        <v>533</v>
      </c>
      <c r="J109" s="20" t="s">
        <v>36</v>
      </c>
      <c r="K109" s="26" t="s">
        <v>1057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631</v>
      </c>
      <c r="R109" s="1" t="s">
        <v>577</v>
      </c>
      <c r="S109" s="1" t="s">
        <v>926</v>
      </c>
      <c r="T109" s="1" t="s">
        <v>538</v>
      </c>
      <c r="U109" s="1" t="s">
        <v>36</v>
      </c>
      <c r="V109" s="1" t="s">
        <v>584</v>
      </c>
      <c r="W109" s="1" t="s">
        <v>1058</v>
      </c>
      <c r="X109" s="1" t="s">
        <v>541</v>
      </c>
      <c r="Y109" s="1" t="s">
        <v>542</v>
      </c>
      <c r="AC109" s="1" t="s">
        <v>1059</v>
      </c>
      <c r="AD109" s="1" t="s">
        <v>1059</v>
      </c>
    </row>
    <row r="110" spans="1:30" ht="16.5">
      <c r="A110" s="1" t="s">
        <v>1060</v>
      </c>
      <c r="B110" s="1" t="s">
        <v>479</v>
      </c>
      <c r="C110" s="1" t="s">
        <v>480</v>
      </c>
      <c r="D110" s="1" t="s">
        <v>481</v>
      </c>
      <c r="E110" s="8" t="s">
        <v>482</v>
      </c>
      <c r="F110" s="26" t="s">
        <v>195</v>
      </c>
      <c r="G110" s="1">
        <v>200</v>
      </c>
      <c r="H110" s="5">
        <v>13780976098</v>
      </c>
      <c r="I110" s="7" t="s">
        <v>533</v>
      </c>
      <c r="J110" s="20" t="s">
        <v>36</v>
      </c>
      <c r="K110" s="26" t="s">
        <v>1057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546</v>
      </c>
      <c r="R110" s="1" t="s">
        <v>1061</v>
      </c>
      <c r="S110" s="1" t="s">
        <v>595</v>
      </c>
      <c r="T110" s="1" t="s">
        <v>549</v>
      </c>
      <c r="U110" s="1" t="s">
        <v>550</v>
      </c>
      <c r="W110" s="1" t="s">
        <v>540</v>
      </c>
      <c r="X110" s="1" t="s">
        <v>541</v>
      </c>
      <c r="Y110" s="1" t="s">
        <v>542</v>
      </c>
      <c r="AC110" s="1" t="s">
        <v>1062</v>
      </c>
      <c r="AD110" s="1" t="s">
        <v>1062</v>
      </c>
    </row>
    <row r="111" spans="1:30" ht="16.5">
      <c r="A111" s="1" t="s">
        <v>1063</v>
      </c>
      <c r="B111" s="1" t="s">
        <v>483</v>
      </c>
      <c r="C111" s="1" t="s">
        <v>484</v>
      </c>
      <c r="D111" s="1" t="s">
        <v>485</v>
      </c>
      <c r="E111" s="8" t="s">
        <v>486</v>
      </c>
      <c r="F111" s="26" t="s">
        <v>195</v>
      </c>
      <c r="G111" s="1">
        <v>200</v>
      </c>
      <c r="H111" s="5">
        <v>17318589494</v>
      </c>
      <c r="I111" s="7" t="s">
        <v>533</v>
      </c>
      <c r="J111" s="20" t="s">
        <v>36</v>
      </c>
      <c r="K111" s="26" t="s">
        <v>1064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535</v>
      </c>
      <c r="R111" s="1" t="s">
        <v>1065</v>
      </c>
      <c r="S111" s="1" t="s">
        <v>548</v>
      </c>
      <c r="T111" s="1" t="s">
        <v>549</v>
      </c>
      <c r="U111" s="1" t="s">
        <v>550</v>
      </c>
      <c r="V111" s="1" t="s">
        <v>551</v>
      </c>
      <c r="W111" s="1" t="s">
        <v>637</v>
      </c>
      <c r="X111" s="1" t="s">
        <v>541</v>
      </c>
      <c r="Y111" s="1" t="s">
        <v>542</v>
      </c>
      <c r="AC111" s="1" t="s">
        <v>1066</v>
      </c>
      <c r="AD111" s="1" t="s">
        <v>1066</v>
      </c>
    </row>
    <row r="112" spans="1:30" ht="16.5">
      <c r="A112" s="1" t="s">
        <v>1067</v>
      </c>
      <c r="B112" s="1" t="s">
        <v>1068</v>
      </c>
      <c r="C112" s="1" t="s">
        <v>487</v>
      </c>
      <c r="D112" s="1" t="s">
        <v>488</v>
      </c>
      <c r="E112" s="8" t="s">
        <v>489</v>
      </c>
      <c r="F112" s="26" t="s">
        <v>195</v>
      </c>
      <c r="G112" s="1">
        <v>200</v>
      </c>
      <c r="H112" s="5">
        <v>15626275611</v>
      </c>
      <c r="I112" s="7" t="s">
        <v>533</v>
      </c>
      <c r="J112" s="20" t="s">
        <v>36</v>
      </c>
      <c r="K112" s="26" t="s">
        <v>1064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535</v>
      </c>
      <c r="R112" s="1" t="s">
        <v>1069</v>
      </c>
      <c r="S112" s="1" t="s">
        <v>595</v>
      </c>
      <c r="T112" s="1" t="s">
        <v>549</v>
      </c>
      <c r="U112" s="1" t="s">
        <v>550</v>
      </c>
      <c r="V112" s="1" t="s">
        <v>551</v>
      </c>
      <c r="W112" s="1" t="s">
        <v>540</v>
      </c>
      <c r="X112" s="1" t="s">
        <v>541</v>
      </c>
      <c r="Y112" s="1" t="s">
        <v>542</v>
      </c>
      <c r="AC112" s="1" t="s">
        <v>1070</v>
      </c>
      <c r="AD112" s="1" t="s">
        <v>1070</v>
      </c>
    </row>
    <row r="113" spans="1:30" s="25" customFormat="1" ht="16.5" customHeight="1">
      <c r="A113" s="36" t="s">
        <v>1071</v>
      </c>
      <c r="B113" s="36" t="s">
        <v>1072</v>
      </c>
      <c r="C113" s="36" t="s">
        <v>1073</v>
      </c>
      <c r="D113" s="36" t="s">
        <v>1074</v>
      </c>
      <c r="E113" s="37" t="s">
        <v>1075</v>
      </c>
      <c r="F113" s="38">
        <v>24000</v>
      </c>
      <c r="G113" s="36" t="s">
        <v>1076</v>
      </c>
      <c r="H113" s="39">
        <v>18863681800</v>
      </c>
      <c r="I113" s="45" t="s">
        <v>533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980</v>
      </c>
      <c r="R113" s="36" t="s">
        <v>613</v>
      </c>
      <c r="S113" s="36" t="s">
        <v>578</v>
      </c>
      <c r="T113" s="36" t="s">
        <v>549</v>
      </c>
      <c r="U113" s="36" t="s">
        <v>36</v>
      </c>
      <c r="V113" s="36">
        <v>300</v>
      </c>
      <c r="W113" s="36" t="s">
        <v>1077</v>
      </c>
      <c r="X113" s="36" t="s">
        <v>541</v>
      </c>
      <c r="Y113" s="36" t="s">
        <v>542</v>
      </c>
      <c r="Z113" s="36"/>
      <c r="AA113" s="36" t="s">
        <v>1078</v>
      </c>
      <c r="AB113" s="36" t="s">
        <v>1078</v>
      </c>
      <c r="AC113" s="36"/>
    </row>
    <row r="114" spans="1:30" s="25" customFormat="1" ht="16.5" customHeight="1">
      <c r="A114" s="25" t="s">
        <v>635</v>
      </c>
      <c r="B114" s="25" t="s">
        <v>187</v>
      </c>
      <c r="C114" s="25" t="s">
        <v>188</v>
      </c>
      <c r="D114" s="25" t="s">
        <v>189</v>
      </c>
      <c r="E114" s="40" t="s">
        <v>190</v>
      </c>
      <c r="F114" s="41">
        <v>11000</v>
      </c>
      <c r="G114" s="25">
        <v>200</v>
      </c>
      <c r="H114" s="42">
        <v>15220088161</v>
      </c>
      <c r="I114" s="48" t="s">
        <v>533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535</v>
      </c>
      <c r="R114" s="25" t="s">
        <v>577</v>
      </c>
      <c r="S114" s="25" t="s">
        <v>537</v>
      </c>
      <c r="T114" s="25" t="s">
        <v>637</v>
      </c>
      <c r="U114" s="25" t="s">
        <v>36</v>
      </c>
      <c r="V114" s="25">
        <v>300</v>
      </c>
      <c r="W114" s="25" t="s">
        <v>638</v>
      </c>
      <c r="X114" s="25" t="s">
        <v>541</v>
      </c>
      <c r="Y114" s="25" t="s">
        <v>542</v>
      </c>
      <c r="AB114" s="25" t="s">
        <v>639</v>
      </c>
      <c r="AC114" s="25" t="s">
        <v>639</v>
      </c>
    </row>
    <row r="115" spans="1:30" s="25" customFormat="1" ht="16.5" customHeight="1">
      <c r="A115" s="36" t="s">
        <v>1079</v>
      </c>
      <c r="B115" s="36" t="s">
        <v>1080</v>
      </c>
      <c r="C115" s="36" t="s">
        <v>1081</v>
      </c>
      <c r="D115" s="36" t="s">
        <v>1082</v>
      </c>
      <c r="E115" s="43" t="s">
        <v>1083</v>
      </c>
      <c r="F115" s="38">
        <v>16210</v>
      </c>
      <c r="G115" s="36" t="s">
        <v>1076</v>
      </c>
      <c r="H115" s="39">
        <v>18156121179</v>
      </c>
      <c r="I115" s="45" t="s">
        <v>533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535</v>
      </c>
      <c r="R115" s="36" t="s">
        <v>758</v>
      </c>
      <c r="S115" s="36" t="s">
        <v>548</v>
      </c>
      <c r="T115" s="36" t="s">
        <v>637</v>
      </c>
      <c r="U115" s="36" t="s">
        <v>550</v>
      </c>
      <c r="V115" s="36">
        <v>300</v>
      </c>
      <c r="W115" s="36" t="s">
        <v>1084</v>
      </c>
      <c r="X115" s="36" t="s">
        <v>541</v>
      </c>
      <c r="Y115" s="36" t="s">
        <v>542</v>
      </c>
      <c r="Z115" s="36"/>
      <c r="AA115" s="36" t="s">
        <v>561</v>
      </c>
      <c r="AB115" s="36" t="s">
        <v>561</v>
      </c>
      <c r="AC115" s="36"/>
    </row>
    <row r="116" spans="1:30" s="25" customFormat="1" ht="16.5" customHeight="1">
      <c r="A116" s="25" t="s">
        <v>1085</v>
      </c>
      <c r="B116" s="25" t="s">
        <v>1086</v>
      </c>
      <c r="C116" s="25" t="s">
        <v>1087</v>
      </c>
      <c r="D116" s="25" t="s">
        <v>1088</v>
      </c>
      <c r="E116" s="40" t="s">
        <v>1089</v>
      </c>
      <c r="F116" s="41">
        <v>24000</v>
      </c>
      <c r="G116" s="25" t="s">
        <v>1076</v>
      </c>
      <c r="H116" s="42">
        <v>16678993868</v>
      </c>
      <c r="I116" s="48" t="s">
        <v>533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535</v>
      </c>
      <c r="R116" s="25" t="s">
        <v>613</v>
      </c>
      <c r="S116" s="25" t="s">
        <v>548</v>
      </c>
      <c r="T116" s="25" t="s">
        <v>549</v>
      </c>
      <c r="U116" s="25" t="s">
        <v>36</v>
      </c>
      <c r="V116" s="25">
        <v>300</v>
      </c>
      <c r="W116" s="25" t="s">
        <v>1090</v>
      </c>
      <c r="X116" s="25" t="s">
        <v>541</v>
      </c>
      <c r="Y116" s="25" t="s">
        <v>542</v>
      </c>
      <c r="AB116" s="25" t="s">
        <v>1091</v>
      </c>
      <c r="AC116" s="25" t="s">
        <v>1091</v>
      </c>
    </row>
    <row r="117" spans="1:30" s="25" customFormat="1" ht="16.5" customHeight="1">
      <c r="A117" s="25" t="s">
        <v>718</v>
      </c>
      <c r="B117" s="25" t="s">
        <v>719</v>
      </c>
      <c r="C117" s="25" t="s">
        <v>499</v>
      </c>
      <c r="D117" s="25" t="s">
        <v>500</v>
      </c>
      <c r="E117" s="40" t="s">
        <v>501</v>
      </c>
      <c r="F117" s="41">
        <v>27000</v>
      </c>
      <c r="G117" s="25" t="s">
        <v>1076</v>
      </c>
      <c r="H117" s="42">
        <v>15256573192</v>
      </c>
      <c r="I117" s="48" t="s">
        <v>533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546</v>
      </c>
      <c r="R117" s="25" t="s">
        <v>721</v>
      </c>
      <c r="S117" s="25" t="s">
        <v>552</v>
      </c>
      <c r="T117" s="25" t="s">
        <v>637</v>
      </c>
      <c r="U117" s="25" t="s">
        <v>36</v>
      </c>
      <c r="V117" s="25">
        <v>300</v>
      </c>
      <c r="W117" s="25" t="s">
        <v>722</v>
      </c>
      <c r="X117" s="25" t="s">
        <v>541</v>
      </c>
      <c r="Y117" s="25" t="s">
        <v>542</v>
      </c>
      <c r="AB117" s="25" t="s">
        <v>723</v>
      </c>
      <c r="AC117" s="25" t="s">
        <v>723</v>
      </c>
    </row>
    <row r="118" spans="1:30" s="25" customFormat="1" ht="16.5" customHeight="1">
      <c r="A118" s="25" t="s">
        <v>1092</v>
      </c>
      <c r="B118" s="25" t="s">
        <v>345</v>
      </c>
      <c r="C118" s="25" t="s">
        <v>490</v>
      </c>
      <c r="D118" s="25" t="s">
        <v>491</v>
      </c>
      <c r="E118" s="40" t="s">
        <v>492</v>
      </c>
      <c r="F118" s="41">
        <v>11000</v>
      </c>
      <c r="G118" s="25">
        <v>200</v>
      </c>
      <c r="H118" s="42">
        <v>17758086536</v>
      </c>
      <c r="I118" s="48" t="s">
        <v>533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535</v>
      </c>
      <c r="R118" s="25" t="s">
        <v>1093</v>
      </c>
      <c r="S118" s="25" t="s">
        <v>651</v>
      </c>
      <c r="T118" s="25" t="s">
        <v>549</v>
      </c>
      <c r="U118" s="25" t="s">
        <v>36</v>
      </c>
      <c r="V118" s="25">
        <v>300</v>
      </c>
      <c r="W118" s="25" t="s">
        <v>492</v>
      </c>
      <c r="X118" s="25" t="s">
        <v>541</v>
      </c>
      <c r="Y118" s="25" t="s">
        <v>542</v>
      </c>
      <c r="AB118" s="25" t="s">
        <v>889</v>
      </c>
      <c r="AC118" s="25" t="s">
        <v>889</v>
      </c>
    </row>
    <row r="119" spans="1:30" s="25" customFormat="1" ht="16.5" customHeight="1">
      <c r="A119" s="25" t="s">
        <v>1094</v>
      </c>
      <c r="B119" s="25" t="s">
        <v>1095</v>
      </c>
      <c r="C119" s="25" t="s">
        <v>1096</v>
      </c>
      <c r="D119" s="25" t="s">
        <v>1095</v>
      </c>
      <c r="E119" s="40" t="s">
        <v>1097</v>
      </c>
      <c r="F119" s="41">
        <v>50000</v>
      </c>
      <c r="G119" s="25" t="s">
        <v>1098</v>
      </c>
      <c r="H119" s="42">
        <v>15209896224</v>
      </c>
      <c r="I119" s="48" t="s">
        <v>533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535</v>
      </c>
      <c r="R119" s="25" t="s">
        <v>1099</v>
      </c>
      <c r="S119" s="25" t="s">
        <v>548</v>
      </c>
      <c r="T119" s="25" t="s">
        <v>885</v>
      </c>
      <c r="U119" s="25" t="s">
        <v>36</v>
      </c>
      <c r="V119" s="25">
        <v>500</v>
      </c>
      <c r="W119" s="25" t="s">
        <v>1097</v>
      </c>
      <c r="X119" s="25" t="s">
        <v>541</v>
      </c>
      <c r="Y119" s="25" t="s">
        <v>542</v>
      </c>
      <c r="AB119" s="25" t="s">
        <v>912</v>
      </c>
      <c r="AC119" s="25" t="s">
        <v>912</v>
      </c>
    </row>
    <row r="120" spans="1:30" s="25" customFormat="1" ht="16.5" customHeight="1">
      <c r="A120" s="36" t="s">
        <v>1100</v>
      </c>
      <c r="B120" s="36" t="s">
        <v>1101</v>
      </c>
      <c r="C120" s="36" t="s">
        <v>1102</v>
      </c>
      <c r="D120" s="36" t="s">
        <v>1103</v>
      </c>
      <c r="E120" s="44" t="s">
        <v>1104</v>
      </c>
      <c r="F120" s="38">
        <v>12000</v>
      </c>
      <c r="G120" s="36" t="s">
        <v>1076</v>
      </c>
      <c r="H120" s="39">
        <v>13691847225</v>
      </c>
      <c r="I120" s="45" t="s">
        <v>533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535</v>
      </c>
      <c r="R120" s="36" t="s">
        <v>577</v>
      </c>
      <c r="S120" s="36" t="s">
        <v>1105</v>
      </c>
      <c r="T120" s="36" t="s">
        <v>646</v>
      </c>
      <c r="U120" s="36" t="s">
        <v>550</v>
      </c>
      <c r="V120" s="36">
        <v>300</v>
      </c>
      <c r="W120" s="36" t="s">
        <v>1106</v>
      </c>
      <c r="X120" s="36" t="s">
        <v>541</v>
      </c>
      <c r="Y120" s="36" t="s">
        <v>542</v>
      </c>
      <c r="Z120" s="36"/>
      <c r="AA120" s="36" t="s">
        <v>1107</v>
      </c>
      <c r="AB120" s="36" t="s">
        <v>1107</v>
      </c>
      <c r="AC120" s="36"/>
    </row>
    <row r="121" spans="1:30" s="25" customFormat="1" ht="16.5">
      <c r="A121" s="25" t="s">
        <v>824</v>
      </c>
      <c r="B121" s="25" t="s">
        <v>1108</v>
      </c>
      <c r="C121" s="25" t="s">
        <v>1109</v>
      </c>
      <c r="D121" s="25" t="s">
        <v>1108</v>
      </c>
      <c r="E121" s="40" t="s">
        <v>1110</v>
      </c>
      <c r="F121" s="41">
        <v>85000</v>
      </c>
      <c r="G121" s="25" t="s">
        <v>1098</v>
      </c>
      <c r="H121" s="42">
        <v>13831044074</v>
      </c>
      <c r="I121" s="48" t="s">
        <v>533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535</v>
      </c>
      <c r="R121" s="25" t="s">
        <v>1111</v>
      </c>
      <c r="S121" s="25" t="s">
        <v>548</v>
      </c>
      <c r="T121" s="25" t="s">
        <v>885</v>
      </c>
      <c r="U121" s="25" t="s">
        <v>36</v>
      </c>
      <c r="V121" s="25">
        <v>500</v>
      </c>
      <c r="W121" s="25" t="s">
        <v>1110</v>
      </c>
      <c r="X121" s="25" t="s">
        <v>541</v>
      </c>
      <c r="Y121" s="25" t="s">
        <v>542</v>
      </c>
      <c r="AB121" s="25" t="s">
        <v>1112</v>
      </c>
      <c r="AC121" s="25" t="s">
        <v>1112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507</v>
      </c>
      <c r="B1" s="3" t="s">
        <v>2</v>
      </c>
      <c r="C1" s="3" t="s">
        <v>3</v>
      </c>
      <c r="D1" s="3" t="s">
        <v>8</v>
      </c>
      <c r="E1" s="3" t="s">
        <v>1113</v>
      </c>
      <c r="F1" s="3" t="s">
        <v>4</v>
      </c>
      <c r="G1" s="3" t="s">
        <v>5</v>
      </c>
      <c r="H1" s="4" t="s">
        <v>509</v>
      </c>
      <c r="I1" s="17" t="s">
        <v>510</v>
      </c>
      <c r="J1" s="3" t="s">
        <v>6</v>
      </c>
      <c r="K1" s="3" t="s">
        <v>511</v>
      </c>
      <c r="L1" s="18" t="s">
        <v>1114</v>
      </c>
      <c r="M1" s="19" t="s">
        <v>514</v>
      </c>
      <c r="N1" s="19" t="s">
        <v>515</v>
      </c>
      <c r="O1" s="19" t="s">
        <v>516</v>
      </c>
      <c r="P1" s="3" t="s">
        <v>517</v>
      </c>
      <c r="Q1" s="3" t="s">
        <v>518</v>
      </c>
      <c r="R1" s="3" t="s">
        <v>508</v>
      </c>
      <c r="S1" s="3" t="s">
        <v>519</v>
      </c>
      <c r="T1" s="3" t="s">
        <v>520</v>
      </c>
      <c r="U1" s="3" t="s">
        <v>521</v>
      </c>
      <c r="V1" s="3" t="s">
        <v>522</v>
      </c>
      <c r="W1" s="3" t="s">
        <v>523</v>
      </c>
      <c r="X1" s="3" t="s">
        <v>524</v>
      </c>
      <c r="Y1" s="3" t="s">
        <v>525</v>
      </c>
      <c r="Z1" s="3" t="s">
        <v>526</v>
      </c>
      <c r="AA1" s="3" t="s">
        <v>527</v>
      </c>
      <c r="AB1" s="3" t="s">
        <v>528</v>
      </c>
      <c r="AC1" s="3" t="s">
        <v>529</v>
      </c>
      <c r="AD1" s="3" t="s">
        <v>530</v>
      </c>
      <c r="AE1" s="3"/>
    </row>
    <row r="2" spans="1:31" ht="13.5" customHeight="1">
      <c r="A2" s="1" t="s">
        <v>1115</v>
      </c>
      <c r="B2" s="1" t="s">
        <v>33</v>
      </c>
      <c r="C2" s="1" t="s">
        <v>34</v>
      </c>
      <c r="D2" s="5">
        <v>13164701556</v>
      </c>
      <c r="E2" s="1" t="s">
        <v>1116</v>
      </c>
      <c r="F2" s="1" t="s">
        <v>33</v>
      </c>
      <c r="G2" s="6" t="s">
        <v>35</v>
      </c>
      <c r="H2" s="7" t="s">
        <v>533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535</v>
      </c>
      <c r="Q2" s="1" t="s">
        <v>1117</v>
      </c>
      <c r="R2" s="1" t="s">
        <v>1118</v>
      </c>
      <c r="S2" s="1" t="s">
        <v>548</v>
      </c>
      <c r="T2" s="1" t="s">
        <v>549</v>
      </c>
      <c r="U2" s="1" t="s">
        <v>36</v>
      </c>
      <c r="V2" s="1">
        <v>500</v>
      </c>
      <c r="W2" s="1" t="s">
        <v>1119</v>
      </c>
      <c r="X2" s="1" t="s">
        <v>541</v>
      </c>
      <c r="Y2" s="1" t="s">
        <v>542</v>
      </c>
      <c r="AC2" s="1" t="s">
        <v>1120</v>
      </c>
      <c r="AD2" s="1" t="s">
        <v>1121</v>
      </c>
    </row>
    <row r="3" spans="1:31">
      <c r="A3" s="1" t="s">
        <v>1122</v>
      </c>
      <c r="B3" s="1" t="s">
        <v>38</v>
      </c>
      <c r="C3" s="1">
        <v>13160887814</v>
      </c>
      <c r="D3" s="5">
        <v>13160887814</v>
      </c>
      <c r="E3" s="1" t="s">
        <v>1116</v>
      </c>
      <c r="F3" s="1" t="s">
        <v>39</v>
      </c>
      <c r="G3" s="8" t="s">
        <v>40</v>
      </c>
      <c r="H3" s="7" t="s">
        <v>533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535</v>
      </c>
      <c r="Q3" s="1" t="s">
        <v>1123</v>
      </c>
      <c r="R3" s="1" t="s">
        <v>1098</v>
      </c>
      <c r="S3" s="1" t="s">
        <v>548</v>
      </c>
      <c r="T3" s="1" t="s">
        <v>1124</v>
      </c>
      <c r="U3" s="1" t="s">
        <v>36</v>
      </c>
      <c r="V3" s="1">
        <v>300</v>
      </c>
      <c r="W3" s="1" t="s">
        <v>40</v>
      </c>
      <c r="X3" s="1" t="s">
        <v>541</v>
      </c>
      <c r="Y3" s="1" t="s">
        <v>542</v>
      </c>
      <c r="AC3" s="1" t="s">
        <v>1125</v>
      </c>
      <c r="AD3" s="1" t="s">
        <v>1125</v>
      </c>
    </row>
    <row r="4" spans="1:31">
      <c r="A4" s="1" t="s">
        <v>1126</v>
      </c>
      <c r="B4" s="1" t="s">
        <v>1127</v>
      </c>
      <c r="C4" s="1" t="s">
        <v>1128</v>
      </c>
      <c r="D4" s="5">
        <v>13830928091</v>
      </c>
      <c r="E4" s="1" t="s">
        <v>1129</v>
      </c>
      <c r="F4" s="1" t="s">
        <v>1130</v>
      </c>
      <c r="G4" s="9" t="s">
        <v>1131</v>
      </c>
      <c r="H4" s="10" t="s">
        <v>533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631</v>
      </c>
      <c r="Q4" s="1" t="s">
        <v>1132</v>
      </c>
      <c r="R4" s="1" t="s">
        <v>1118</v>
      </c>
      <c r="S4" s="1" t="s">
        <v>36</v>
      </c>
      <c r="T4" s="1" t="s">
        <v>315</v>
      </c>
      <c r="U4" s="1" t="s">
        <v>36</v>
      </c>
      <c r="V4" s="1">
        <v>500</v>
      </c>
      <c r="W4" s="1" t="s">
        <v>1131</v>
      </c>
      <c r="X4" s="1" t="s">
        <v>541</v>
      </c>
      <c r="Y4" s="1" t="s">
        <v>542</v>
      </c>
      <c r="AC4" s="1" t="s">
        <v>1133</v>
      </c>
      <c r="AD4" s="1" t="s">
        <v>1133</v>
      </c>
    </row>
    <row r="5" spans="1:31">
      <c r="A5" s="1" t="s">
        <v>1134</v>
      </c>
      <c r="B5" s="1" t="s">
        <v>42</v>
      </c>
      <c r="C5" s="1" t="s">
        <v>43</v>
      </c>
      <c r="D5" s="7">
        <v>17827445456</v>
      </c>
      <c r="E5" s="1" t="s">
        <v>1116</v>
      </c>
      <c r="F5" s="1" t="s">
        <v>44</v>
      </c>
      <c r="G5" s="1" t="s">
        <v>45</v>
      </c>
      <c r="H5" s="7" t="s">
        <v>533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535</v>
      </c>
      <c r="Q5" s="1" t="s">
        <v>589</v>
      </c>
      <c r="R5" s="1" t="s">
        <v>1098</v>
      </c>
      <c r="S5" s="1" t="s">
        <v>1135</v>
      </c>
      <c r="T5" s="1" t="s">
        <v>549</v>
      </c>
      <c r="U5" s="1" t="s">
        <v>36</v>
      </c>
      <c r="V5" s="1">
        <v>300</v>
      </c>
      <c r="W5" s="1" t="s">
        <v>45</v>
      </c>
      <c r="X5" s="1" t="s">
        <v>541</v>
      </c>
      <c r="Y5" s="1" t="s">
        <v>542</v>
      </c>
      <c r="AC5" s="1" t="s">
        <v>1136</v>
      </c>
      <c r="AD5" s="1" t="s">
        <v>1136</v>
      </c>
    </row>
    <row r="6" spans="1:31">
      <c r="A6" s="1" t="s">
        <v>1137</v>
      </c>
      <c r="B6" s="1" t="s">
        <v>1138</v>
      </c>
      <c r="C6" s="1" t="s">
        <v>46</v>
      </c>
      <c r="D6" s="5">
        <v>15915810397</v>
      </c>
      <c r="E6" s="1" t="s">
        <v>1116</v>
      </c>
      <c r="F6" s="1" t="s">
        <v>47</v>
      </c>
      <c r="G6" s="8" t="s">
        <v>48</v>
      </c>
      <c r="H6" s="7" t="s">
        <v>533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535</v>
      </c>
      <c r="Q6" s="1" t="s">
        <v>669</v>
      </c>
      <c r="R6" s="1" t="s">
        <v>1098</v>
      </c>
      <c r="S6" s="1" t="s">
        <v>548</v>
      </c>
      <c r="T6" s="1" t="s">
        <v>549</v>
      </c>
      <c r="U6" s="1" t="s">
        <v>36</v>
      </c>
      <c r="V6" s="1">
        <v>500</v>
      </c>
      <c r="W6" s="1" t="s">
        <v>48</v>
      </c>
      <c r="X6" s="1" t="s">
        <v>541</v>
      </c>
      <c r="Y6" s="1" t="s">
        <v>542</v>
      </c>
      <c r="AC6" s="1" t="s">
        <v>912</v>
      </c>
      <c r="AD6" s="1" t="s">
        <v>912</v>
      </c>
    </row>
    <row r="7" spans="1:31">
      <c r="A7" s="1" t="s">
        <v>1139</v>
      </c>
      <c r="B7" s="1" t="s">
        <v>50</v>
      </c>
      <c r="C7" s="1" t="s">
        <v>51</v>
      </c>
      <c r="D7" s="5">
        <v>15218812635</v>
      </c>
      <c r="E7" s="1" t="s">
        <v>1116</v>
      </c>
      <c r="F7" s="1" t="s">
        <v>52</v>
      </c>
      <c r="G7" s="8" t="s">
        <v>53</v>
      </c>
      <c r="H7" s="7" t="s">
        <v>533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535</v>
      </c>
      <c r="Q7" s="1" t="s">
        <v>1140</v>
      </c>
      <c r="R7" s="1" t="s">
        <v>1098</v>
      </c>
      <c r="S7" s="1" t="s">
        <v>548</v>
      </c>
      <c r="T7" s="1" t="s">
        <v>549</v>
      </c>
      <c r="U7" s="1" t="s">
        <v>36</v>
      </c>
      <c r="V7" s="1">
        <v>300</v>
      </c>
      <c r="W7" s="1" t="s">
        <v>53</v>
      </c>
      <c r="X7" s="1" t="s">
        <v>541</v>
      </c>
      <c r="Y7" s="1" t="s">
        <v>542</v>
      </c>
      <c r="AC7" s="1" t="s">
        <v>1125</v>
      </c>
      <c r="AD7" s="1" t="s">
        <v>1125</v>
      </c>
    </row>
    <row r="8" spans="1:31">
      <c r="A8" s="1" t="s">
        <v>1141</v>
      </c>
      <c r="B8" s="1" t="s">
        <v>54</v>
      </c>
      <c r="C8" s="1" t="s">
        <v>55</v>
      </c>
      <c r="D8" s="5">
        <v>15571650605</v>
      </c>
      <c r="E8" s="1" t="s">
        <v>1116</v>
      </c>
      <c r="F8" s="1" t="s">
        <v>56</v>
      </c>
      <c r="G8" s="8" t="s">
        <v>57</v>
      </c>
      <c r="H8" s="7" t="s">
        <v>533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535</v>
      </c>
      <c r="Q8" s="1" t="s">
        <v>1142</v>
      </c>
      <c r="R8" s="1" t="s">
        <v>1076</v>
      </c>
      <c r="S8" s="1" t="s">
        <v>548</v>
      </c>
      <c r="T8" s="1" t="s">
        <v>549</v>
      </c>
      <c r="U8" s="1" t="s">
        <v>36</v>
      </c>
      <c r="V8" s="1">
        <v>300</v>
      </c>
      <c r="W8" s="1" t="s">
        <v>1143</v>
      </c>
      <c r="X8" s="1" t="s">
        <v>541</v>
      </c>
      <c r="Y8" s="1" t="s">
        <v>542</v>
      </c>
      <c r="AC8" s="1" t="s">
        <v>1144</v>
      </c>
      <c r="AD8" s="1" t="s">
        <v>1144</v>
      </c>
    </row>
    <row r="9" spans="1:31">
      <c r="A9" s="1" t="s">
        <v>1145</v>
      </c>
      <c r="B9" s="1" t="s">
        <v>59</v>
      </c>
      <c r="C9" s="1" t="s">
        <v>59</v>
      </c>
      <c r="D9" s="5">
        <v>1915884027</v>
      </c>
      <c r="E9" s="1" t="s">
        <v>1116</v>
      </c>
      <c r="F9" s="1" t="s">
        <v>59</v>
      </c>
      <c r="G9" s="8" t="s">
        <v>60</v>
      </c>
      <c r="H9" s="7" t="s">
        <v>533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535</v>
      </c>
      <c r="Q9" s="1" t="s">
        <v>1146</v>
      </c>
      <c r="R9" s="1" t="s">
        <v>1118</v>
      </c>
      <c r="S9" s="1" t="s">
        <v>548</v>
      </c>
      <c r="T9" s="1" t="s">
        <v>549</v>
      </c>
      <c r="U9" s="1" t="s">
        <v>36</v>
      </c>
      <c r="V9" s="1">
        <v>500</v>
      </c>
      <c r="W9" s="1" t="s">
        <v>1147</v>
      </c>
      <c r="X9" s="1" t="s">
        <v>541</v>
      </c>
      <c r="Y9" s="1" t="s">
        <v>542</v>
      </c>
      <c r="AC9" s="1" t="s">
        <v>1148</v>
      </c>
      <c r="AD9" s="1" t="s">
        <v>1148</v>
      </c>
    </row>
    <row r="10" spans="1:31">
      <c r="A10" s="11" t="s">
        <v>1149</v>
      </c>
      <c r="B10" s="11" t="s">
        <v>61</v>
      </c>
      <c r="C10" s="11" t="s">
        <v>62</v>
      </c>
      <c r="D10" s="12">
        <v>18820130282</v>
      </c>
      <c r="E10" s="11" t="s">
        <v>1129</v>
      </c>
      <c r="F10" s="11" t="s">
        <v>61</v>
      </c>
      <c r="G10" s="13" t="s">
        <v>63</v>
      </c>
      <c r="H10" s="14" t="s">
        <v>533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1150</v>
      </c>
      <c r="Q10" s="11" t="s">
        <v>589</v>
      </c>
      <c r="R10" s="11" t="s">
        <v>1118</v>
      </c>
      <c r="S10" s="11" t="s">
        <v>548</v>
      </c>
      <c r="T10" s="11" t="s">
        <v>538</v>
      </c>
      <c r="U10" s="11" t="s">
        <v>36</v>
      </c>
      <c r="V10" s="11">
        <v>500</v>
      </c>
      <c r="W10" s="11" t="s">
        <v>1151</v>
      </c>
      <c r="X10" s="11" t="s">
        <v>541</v>
      </c>
      <c r="Y10" s="11" t="s">
        <v>542</v>
      </c>
      <c r="Z10" s="11"/>
      <c r="AA10" s="11"/>
      <c r="AB10" s="11" t="s">
        <v>1152</v>
      </c>
      <c r="AC10" s="11" t="s">
        <v>1152</v>
      </c>
      <c r="AD10" s="11"/>
    </row>
    <row r="11" spans="1:31">
      <c r="A11" s="11" t="s">
        <v>1137</v>
      </c>
      <c r="B11" s="11" t="s">
        <v>1153</v>
      </c>
      <c r="C11" s="11" t="s">
        <v>65</v>
      </c>
      <c r="D11" s="12">
        <v>17806769640</v>
      </c>
      <c r="E11" s="11" t="s">
        <v>1116</v>
      </c>
      <c r="F11" s="11" t="s">
        <v>1154</v>
      </c>
      <c r="G11" s="13" t="s">
        <v>66</v>
      </c>
      <c r="H11" s="14" t="s">
        <v>533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535</v>
      </c>
      <c r="Q11" s="11" t="s">
        <v>571</v>
      </c>
      <c r="R11" s="11" t="s">
        <v>1076</v>
      </c>
      <c r="S11" s="11" t="s">
        <v>609</v>
      </c>
      <c r="T11" s="11" t="s">
        <v>549</v>
      </c>
      <c r="U11" s="11" t="s">
        <v>36</v>
      </c>
      <c r="V11" s="11">
        <v>300</v>
      </c>
      <c r="W11" s="11" t="s">
        <v>1155</v>
      </c>
      <c r="X11" s="11" t="s">
        <v>541</v>
      </c>
      <c r="Y11" s="11" t="s">
        <v>542</v>
      </c>
      <c r="Z11" s="11"/>
      <c r="AA11" s="11"/>
      <c r="AB11" s="11" t="s">
        <v>1156</v>
      </c>
      <c r="AC11" s="11" t="s">
        <v>1156</v>
      </c>
      <c r="AD11" s="11"/>
    </row>
    <row r="12" spans="1:31">
      <c r="A12" s="1" t="s">
        <v>1157</v>
      </c>
      <c r="B12" s="1" t="s">
        <v>67</v>
      </c>
      <c r="C12" s="1" t="s">
        <v>68</v>
      </c>
      <c r="D12" s="5">
        <v>13005422277</v>
      </c>
      <c r="E12" s="1" t="s">
        <v>1116</v>
      </c>
      <c r="F12" s="1" t="s">
        <v>69</v>
      </c>
      <c r="G12" s="8" t="s">
        <v>70</v>
      </c>
      <c r="H12" s="7" t="s">
        <v>533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631</v>
      </c>
      <c r="Q12" s="1" t="s">
        <v>577</v>
      </c>
      <c r="R12" s="1" t="s">
        <v>1118</v>
      </c>
      <c r="S12" s="1" t="s">
        <v>1158</v>
      </c>
      <c r="T12" s="1" t="s">
        <v>646</v>
      </c>
      <c r="U12" s="1" t="s">
        <v>36</v>
      </c>
      <c r="V12" s="1">
        <v>500</v>
      </c>
      <c r="W12" s="1" t="s">
        <v>1159</v>
      </c>
      <c r="X12" s="1" t="s">
        <v>541</v>
      </c>
      <c r="Y12" s="1" t="s">
        <v>542</v>
      </c>
      <c r="AC12" s="1" t="s">
        <v>1160</v>
      </c>
      <c r="AD12" s="1" t="s">
        <v>1160</v>
      </c>
    </row>
    <row r="13" spans="1:31">
      <c r="A13" s="11" t="s">
        <v>1161</v>
      </c>
      <c r="B13" s="11" t="s">
        <v>72</v>
      </c>
      <c r="C13" s="11" t="s">
        <v>73</v>
      </c>
      <c r="D13" s="12">
        <v>15759844377</v>
      </c>
      <c r="E13" s="11" t="s">
        <v>1116</v>
      </c>
      <c r="F13" s="11" t="s">
        <v>74</v>
      </c>
      <c r="G13" s="15" t="s">
        <v>75</v>
      </c>
      <c r="H13" s="14" t="s">
        <v>533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1162</v>
      </c>
      <c r="Q13" s="11" t="s">
        <v>1163</v>
      </c>
      <c r="R13" s="11" t="s">
        <v>1076</v>
      </c>
      <c r="S13" s="11" t="s">
        <v>548</v>
      </c>
      <c r="T13" s="11" t="s">
        <v>538</v>
      </c>
      <c r="U13" s="11" t="s">
        <v>550</v>
      </c>
      <c r="V13" s="11">
        <v>300</v>
      </c>
      <c r="W13" s="11" t="s">
        <v>1164</v>
      </c>
      <c r="X13" s="11" t="s">
        <v>541</v>
      </c>
      <c r="Y13" s="11" t="s">
        <v>542</v>
      </c>
      <c r="Z13" s="11"/>
      <c r="AA13" s="11"/>
      <c r="AB13" s="11" t="s">
        <v>1165</v>
      </c>
      <c r="AC13" s="11" t="s">
        <v>1165</v>
      </c>
      <c r="AD13" s="11"/>
    </row>
    <row r="14" spans="1:31">
      <c r="A14" s="1" t="s">
        <v>918</v>
      </c>
      <c r="B14" s="1" t="s">
        <v>919</v>
      </c>
      <c r="C14" s="1" t="s">
        <v>76</v>
      </c>
      <c r="D14" s="5">
        <v>17313709150</v>
      </c>
      <c r="E14" s="1" t="s">
        <v>1116</v>
      </c>
      <c r="F14" s="1" t="s">
        <v>77</v>
      </c>
      <c r="G14" s="8" t="s">
        <v>78</v>
      </c>
      <c r="H14" s="7" t="s">
        <v>533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535</v>
      </c>
      <c r="Q14" s="1" t="s">
        <v>921</v>
      </c>
      <c r="R14" s="1" t="s">
        <v>1076</v>
      </c>
      <c r="S14" s="1" t="s">
        <v>548</v>
      </c>
      <c r="T14" s="1" t="s">
        <v>538</v>
      </c>
      <c r="U14" s="1" t="s">
        <v>36</v>
      </c>
      <c r="V14" s="1">
        <v>300</v>
      </c>
      <c r="W14" s="1" t="s">
        <v>922</v>
      </c>
      <c r="X14" s="1" t="s">
        <v>541</v>
      </c>
      <c r="Y14" s="1" t="s">
        <v>542</v>
      </c>
      <c r="AC14" s="1" t="s">
        <v>923</v>
      </c>
      <c r="AD14" s="1" t="s">
        <v>923</v>
      </c>
    </row>
    <row r="15" spans="1:31">
      <c r="A15" s="1" t="s">
        <v>924</v>
      </c>
      <c r="B15" s="1" t="s">
        <v>1166</v>
      </c>
      <c r="C15" s="1" t="s">
        <v>1167</v>
      </c>
      <c r="D15" s="5">
        <v>13145949528</v>
      </c>
      <c r="E15" s="1" t="s">
        <v>1129</v>
      </c>
      <c r="F15" s="1" t="s">
        <v>1168</v>
      </c>
      <c r="G15" s="9" t="s">
        <v>1169</v>
      </c>
      <c r="H15" s="10" t="s">
        <v>533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546</v>
      </c>
      <c r="Q15" s="1" t="s">
        <v>1170</v>
      </c>
      <c r="R15" s="1" t="s">
        <v>1118</v>
      </c>
      <c r="S15" s="1" t="s">
        <v>609</v>
      </c>
      <c r="T15" s="1" t="s">
        <v>549</v>
      </c>
      <c r="U15" s="1" t="s">
        <v>36</v>
      </c>
      <c r="V15" s="1">
        <v>500</v>
      </c>
      <c r="W15" s="1" t="s">
        <v>1169</v>
      </c>
      <c r="X15" s="1" t="s">
        <v>541</v>
      </c>
      <c r="Y15" s="1" t="s">
        <v>542</v>
      </c>
      <c r="AC15" s="1" t="s">
        <v>1171</v>
      </c>
      <c r="AD15" s="1" t="s">
        <v>1171</v>
      </c>
    </row>
    <row r="16" spans="1:31">
      <c r="A16" s="1" t="s">
        <v>1172</v>
      </c>
      <c r="B16" s="1" t="s">
        <v>80</v>
      </c>
      <c r="C16" s="1" t="s">
        <v>81</v>
      </c>
      <c r="D16" s="5">
        <v>13831159976</v>
      </c>
      <c r="E16" s="1" t="s">
        <v>1173</v>
      </c>
      <c r="F16" s="1" t="s">
        <v>82</v>
      </c>
      <c r="G16" s="6" t="s">
        <v>83</v>
      </c>
      <c r="H16" s="7" t="s">
        <v>533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1174</v>
      </c>
      <c r="Q16" s="1" t="s">
        <v>1175</v>
      </c>
      <c r="R16" s="1" t="s">
        <v>1118</v>
      </c>
      <c r="S16" s="1" t="s">
        <v>548</v>
      </c>
      <c r="T16" s="1" t="s">
        <v>549</v>
      </c>
      <c r="U16" s="1" t="s">
        <v>36</v>
      </c>
      <c r="V16" s="1">
        <v>500</v>
      </c>
      <c r="W16" s="1" t="s">
        <v>1176</v>
      </c>
      <c r="X16" s="1" t="s">
        <v>541</v>
      </c>
      <c r="Y16" s="1" t="s">
        <v>542</v>
      </c>
      <c r="AC16" s="1" t="s">
        <v>642</v>
      </c>
      <c r="AD16" s="1" t="s">
        <v>642</v>
      </c>
    </row>
    <row r="17" spans="1:31">
      <c r="A17" s="11" t="s">
        <v>1177</v>
      </c>
      <c r="B17" s="11" t="s">
        <v>84</v>
      </c>
      <c r="C17" s="11" t="s">
        <v>85</v>
      </c>
      <c r="D17" s="12">
        <v>17713191090</v>
      </c>
      <c r="E17" s="11" t="s">
        <v>1129</v>
      </c>
      <c r="F17" s="11" t="s">
        <v>86</v>
      </c>
      <c r="G17" s="13" t="s">
        <v>87</v>
      </c>
      <c r="H17" s="14" t="s">
        <v>533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631</v>
      </c>
      <c r="Q17" s="11" t="s">
        <v>1178</v>
      </c>
      <c r="R17" s="11" t="s">
        <v>1076</v>
      </c>
      <c r="S17" s="11" t="s">
        <v>548</v>
      </c>
      <c r="T17" s="11" t="s">
        <v>549</v>
      </c>
      <c r="U17" s="11" t="s">
        <v>36</v>
      </c>
      <c r="V17" s="11">
        <v>300</v>
      </c>
      <c r="W17" s="11" t="s">
        <v>1179</v>
      </c>
      <c r="X17" s="11" t="s">
        <v>541</v>
      </c>
      <c r="Y17" s="11" t="s">
        <v>542</v>
      </c>
      <c r="Z17" s="11"/>
      <c r="AA17" s="11"/>
      <c r="AB17" s="11" t="s">
        <v>1180</v>
      </c>
      <c r="AC17" s="11" t="s">
        <v>1180</v>
      </c>
      <c r="AD17" s="11"/>
    </row>
    <row r="18" spans="1:31">
      <c r="A18" s="1" t="s">
        <v>1181</v>
      </c>
      <c r="B18" s="1" t="s">
        <v>1182</v>
      </c>
      <c r="C18" s="1" t="s">
        <v>89</v>
      </c>
      <c r="D18" s="7" t="s">
        <v>92</v>
      </c>
      <c r="E18" s="1" t="s">
        <v>1173</v>
      </c>
      <c r="F18" s="1" t="s">
        <v>90</v>
      </c>
      <c r="G18" s="8" t="s">
        <v>91</v>
      </c>
      <c r="H18" s="7" t="s">
        <v>533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1183</v>
      </c>
      <c r="Q18" s="1" t="s">
        <v>1184</v>
      </c>
      <c r="R18" s="1" t="s">
        <v>1118</v>
      </c>
      <c r="S18" s="1" t="s">
        <v>1185</v>
      </c>
      <c r="T18" s="1" t="s">
        <v>538</v>
      </c>
      <c r="U18" s="1" t="s">
        <v>36</v>
      </c>
      <c r="V18" s="1">
        <v>500</v>
      </c>
      <c r="W18" s="1" t="s">
        <v>1186</v>
      </c>
      <c r="X18" s="1" t="s">
        <v>541</v>
      </c>
      <c r="Y18" s="1" t="s">
        <v>542</v>
      </c>
      <c r="AC18" s="1" t="s">
        <v>1187</v>
      </c>
      <c r="AD18" s="1" t="s">
        <v>1187</v>
      </c>
    </row>
    <row r="19" spans="1:31">
      <c r="A19" s="11" t="s">
        <v>574</v>
      </c>
      <c r="B19" s="11" t="s">
        <v>1188</v>
      </c>
      <c r="C19" s="11" t="s">
        <v>93</v>
      </c>
      <c r="D19" s="12">
        <v>13352615015</v>
      </c>
      <c r="E19" s="11" t="s">
        <v>1129</v>
      </c>
      <c r="F19" s="11" t="s">
        <v>1189</v>
      </c>
      <c r="G19" s="13" t="s">
        <v>94</v>
      </c>
      <c r="H19" s="14" t="s">
        <v>533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535</v>
      </c>
      <c r="Q19" s="11" t="s">
        <v>650</v>
      </c>
      <c r="R19" s="11" t="s">
        <v>1076</v>
      </c>
      <c r="S19" s="11" t="s">
        <v>548</v>
      </c>
      <c r="T19" s="11" t="s">
        <v>538</v>
      </c>
      <c r="U19" s="11" t="s">
        <v>36</v>
      </c>
      <c r="V19" s="11">
        <v>300</v>
      </c>
      <c r="W19" s="11" t="s">
        <v>1190</v>
      </c>
      <c r="X19" s="11" t="s">
        <v>541</v>
      </c>
      <c r="Y19" s="11" t="s">
        <v>542</v>
      </c>
      <c r="Z19" s="11"/>
      <c r="AA19" s="11"/>
      <c r="AB19" s="11" t="s">
        <v>1191</v>
      </c>
      <c r="AC19" s="11" t="s">
        <v>1191</v>
      </c>
      <c r="AD19" s="11"/>
    </row>
    <row r="20" spans="1:31" ht="13.5" customHeight="1">
      <c r="A20" s="11" t="s">
        <v>1192</v>
      </c>
      <c r="B20" s="11" t="s">
        <v>95</v>
      </c>
      <c r="C20" s="11" t="s">
        <v>96</v>
      </c>
      <c r="D20" s="12">
        <v>15855077899</v>
      </c>
      <c r="E20" s="11" t="s">
        <v>1129</v>
      </c>
      <c r="F20" s="11" t="s">
        <v>95</v>
      </c>
      <c r="G20" s="15" t="s">
        <v>97</v>
      </c>
      <c r="H20" s="14" t="s">
        <v>533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535</v>
      </c>
      <c r="Q20" s="11" t="s">
        <v>1193</v>
      </c>
      <c r="R20" s="11" t="s">
        <v>1118</v>
      </c>
      <c r="S20" s="11" t="s">
        <v>1194</v>
      </c>
      <c r="T20" s="11" t="s">
        <v>538</v>
      </c>
      <c r="U20" s="11" t="s">
        <v>36</v>
      </c>
      <c r="V20" s="11">
        <v>500</v>
      </c>
      <c r="W20" s="11" t="s">
        <v>1195</v>
      </c>
      <c r="X20" s="11" t="s">
        <v>541</v>
      </c>
      <c r="Y20" s="11" t="s">
        <v>542</v>
      </c>
      <c r="Z20" s="11"/>
      <c r="AA20" s="11"/>
      <c r="AB20" s="11" t="s">
        <v>1196</v>
      </c>
      <c r="AC20" s="11" t="s">
        <v>1196</v>
      </c>
      <c r="AD20" s="11"/>
    </row>
    <row r="21" spans="1:31">
      <c r="A21" s="1" t="s">
        <v>1197</v>
      </c>
      <c r="B21" s="1" t="s">
        <v>1198</v>
      </c>
      <c r="C21" s="1" t="s">
        <v>99</v>
      </c>
      <c r="D21" s="5">
        <v>17704698081</v>
      </c>
      <c r="E21" s="1" t="s">
        <v>1129</v>
      </c>
      <c r="F21" s="1" t="s">
        <v>100</v>
      </c>
      <c r="G21" s="8" t="s">
        <v>101</v>
      </c>
      <c r="H21" s="7" t="s">
        <v>533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599</v>
      </c>
      <c r="Q21" s="1" t="s">
        <v>1199</v>
      </c>
      <c r="R21" s="1" t="s">
        <v>1118</v>
      </c>
      <c r="S21" s="1" t="s">
        <v>548</v>
      </c>
      <c r="T21" s="1" t="s">
        <v>538</v>
      </c>
      <c r="U21" s="1" t="s">
        <v>36</v>
      </c>
      <c r="V21" s="1">
        <v>500</v>
      </c>
      <c r="W21" s="1" t="s">
        <v>1200</v>
      </c>
      <c r="X21" s="1" t="s">
        <v>541</v>
      </c>
      <c r="Y21" s="1" t="s">
        <v>542</v>
      </c>
      <c r="AC21" s="1" t="s">
        <v>1201</v>
      </c>
      <c r="AD21" s="1" t="s">
        <v>1201</v>
      </c>
      <c r="AE21" s="11"/>
    </row>
    <row r="22" spans="1:31">
      <c r="A22" s="1" t="s">
        <v>1202</v>
      </c>
      <c r="B22" s="1" t="s">
        <v>102</v>
      </c>
      <c r="C22" s="1" t="s">
        <v>103</v>
      </c>
      <c r="D22" s="5">
        <v>19129217757</v>
      </c>
      <c r="E22" s="1" t="s">
        <v>1116</v>
      </c>
      <c r="F22" s="1" t="s">
        <v>104</v>
      </c>
      <c r="G22" s="8" t="s">
        <v>105</v>
      </c>
      <c r="H22" s="7" t="s">
        <v>533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1162</v>
      </c>
      <c r="Q22" s="1" t="s">
        <v>589</v>
      </c>
      <c r="R22" s="1" t="s">
        <v>1118</v>
      </c>
      <c r="S22" s="1" t="s">
        <v>36</v>
      </c>
      <c r="T22" s="1" t="s">
        <v>315</v>
      </c>
      <c r="U22" s="1" t="s">
        <v>36</v>
      </c>
      <c r="V22" s="1">
        <v>500</v>
      </c>
      <c r="W22" s="1" t="s">
        <v>1203</v>
      </c>
      <c r="X22" s="1" t="s">
        <v>541</v>
      </c>
      <c r="Y22" s="1" t="s">
        <v>542</v>
      </c>
      <c r="AC22" s="1" t="s">
        <v>1204</v>
      </c>
      <c r="AD22" s="1" t="s">
        <v>1204</v>
      </c>
      <c r="AE22" s="11"/>
    </row>
    <row r="23" spans="1:31">
      <c r="A23" s="11" t="s">
        <v>928</v>
      </c>
      <c r="B23" s="11" t="s">
        <v>106</v>
      </c>
      <c r="C23" s="11" t="s">
        <v>107</v>
      </c>
      <c r="D23" s="12">
        <v>15144484216</v>
      </c>
      <c r="E23" s="11" t="s">
        <v>1116</v>
      </c>
      <c r="F23" s="11" t="s">
        <v>108</v>
      </c>
      <c r="G23" s="13" t="s">
        <v>109</v>
      </c>
      <c r="H23" s="14" t="s">
        <v>533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599</v>
      </c>
      <c r="Q23" s="11" t="s">
        <v>1205</v>
      </c>
      <c r="R23" s="11" t="s">
        <v>1098</v>
      </c>
      <c r="S23" s="11" t="s">
        <v>1206</v>
      </c>
      <c r="T23" s="11" t="s">
        <v>637</v>
      </c>
      <c r="U23" s="11" t="s">
        <v>36</v>
      </c>
      <c r="V23" s="11">
        <v>300</v>
      </c>
      <c r="W23" s="11" t="s">
        <v>1207</v>
      </c>
      <c r="X23" s="11" t="s">
        <v>541</v>
      </c>
      <c r="Y23" s="11" t="s">
        <v>542</v>
      </c>
      <c r="Z23" s="11"/>
      <c r="AA23" s="11"/>
      <c r="AB23" s="11" t="s">
        <v>1208</v>
      </c>
      <c r="AC23" s="11" t="s">
        <v>1208</v>
      </c>
      <c r="AD23" s="11"/>
      <c r="AE23" s="11"/>
    </row>
    <row r="24" spans="1:31">
      <c r="A24" s="11" t="s">
        <v>1139</v>
      </c>
      <c r="B24" s="11" t="s">
        <v>1209</v>
      </c>
      <c r="C24" s="11" t="s">
        <v>110</v>
      </c>
      <c r="D24" s="12">
        <v>18104083707</v>
      </c>
      <c r="E24" s="11" t="s">
        <v>1129</v>
      </c>
      <c r="F24" s="11" t="s">
        <v>111</v>
      </c>
      <c r="G24" s="13" t="s">
        <v>112</v>
      </c>
      <c r="H24" s="14" t="s">
        <v>533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535</v>
      </c>
      <c r="Q24" s="11" t="s">
        <v>1210</v>
      </c>
      <c r="R24" s="11" t="s">
        <v>1118</v>
      </c>
      <c r="S24" s="11" t="s">
        <v>1211</v>
      </c>
      <c r="T24" s="11" t="s">
        <v>538</v>
      </c>
      <c r="U24" s="11" t="s">
        <v>36</v>
      </c>
      <c r="V24" s="11">
        <v>500</v>
      </c>
      <c r="W24" s="11" t="s">
        <v>1212</v>
      </c>
      <c r="X24" s="11" t="s">
        <v>541</v>
      </c>
      <c r="Y24" s="11" t="s">
        <v>542</v>
      </c>
      <c r="Z24" s="11"/>
      <c r="AA24" s="11"/>
      <c r="AB24" s="11" t="s">
        <v>1213</v>
      </c>
      <c r="AC24" s="11" t="s">
        <v>1213</v>
      </c>
      <c r="AD24" s="11"/>
      <c r="AE24" s="11"/>
    </row>
    <row r="25" spans="1:31">
      <c r="A25" s="11" t="s">
        <v>1214</v>
      </c>
      <c r="B25" s="11" t="s">
        <v>113</v>
      </c>
      <c r="C25" s="11" t="s">
        <v>114</v>
      </c>
      <c r="D25" s="12">
        <v>18111645142</v>
      </c>
      <c r="E25" s="11" t="s">
        <v>1129</v>
      </c>
      <c r="F25" s="11" t="s">
        <v>113</v>
      </c>
      <c r="G25" s="16" t="s">
        <v>115</v>
      </c>
      <c r="H25" s="14" t="s">
        <v>533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546</v>
      </c>
      <c r="Q25" s="11" t="s">
        <v>603</v>
      </c>
      <c r="R25" s="11" t="s">
        <v>1076</v>
      </c>
      <c r="S25" s="11" t="s">
        <v>1215</v>
      </c>
      <c r="T25" s="11" t="s">
        <v>1216</v>
      </c>
      <c r="U25" s="11" t="s">
        <v>36</v>
      </c>
      <c r="V25" s="11">
        <v>300</v>
      </c>
      <c r="W25" s="11" t="s">
        <v>1217</v>
      </c>
      <c r="X25" s="11" t="s">
        <v>541</v>
      </c>
      <c r="Y25" s="11" t="s">
        <v>542</v>
      </c>
      <c r="Z25" s="11"/>
      <c r="AA25" s="11"/>
      <c r="AB25" s="11" t="s">
        <v>1218</v>
      </c>
      <c r="AC25" s="11" t="s">
        <v>1218</v>
      </c>
      <c r="AD25" s="11"/>
      <c r="AE25" s="11"/>
    </row>
    <row r="26" spans="1:31">
      <c r="A26" s="1" t="s">
        <v>1219</v>
      </c>
      <c r="B26" s="1" t="s">
        <v>116</v>
      </c>
      <c r="C26" s="1" t="s">
        <v>117</v>
      </c>
      <c r="D26" s="5">
        <v>18915544763</v>
      </c>
      <c r="E26" s="1" t="s">
        <v>1129</v>
      </c>
      <c r="F26" s="1" t="s">
        <v>118</v>
      </c>
      <c r="G26" s="8" t="s">
        <v>119</v>
      </c>
      <c r="H26" s="7" t="s">
        <v>533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546</v>
      </c>
      <c r="Q26" s="1" t="s">
        <v>1184</v>
      </c>
      <c r="R26" s="1" t="s">
        <v>1220</v>
      </c>
      <c r="S26" s="1" t="s">
        <v>595</v>
      </c>
      <c r="T26" s="1" t="s">
        <v>538</v>
      </c>
      <c r="U26" s="1" t="s">
        <v>36</v>
      </c>
      <c r="V26" s="1">
        <v>150</v>
      </c>
      <c r="W26" s="1" t="s">
        <v>1221</v>
      </c>
      <c r="X26" s="1" t="s">
        <v>541</v>
      </c>
      <c r="Y26" s="1" t="s">
        <v>542</v>
      </c>
      <c r="AC26" s="1" t="s">
        <v>1222</v>
      </c>
      <c r="AD26" s="1" t="s">
        <v>1222</v>
      </c>
      <c r="AE26" s="11"/>
    </row>
    <row r="27" spans="1:31">
      <c r="A27" s="1" t="s">
        <v>1223</v>
      </c>
      <c r="B27" s="1" t="s">
        <v>120</v>
      </c>
      <c r="C27" s="1" t="s">
        <v>121</v>
      </c>
      <c r="D27" s="7" t="s">
        <v>120</v>
      </c>
      <c r="E27" s="1" t="s">
        <v>1116</v>
      </c>
      <c r="F27" s="1" t="s">
        <v>120</v>
      </c>
      <c r="G27" s="8" t="s">
        <v>122</v>
      </c>
      <c r="H27" s="7" t="s">
        <v>533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546</v>
      </c>
      <c r="Q27" s="1" t="s">
        <v>577</v>
      </c>
      <c r="R27" s="1" t="s">
        <v>1076</v>
      </c>
      <c r="S27" s="1" t="s">
        <v>578</v>
      </c>
      <c r="T27" s="1" t="s">
        <v>549</v>
      </c>
      <c r="U27" s="1" t="s">
        <v>36</v>
      </c>
      <c r="V27" s="1">
        <v>300</v>
      </c>
      <c r="W27" s="1" t="s">
        <v>1224</v>
      </c>
      <c r="X27" s="1" t="s">
        <v>541</v>
      </c>
      <c r="Y27" s="1" t="s">
        <v>542</v>
      </c>
      <c r="AC27" s="1" t="s">
        <v>1225</v>
      </c>
      <c r="AD27" s="1" t="s">
        <v>1225</v>
      </c>
      <c r="AE27" s="11"/>
    </row>
    <row r="28" spans="1:31">
      <c r="A28" s="1" t="s">
        <v>1226</v>
      </c>
      <c r="B28" s="1" t="s">
        <v>1227</v>
      </c>
      <c r="C28" s="1" t="s">
        <v>123</v>
      </c>
      <c r="D28" s="5">
        <v>15099806123</v>
      </c>
      <c r="E28" s="1" t="s">
        <v>1116</v>
      </c>
      <c r="F28" s="1" t="s">
        <v>1228</v>
      </c>
      <c r="G28" s="8" t="s">
        <v>124</v>
      </c>
      <c r="H28" s="7" t="s">
        <v>533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804</v>
      </c>
      <c r="Q28" s="1" t="s">
        <v>1229</v>
      </c>
      <c r="R28" s="1" t="s">
        <v>1076</v>
      </c>
      <c r="S28" s="1" t="s">
        <v>930</v>
      </c>
      <c r="T28" s="1" t="s">
        <v>549</v>
      </c>
      <c r="U28" s="1" t="s">
        <v>36</v>
      </c>
      <c r="V28" s="1">
        <v>300</v>
      </c>
      <c r="W28" s="1" t="s">
        <v>1230</v>
      </c>
      <c r="X28" s="1" t="s">
        <v>541</v>
      </c>
      <c r="Y28" s="1" t="s">
        <v>542</v>
      </c>
      <c r="AC28" s="1" t="s">
        <v>1231</v>
      </c>
      <c r="AD28" s="1" t="s">
        <v>1231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