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/>
  </bookViews>
  <sheets>
    <sheet name="合作跟踪表" sheetId="1" r:id="rId1"/>
    <sheet name="日夜饮新视频号筛选" sheetId="3" r:id="rId2"/>
    <sheet name="日夜饮图文筛选" sheetId="2" r:id="rId3"/>
    <sheet name="0909稿费申请" sheetId="5" r:id="rId4"/>
    <sheet name="0918稿费申请" sheetId="6" r:id="rId5"/>
    <sheet name="0929稿费申请" sheetId="7" r:id="rId6"/>
    <sheet name="1010稿费申请" sheetId="8" r:id="rId7"/>
    <sheet name="1020稿费申请" sheetId="9" r:id="rId8"/>
    <sheet name="1106稿费申请" sheetId="10" r:id="rId9"/>
  </sheets>
  <externalReferences>
    <externalReference r:id="rId10"/>
  </externalReferences>
  <definedNames>
    <definedName name="_xlnm._FilterDatabase" localSheetId="1" hidden="1">日夜饮新视频号筛选!$A$1:$Y$175</definedName>
    <definedName name="_xlnm._FilterDatabase" localSheetId="2" hidden="1">日夜饮图文筛选!$A$1:$AA$209</definedName>
    <definedName name="_xlnm.Print_Titles" localSheetId="0">合作跟踪表!$1:$2</definedName>
    <definedName name="RSVP">tbl邀请[[#Totals],[小红书昵称]]</definedName>
    <definedName name="RSVP总数">tbl邀请[[#Totals],[小红书昵称]]</definedName>
    <definedName name="把">tbl邀请[[#Totals],[小红书昵称]]</definedName>
    <definedName name="标题1">tbl邀请[[#Headers],[ ]]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待处理RSVP">tbl邀请[[#Totals],[微信号]]-RSVP总数</definedName>
    <definedName name="待处理总数">tbl邀请[[#Totals],[微信号]]-tbl邀请[[#Totals],[小红书昵称]]</definedName>
    <definedName name="婚礼日期">合作跟踪表!$B$2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已发送总数">tbl邀请[[#Totals],[微信号]]</definedName>
  </definedNames>
  <calcPr calcId="144525"/>
</workbook>
</file>

<file path=xl/sharedStrings.xml><?xml version="1.0" encoding="utf-8"?>
<sst xmlns="http://schemas.openxmlformats.org/spreadsheetml/2006/main" count="8577" uniqueCount="3334">
  <si>
    <t>执行完成日期</t>
  </si>
  <si>
    <t>达人合作跟踪表</t>
  </si>
  <si>
    <t xml:space="preserve"> 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</si>
  <si>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</si>
  <si>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</si>
  <si>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</si>
  <si>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</si>
  <si>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</si>
  <si>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</si>
  <si>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</si>
  <si>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</si>
  <si>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</si>
  <si>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</si>
  <si>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</si>
  <si>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</si>
  <si>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</si>
  <si>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</si>
  <si>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</si>
  <si>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</si>
  <si>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</si>
  <si>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</si>
  <si>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</si>
  <si>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</si>
  <si>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</si>
  <si>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</si>
  <si>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</si>
  <si>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</si>
  <si>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</si>
  <si>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</si>
  <si>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授权</t>
  </si>
  <si>
    <t>是否收录</t>
  </si>
  <si>
    <t>合作形式</t>
  </si>
  <si>
    <t>剩余天数</t>
  </si>
  <si>
    <t>Koolulu</t>
  </si>
  <si>
    <t>xgs920</t>
  </si>
  <si>
    <t>捞月亮的兔子</t>
  </si>
  <si>
    <t>https://www.xiaohongshu.com/user/profile/5e6c63b60000000001007765?xhsshare=CopyLink&amp;appuid=5e6c63b60000000001007765&amp;apptime=1597475338</t>
  </si>
  <si>
    <t>14000</t>
  </si>
  <si>
    <t>13066497280</t>
  </si>
  <si>
    <t>5</t>
  </si>
  <si>
    <t>是</t>
  </si>
  <si>
    <t>https://www.xiaohongshu.com/discovery/item/5f5cb48a0000000001005e5d?xhsshare=CopyLink&amp;appuid=5e6c63b60000000001007765&amp;apptime=1603795243</t>
  </si>
  <si>
    <t>改图文</t>
  </si>
  <si>
    <t>视频2等</t>
  </si>
  <si>
    <t>zhuuu</t>
  </si>
  <si>
    <t>surisuri21</t>
  </si>
  <si>
    <t>宋一一儿</t>
  </si>
  <si>
    <t>https://www.xiaohongshu.com/user/profile/5e7c3fc60000000001002758?xhsshare=CopyLink&amp;appuid=5e7c3fc60000000001002758&amp;apptime=1591089189</t>
  </si>
  <si>
    <t>11000</t>
  </si>
  <si>
    <t>15625782641</t>
  </si>
  <si>
    <t>总合作人数</t>
  </si>
  <si>
    <r>
      <rPr>
        <sz val="12"/>
        <color rgb="FFC00000"/>
        <rFont val="微软雅黑"/>
        <charset val="134"/>
      </rPr>
      <t>陈巧克力</t>
    </r>
    <r>
      <rPr>
        <sz val="12"/>
        <color rgb="FFC00000"/>
        <rFont val="Baskerville Old Face"/>
        <charset val="134"/>
      </rPr>
      <t>🍫</t>
    </r>
  </si>
  <si>
    <t>c-s-m521</t>
  </si>
  <si>
    <r>
      <rPr>
        <sz val="12"/>
        <color rgb="FFC00000"/>
        <rFont val="微软雅黑"/>
        <charset val="134"/>
      </rPr>
      <t>Chan</t>
    </r>
    <r>
      <rPr>
        <sz val="12"/>
        <color rgb="FFC00000"/>
        <rFont val="Baskerville Old Face"/>
        <charset val="134"/>
      </rPr>
      <t>🍫</t>
    </r>
  </si>
  <si>
    <t>https://www.xiaohongshu.com/user/profile/577a806c6a6a69391bcf8d65?xhsshare=CopyLink&amp;appuid=577a806c6a6a69391bcf8d65&amp;apptime=1588785511</t>
  </si>
  <si>
    <t>12000</t>
  </si>
  <si>
    <t>17620330892</t>
  </si>
  <si>
    <t>https://www.xiaohongshu.com/discovery/item/5f670a2e0000000001003598?xhsshare=SinaWeibo&amp;appuid=577a806c6a6a69391bcf8d65&amp;apptime=1600590473</t>
  </si>
  <si>
    <r>
      <rPr>
        <sz val="12"/>
        <color rgb="FFC00000"/>
        <rFont val="微软雅黑"/>
        <charset val="134"/>
      </rPr>
      <t>孤岛与川</t>
    </r>
    <r>
      <rPr>
        <sz val="12"/>
        <color rgb="FFC00000"/>
        <rFont val="Baskerville Old Face"/>
        <charset val="134"/>
      </rPr>
      <t>🥀</t>
    </r>
  </si>
  <si>
    <t>liusijia593377903</t>
  </si>
  <si>
    <t>孤岛与川</t>
  </si>
  <si>
    <t>https://www.xiaohongshu.com/user/profile/5658100782718c37c55e039c?xhsshare=CopyLink&amp;appuid=5658100782718c37c55e039c&amp;apptime=1597461113</t>
  </si>
  <si>
    <t>17582</t>
  </si>
  <si>
    <t>18328644718</t>
  </si>
  <si>
    <t>https://www.xiaohongshu.com/discovery/item/5f63fac7000000000101e1d5?xhsshare=CopyLink&amp;appuid=5658100782718c37c55e039c&amp;apptime=1600388211</t>
  </si>
  <si>
    <t>https://show.meitu.com/detail?feed_id=6712520773548931123&amp;root_id=1047310204&amp;stat_gid=1995776512&amp;stat_uid=1047310204</t>
  </si>
  <si>
    <t>已拍单人数</t>
  </si>
  <si>
    <t>imnotkind</t>
  </si>
  <si>
    <t>BUPUPUPU</t>
  </si>
  <si>
    <t>抱抱甜尾巴</t>
  </si>
  <si>
    <t>https://www.xiaohongshu.com/user/profile/5c9ef9250000000012026df2?xhsshare=CopyLink&amp;appuid=5c9ef9250000000012026df2&amp;apptime=1574393813</t>
  </si>
  <si>
    <t>19000</t>
  </si>
  <si>
    <t>18825376427</t>
  </si>
  <si>
    <t>7</t>
  </si>
  <si>
    <t>https://www.xiaohongshu.com/discovery/item/5f587f070000000001007f9b?xhsshare=CopyLink&amp;appuid=5c9ef9250000000012026df2&amp;apptime=1599718100</t>
  </si>
  <si>
    <t>是200</t>
  </si>
  <si>
    <t>菲子</t>
  </si>
  <si>
    <t>sufei0505</t>
  </si>
  <si>
    <t>雨莱</t>
  </si>
  <si>
    <t>https://www.xiaohongshu.com/user/profile/5dbaadf40000000001003658?xhsshare=CopyLink&amp;appuid=5dbaadf40000000001003658&amp;apptime=1597465037</t>
  </si>
  <si>
    <t>16000</t>
  </si>
  <si>
    <t>13410146211</t>
  </si>
  <si>
    <t>3</t>
  </si>
  <si>
    <t>https://www.xiaohongshu.com/discovery/item/5f51fddf000000000101d35c?xhsshare=SinaWeibo&amp;appuid=5dbaadf40000000001003658&amp;apptime=1599215297</t>
  </si>
  <si>
    <t>https://m.oasis.weibo.cn/v1/h5/share?sid=4545504429475301</t>
  </si>
  <si>
    <t>怎样美-白❓我有心得与分享👇</t>
  </si>
  <si>
    <t>2020-09-04T16:42:00</t>
  </si>
  <si>
    <t>已交稿人数</t>
  </si>
  <si>
    <t>1</t>
  </si>
  <si>
    <t>gytgt1</t>
  </si>
  <si>
    <t>纯圆圆</t>
  </si>
  <si>
    <t>https://www.xiaohongshu.com/user/profile/5edb4a8200000000010079c5?xhsshare=CopyLink&amp;appuid=5edb4a8200000000010079c5&amp;apptime=1597462332</t>
  </si>
  <si>
    <t>57000</t>
  </si>
  <si>
    <t>13435315459</t>
  </si>
  <si>
    <t>https://www.xiaohongshu.com/discovery/item/5f4f3ca6000000000101f49b?xhsshare=CopyLink&amp;appuid=5edb4a8200000000010079c5&amp;apptime=1599028522</t>
  </si>
  <si>
    <t>内服保养要选好☺️皮肤想不好都难</t>
  </si>
  <si>
    <t>2020-09-02T14:33:00</t>
  </si>
  <si>
    <t>视频1等</t>
  </si>
  <si>
    <t>小小小洁洁</t>
  </si>
  <si>
    <t>xiaonaier127</t>
  </si>
  <si>
    <t>https://www.xiaohongshu.com/user/profile/5bc57c4f9b75e3000176d7ed?xhsshare=CopyLink&amp;appuid=5bc57c4f9b75e3000176d7ed&amp;apptime=1597581314</t>
  </si>
  <si>
    <t>34000</t>
  </si>
  <si>
    <t>13033071228</t>
  </si>
  <si>
    <t>4</t>
  </si>
  <si>
    <t>https://www.xiaohongshu.com/discovery/item/5f5f2645000000000100499e?xhsshare=CopyLink&amp;appuid=5bc57c4f9b75e3000176d7ed&amp;apptime=1600138805</t>
  </si>
  <si>
    <t>已发布人数</t>
  </si>
  <si>
    <r>
      <rPr>
        <b/>
        <i/>
        <sz val="12"/>
        <color rgb="FFC00000"/>
        <rFont val="Baskerville Old Face"/>
        <charset val="134"/>
      </rPr>
      <t>📕</t>
    </r>
    <r>
      <rPr>
        <b/>
        <i/>
        <sz val="12"/>
        <color rgb="FFC00000"/>
        <rFont val="微软雅黑"/>
        <charset val="134"/>
      </rPr>
      <t>小红书kol-美丽心呀</t>
    </r>
  </si>
  <si>
    <t>XLHDZXG-47</t>
  </si>
  <si>
    <t>美丽心呀</t>
  </si>
  <si>
    <t>https://www.xiaohongshu.com/user/profile/5da9b3d90000000001006465?xhsshare=CopyLink&amp;appuid=5da9b3d90000000001006465&amp;apptime=1582528314</t>
  </si>
  <si>
    <t>15218905764</t>
  </si>
  <si>
    <t>https://www.xiaohongshu.com/discovery/item/5f59b559000000000100868b?xhsshare=CopyLink&amp;appuid=5da9b3d90000000001006465&amp;apptime=1599737715</t>
  </si>
  <si>
    <r>
      <rPr>
        <b/>
        <i/>
        <sz val="12"/>
        <color rgb="FFC00000"/>
        <rFont val="宋体"/>
        <charset val="134"/>
      </rPr>
      <t>♡</t>
    </r>
    <r>
      <rPr>
        <b/>
        <i/>
        <sz val="12"/>
        <color rgb="FFC00000"/>
        <rFont val="微软雅黑"/>
        <charset val="134"/>
      </rPr>
      <t>fffanbb</t>
    </r>
  </si>
  <si>
    <t>799603883</t>
  </si>
  <si>
    <t>fffanbb</t>
  </si>
  <si>
    <t>https://www.xiaohongshu.com/user/profile/5bcf50c006f9880001aa1177?xhsshare=CopyLink&amp;appuid=5bcf50c006f9880001aa1177&amp;apptime=1597463471</t>
  </si>
  <si>
    <t>20000</t>
  </si>
  <si>
    <t>15919643144</t>
  </si>
  <si>
    <t>https://www.xiaohongshu.com/discovery/item/5f4f685a0000000001002f87?xhsshare=CopyLink&amp;appuid=5bcf50c006f9880001aa1177&amp;apptime=1599039823</t>
  </si>
  <si>
    <t>https://m.weibo.cn/2972703094/4545114468523468</t>
  </si>
  <si>
    <t>给自己冲一杯宝藏内服鎏金饮｜好气色喝出来</t>
  </si>
  <si>
    <t>2020-09-02T17:39:00</t>
  </si>
  <si>
    <t>拍单总额</t>
  </si>
  <si>
    <t>Jenn欣</t>
  </si>
  <si>
    <t>a13719052092</t>
  </si>
  <si>
    <t>https://www.xiaohongshu.com/user/profile/5ce626df0000000011033cfd?xhsshare=CopyLink&amp;appuid=5ce626df0000000011033cfd&amp;apptime=1592275820</t>
  </si>
  <si>
    <t>58000</t>
  </si>
  <si>
    <t>13719052092</t>
  </si>
  <si>
    <t>https://www.xiaohongshu.com/discovery/item/5f4f3e0b000000000101f874?xhsshare=CopyLink&amp;appuid=5ce626df0000000011033cfd&amp;apptime=1599033151</t>
  </si>
  <si>
    <t>https://m.weibo.cn/7435167490/4544736335500975</t>
  </si>
  <si>
    <t>https://show.meitu.com/detail?feed_id=6706829941063827841&amp;root_id=1760552112&amp;stat_gid=2141136194&amp;stat_uid=1760552112</t>
  </si>
  <si>
    <t>千元价位内饮🥤越喝越漂💃🏻</t>
  </si>
  <si>
    <t>2020-09-02T14:39:00</t>
  </si>
  <si>
    <r>
      <rPr>
        <sz val="12"/>
        <color rgb="FFC00000"/>
        <rFont val="微软雅黑"/>
        <charset val="134"/>
      </rPr>
      <t>小陈同学</t>
    </r>
    <r>
      <rPr>
        <sz val="12"/>
        <color rgb="FFC00000"/>
        <rFont val="Baskerville Old Face"/>
        <charset val="134"/>
      </rPr>
      <t>🌈</t>
    </r>
    <r>
      <rPr>
        <sz val="12"/>
        <color rgb="FFC00000"/>
        <rFont val="微软雅黑"/>
        <charset val="134"/>
      </rPr>
      <t>（KOL接合作）</t>
    </r>
  </si>
  <si>
    <t>17806769640</t>
  </si>
  <si>
    <r>
      <rPr>
        <sz val="12"/>
        <color rgb="FFC00000"/>
        <rFont val="微软雅黑"/>
        <charset val="134"/>
      </rPr>
      <t>小陈同学</t>
    </r>
    <r>
      <rPr>
        <sz val="12"/>
        <color rgb="FFC00000"/>
        <rFont val="Baskerville Old Face"/>
        <charset val="134"/>
      </rPr>
      <t>🌈</t>
    </r>
  </si>
  <si>
    <t>https://www.xiaohongshu.com/user/profile/5d58dcd1000000000100391e?xhsshare=CopyLink&amp;appuid=5d58dcd1000000000100391e&amp;apptime=1597379457</t>
  </si>
  <si>
    <t>https://www.xiaohongshu.com/discovery/item/5f5f330200000000010087d7?xhsshare=CopyLink&amp;appuid=5d58dcd1000000000100391e&amp;apptime=1600076314</t>
  </si>
  <si>
    <t>结算总额</t>
  </si>
  <si>
    <t>cc女孩</t>
  </si>
  <si>
    <t>syq730311</t>
  </si>
  <si>
    <t>https://www.xiaohongshu.com/user/profile/5b6ec2152c1b7e0001fd3968?xhsshare=CopyLink&amp;appuid=5b6ec2152c1b7e0001fd3968&amp;apptime=1597380847</t>
  </si>
  <si>
    <t>19158840237</t>
  </si>
  <si>
    <t>https://www.xiaohongshu.com/discovery/item/5f520c6400000000010001ae?xhsshare=CopyLink&amp;appuid=5b6ec2152c1b7e0001fd3968&amp;apptime=1599219475</t>
  </si>
  <si>
    <t>https://show.meitu.com/detail?feed_id=6707612083645610903&amp;lang=cn&amp;stat_id=6707612083645610903&amp;stat_gid=2297285608&amp;stat_uid=1780468326</t>
  </si>
  <si>
    <t>AQUILEA日夜焕颜鎏金饮\u002F炒鸡棒的体验</t>
  </si>
  <si>
    <t>2020-09-04T17:44:00</t>
  </si>
  <si>
    <t>Miya</t>
  </si>
  <si>
    <t>ztazs21</t>
  </si>
  <si>
    <t>橘子橙Orange</t>
  </si>
  <si>
    <t>https://www.xiaohongshu.com/user/profile/5e5f500b0000000001008011?xhsshare=CopyLink&amp;appuid=5e5f500b0000000001008011&amp;apptime=1597379543</t>
  </si>
  <si>
    <t>15986003694</t>
  </si>
  <si>
    <t>https://www.xiaohongshu.com/discovery/item/5f585ca20000000001000577?xhsshare=CopyLink&amp;appuid=5e5f500b0000000001008011&amp;apptime=1599634802</t>
  </si>
  <si>
    <t>待结算总额</t>
  </si>
  <si>
    <t>唐碟子</t>
  </si>
  <si>
    <t>17675611328</t>
  </si>
  <si>
    <t>https://www.xiaohongshu.com/user/profile/5bacf3000336da000188371e?xhsshare=CopyLink&amp;appuid=5bacf3000336da000188371e&amp;apptime=1592632318</t>
  </si>
  <si>
    <t>图文</t>
  </si>
  <si>
    <t>陈喂喂</t>
  </si>
  <si>
    <t>835003140</t>
  </si>
  <si>
    <t>之二橙子</t>
  </si>
  <si>
    <t>https://www.xiaohongshu.com/user/profile/5ce769a20000000010032cf4?xhsshare=CopyLink&amp;appuid=5ce769a20000000010032cf4&amp;apptime=1597382858</t>
  </si>
  <si>
    <t>13247381239</t>
  </si>
  <si>
    <t>https://www.xiaohongshu.com/discovery/item/5f56ec7c000000000101e350?xhsshare=CopyLink&amp;appuid=5ce769a20000000010032cf4&amp;apptime=1599535161</t>
  </si>
  <si>
    <r>
      <rPr>
        <sz val="12"/>
        <color theme="1"/>
        <rFont val="微软雅黑"/>
        <charset val="134"/>
      </rPr>
      <t xml:space="preserve">罗思敏 </t>
    </r>
    <r>
      <rPr>
        <sz val="12"/>
        <color theme="1"/>
        <rFont val="Baskerville Old Face"/>
        <charset val="134"/>
      </rPr>
      <t>👸🏻</t>
    </r>
  </si>
  <si>
    <t>13326500823</t>
  </si>
  <si>
    <t>香蕉巴拿拿</t>
  </si>
  <si>
    <t>https://www.xiaohongshu.com/user/profile/5af5739511be105aadb98b5f?xhsshare=CopyLink&amp;appuid=5af5739511be105aadb98b5f&amp;apptime=1559874488</t>
  </si>
  <si>
    <t>https://www.xiaohongshu.com/discovery/item/5f52fbee000000000100b491?xhsshare=CopyLink&amp;appuid=5af5739511be105aadb98b5f&amp;apptime=1599274583</t>
  </si>
  <si>
    <t>介杯鎏金让你重返18岁｜越喝越嫩👶</t>
  </si>
  <si>
    <t>2020-09-05T10:46:00</t>
  </si>
  <si>
    <t>最新更新日期</t>
  </si>
  <si>
    <r>
      <rPr>
        <sz val="12"/>
        <color theme="1"/>
        <rFont val="微软雅黑"/>
        <charset val="134"/>
      </rPr>
      <t>苏雅</t>
    </r>
    <r>
      <rPr>
        <sz val="12"/>
        <color theme="1"/>
        <rFont val="Baskerville Old Face"/>
        <charset val="134"/>
      </rPr>
      <t>💗</t>
    </r>
    <r>
      <rPr>
        <sz val="12"/>
        <color theme="1"/>
        <rFont val="微软雅黑"/>
        <charset val="134"/>
      </rPr>
      <t>UGG工厂店(正常发货)</t>
    </r>
  </si>
  <si>
    <t>15660111546</t>
  </si>
  <si>
    <t>苏雅</t>
  </si>
  <si>
    <t>https://www.xiaohongshu.com/user/profile/59f00ca411be107a56ad7626?xhsshare=CopyLink&amp;appuid=59f00ca411be107a56ad7626&amp;apptime=1597384571</t>
  </si>
  <si>
    <t>13693912178</t>
  </si>
  <si>
    <t>https://www.xiaohongshu.com/discovery/item/5f4f7b8e000000000101edd4?xhsshare=CopyLink&amp;appuid=59f00ca411be107a56ad7626&amp;apptime=1599044745</t>
  </si>
  <si>
    <t>30岁贵妇级保养|Aquilea日夜焕颜鎏金饮</t>
  </si>
  <si>
    <t>2020-09-02T19:01:00</t>
  </si>
  <si>
    <t>💜</t>
  </si>
  <si>
    <t>o9667129</t>
  </si>
  <si>
    <t>KAREN</t>
  </si>
  <si>
    <t>https://www.xiaohongshu.com/user/profile/5bfb74bee7444b0001768def?xhsshare=CopyLink&amp;appuid=5bfb74bee7444b0001768def&amp;apptime=1562558171</t>
  </si>
  <si>
    <t>13258225571</t>
  </si>
  <si>
    <t>https://www.xiaohongshu.com/discovery/item/5f509c620000000001008e01?xhsshare=CopyLink&amp;appuid=5bfb74bee7444b0001768def&amp;apptime=1599118649</t>
  </si>
  <si>
    <t>https://m.oasis.weibo.cn/v1/h5/share?sid=4545108471447605</t>
  </si>
  <si>
    <t>Aquilea鎏金饮~🧚‍♀️仙女的养肤宝藏</t>
  </si>
  <si>
    <t>2020-09-03T15:33:00</t>
  </si>
  <si>
    <r>
      <rPr>
        <sz val="12"/>
        <color theme="1"/>
        <rFont val="微软雅黑"/>
        <charset val="134"/>
      </rPr>
      <t>Miki</t>
    </r>
    <r>
      <rPr>
        <sz val="12"/>
        <color theme="1"/>
        <rFont val="Baskerville Old Face"/>
        <charset val="134"/>
      </rPr>
      <t>🍑</t>
    </r>
  </si>
  <si>
    <t>_Miki0126</t>
  </si>
  <si>
    <t>桃子爱吃桃子罐头</t>
  </si>
  <si>
    <t>https://www.xiaohongshu.com/user/profile/5d0b398c0000000016014f25?xhsshare=CopyLink&amp;appuid=5d0b398c0000000016014f25&amp;apptime=1562812840</t>
  </si>
  <si>
    <t>17658590126</t>
  </si>
  <si>
    <r>
      <rPr>
        <sz val="12"/>
        <color theme="1"/>
        <rFont val="微软雅黑"/>
        <charset val="134"/>
      </rPr>
      <t>你猜</t>
    </r>
    <r>
      <rPr>
        <sz val="12"/>
        <color theme="1"/>
        <rFont val="Baskerville Old Face"/>
        <charset val="134"/>
      </rPr>
      <t>𖣦</t>
    </r>
  </si>
  <si>
    <t>cc-ccj</t>
  </si>
  <si>
    <t>可拉欧尼</t>
  </si>
  <si>
    <t>https://www.xiaohongshu.com/user/profile/5c658599000000001102dfce?xhsshare=CopyLink&amp;appuid=5c658599000000001102dfce&amp;apptime=1597384491</t>
  </si>
  <si>
    <t>13059122255</t>
  </si>
  <si>
    <t>https://www.xiaohongshu.com/discovery/item/5f4f7529000000000100140e?xhsshare=SinaWeibo&amp;appuid=5c658599000000001102dfce&amp;apptime=1599042878</t>
  </si>
  <si>
    <t>https://show.meitu.com/detail?feed_id=6706872630266316711&amp;root_id=1032586169&amp;stat_gid=1722659170&amp;stat_uid=1032586169</t>
  </si>
  <si>
    <t>少女不惧年岁长 你来猜猜我几岁？</t>
  </si>
  <si>
    <t>2020-09-02T18:34:00</t>
  </si>
  <si>
    <t>庄曼琳</t>
  </si>
  <si>
    <t>zhuangmanlin965</t>
  </si>
  <si>
    <t>纪以宁</t>
  </si>
  <si>
    <t>https://www.xiaohongshu.com/user/profile/5c18e522000000000700a888?xhsshare=CopyLink&amp;appuid=5c18e522000000000700a888&amp;apptime=1586874394</t>
  </si>
  <si>
    <t>15622183948</t>
  </si>
  <si>
    <t>https://www.xiaohongshu.com/discovery/item/5f65d2fc0000000001005727?xhsshare=CopyLink&amp;appuid=5c18e522000000000700a888&amp;apptime=1602399166</t>
  </si>
  <si>
    <t>温柔的催命鬼</t>
  </si>
  <si>
    <t>wenrou2345678</t>
  </si>
  <si>
    <t>猜猜我是那个小乖乖</t>
  </si>
  <si>
    <t>https://www.xiaohongshu.com/user/profile/5d5e74220000000001008dc9?xhsshare=CopyLink&amp;appuid=58f1713a50c4b40794749c0a&amp;apptime=1597379122</t>
  </si>
  <si>
    <t>13285658836</t>
  </si>
  <si>
    <t>https://www.xiaohongshu.com/discovery/item/5f4f601e000000000101dddd?xhsshare=CopyLink&amp;appuid=5873123e50c4b479106460af&amp;apptime=1599049267</t>
  </si>
  <si>
    <t>听说内服保养分早晚-Aquilea日夜焕颜鎏金</t>
  </si>
  <si>
    <t>2020-09-02T17:04:00</t>
  </si>
  <si>
    <t>小小小</t>
  </si>
  <si>
    <t>xiaohuihui_660</t>
  </si>
  <si>
    <t>小不点呀呀呀</t>
  </si>
  <si>
    <t>https://www.xiaohongshu.com/user/profile/56585184b8ce1a219e6e6cc0?xhsshare=CopyLink&amp;appuid=5cea5f67000000001801ddb8&amp;apptime=1597384678</t>
  </si>
  <si>
    <t>18583658816</t>
  </si>
  <si>
    <t>https://www.xiaohongshu.com/discovery/item/5f521ab2000000000100a77c?xhsshare=CopyLink&amp;appuid=5cea5f67000000001801ddb8&amp;apptime=1599216578</t>
  </si>
  <si>
    <t>https://m.weibo.cn/5311964120/4545505730759319</t>
  </si>
  <si>
    <t>快尝尝这Aquilea日夜焕颜鎏金饮|美丽喝出来</t>
  </si>
  <si>
    <t>2020-09-04T18:45:00</t>
  </si>
  <si>
    <t>素人渔者</t>
  </si>
  <si>
    <t>1302403397</t>
  </si>
  <si>
    <t>https://www.xiaohongshu.com/user/profile/5e76ecdd0000000001009108?xhsshare=CopyLink&amp;appuid=5e76ecdd0000000001009108&amp;apptime=1592304875</t>
  </si>
  <si>
    <t>15353249727</t>
  </si>
  <si>
    <t>https://www.xiaohongshu.com/discovery/item/5f54eebe00000000010006ad?xhsshare=CopyLink&amp;appuid=5e76ecdd0000000001009108&amp;apptime=1599401797</t>
  </si>
  <si>
    <t>被夸白到发光的秘密㊙️</t>
  </si>
  <si>
    <t>2020-09-06T22:14:00</t>
  </si>
  <si>
    <r>
      <rPr>
        <sz val="12"/>
        <color theme="1"/>
        <rFont val="微软雅黑"/>
        <charset val="134"/>
      </rPr>
      <t>洋妞</t>
    </r>
    <r>
      <rPr>
        <sz val="12"/>
        <color theme="1"/>
        <rFont val="Baskerville Old Face"/>
        <charset val="134"/>
      </rPr>
      <t>🎀</t>
    </r>
  </si>
  <si>
    <t>13510587975</t>
  </si>
  <si>
    <t>洋妞</t>
  </si>
  <si>
    <t xml:space="preserve">https://www.xiaohongshu.com/user/profile/5d8e22d100000000010088b6?xhsshare=CopyLink&amp;appuid=5d8e22d100000000010088b6&amp;apptime=1582709487 </t>
  </si>
  <si>
    <t>https://www.xiaohongshu.com/discovery/item/5f5250130000000001004392?xhsshare=CopyLink&amp;appuid=5d8e22d100000000010088b6&amp;apptime=1599229979</t>
  </si>
  <si>
    <t>https://show.meitu.com/detail?feed_id=6707656912714883273&amp;root_id=1625319284&amp;stat_gid=1488638470&amp;stat_uid=1625319284</t>
  </si>
  <si>
    <t>内服养颜养出发光肌｜Aquilea日夜焕颜鎏金</t>
  </si>
  <si>
    <t>2020-09-04T22:32:00</t>
  </si>
  <si>
    <t>尹漂亮</t>
  </si>
  <si>
    <t>yin2001-02-02</t>
  </si>
  <si>
    <t>https://www.xiaohongshu.com/user/profile/5dd0be3b00000000010031ae?xhsshare=CopyLink&amp;appuid=5dd0be3b00000000010031ae&amp;apptime=1585293850</t>
  </si>
  <si>
    <t>13982645544</t>
  </si>
  <si>
    <t>WingtaPig</t>
  </si>
  <si>
    <t>13536213460</t>
  </si>
  <si>
    <t>Wingta猪</t>
  </si>
  <si>
    <t>https://www.xiaohongshu.com/user/profile/5e4a68b70000000001005480?xhsshare=CopyLink&amp;appuid=5e4a68b70000000001005480&amp;apptime=1596625399</t>
  </si>
  <si>
    <t>知寒小女子(工作号)</t>
  </si>
  <si>
    <t>objk369</t>
  </si>
  <si>
    <t>知寒小女子</t>
  </si>
  <si>
    <t>https://www.xiaohongshu.com/user/profile/57861ddc6a6a69455cafb705?xhsshare=CopyLink&amp;appuid=57861ddc6a6a69455cafb705&amp;apptime=1560682998</t>
  </si>
  <si>
    <t>14706900955</t>
  </si>
  <si>
    <t>https://www.xiaohongshu.com/discovery/item/5f56f69000000000010025bc?xhsshare=CopyLink&amp;appuid=57861ddc6a6a69455cafb705&amp;apptime=1599563867</t>
  </si>
  <si>
    <t>喵吃鱼</t>
  </si>
  <si>
    <t>993490370</t>
  </si>
  <si>
    <t>一只猫咪jiang</t>
  </si>
  <si>
    <t>https://www.xiaohongshu.com/user/profile/5bf413e3576d7b000161382f?xhsshare=CopyLink&amp;appuid=5bf413e3576d7b000161382f&amp;apptime=1595999554</t>
  </si>
  <si>
    <t>13060621174</t>
  </si>
  <si>
    <r>
      <rPr>
        <sz val="12"/>
        <color theme="1"/>
        <rFont val="微软雅黑"/>
        <charset val="134"/>
      </rPr>
      <t>一筐猪</t>
    </r>
    <r>
      <rPr>
        <sz val="12"/>
        <color theme="1"/>
        <rFont val="Baskerville Old Face"/>
        <charset val="134"/>
      </rPr>
      <t>🍥</t>
    </r>
  </si>
  <si>
    <t>Li1607440416</t>
  </si>
  <si>
    <t>一筐猪</t>
  </si>
  <si>
    <t>https://www.xiaohongshu.com/user/profile/5a8cf7af4eacab59581efff9?xhsshare=CopyLink&amp;appuid=5a8cf7af4eacab59581efff9&amp;apptime=1573095366</t>
  </si>
  <si>
    <t>13119592603</t>
  </si>
  <si>
    <t>https://www.xiaohongshu.com/discovery/item/5f506a4c0000000001004979?xhsshare=CopyLink&amp;appuid=5a8cf7af4eacab59581efff9&amp;apptime=1599121842</t>
  </si>
  <si>
    <t>内服抗老｜闪闪发光的焕颜鎏金饮🌟</t>
  </si>
  <si>
    <t>2020-09-03T12:00:00</t>
  </si>
  <si>
    <t>图文质量高</t>
  </si>
  <si>
    <t>fourseven.</t>
  </si>
  <si>
    <t>siqi1347</t>
  </si>
  <si>
    <t>四拾七</t>
  </si>
  <si>
    <t>https://www.xiaohongshu.com/user/profile/5d4945740000000016009cf8?xhsshare=CopyLink&amp;appuid=5d4945740000000016009cf8&amp;apptime=1597381867</t>
  </si>
  <si>
    <t>13148744460</t>
  </si>
  <si>
    <t>https://www.xiaohongshu.com/discovery/item/5f524a8f00000000010008e6?xhsshare=CopyLink&amp;appuid=5d4945740000000016009cf8&amp;apptime=1599626005</t>
  </si>
  <si>
    <t>CHANWEIJING</t>
  </si>
  <si>
    <t xml:space="preserve">BunnyyyCham </t>
  </si>
  <si>
    <t>https://www.xiaohongshu.com/user/profile/5da33cea00000000010087bc?xhsshare=CopyLink&amp;appuid=5da33cea00000000010087bc&amp;apptime=1597379622</t>
  </si>
  <si>
    <t>15016163599</t>
  </si>
  <si>
    <t>pmsolou</t>
  </si>
  <si>
    <t>pm27286</t>
  </si>
  <si>
    <t>苏酥酥皮儿</t>
  </si>
  <si>
    <t>https://www.xiaohongshu.com/user/profile/5c541c2400000000180028d4?xhsshare=CopyLink&amp;appuid=5c541c2400000000180028d4&amp;apptime=1597380756</t>
  </si>
  <si>
    <t>13051798038</t>
  </si>
  <si>
    <t>https://www.xiaohongshu.com/discovery/item/5f50cb920000000001006d83?xhsshare=CopyLink&amp;appuid=5c541c2400000000180028d4&amp;apptime=1599140204</t>
  </si>
  <si>
    <t>喝出好肌肤～能养肤滴高颜值鎏金饮</t>
  </si>
  <si>
    <t>2020-09-03T18:55:00</t>
  </si>
  <si>
    <t>今天吃辣椒了吗</t>
  </si>
  <si>
    <t>xyc110720</t>
  </si>
  <si>
    <t>https://www.xiaohongshu.com/user/profile/5e5205b80000000001001968?xhsshare=CopyLink&amp;appuid=5e5205b80000000001001968&amp;apptime=1597379028</t>
  </si>
  <si>
    <t>17352879493</t>
  </si>
  <si>
    <t>https://www.xiaohongshu.com/discovery/item/5f50a9d90000000001007e7f?xhsshare=CopyLink&amp;appuid=5e5205b80000000001001968&amp;apptime=1599150851</t>
  </si>
  <si>
    <t>姐姐用它～也可以乘风破浪🌊了</t>
  </si>
  <si>
    <t>2020-09-03T16:31:00</t>
  </si>
  <si>
    <t>JimmyLi</t>
  </si>
  <si>
    <t>Hi_JimmyLi</t>
  </si>
  <si>
    <t>Li_聪聪</t>
  </si>
  <si>
    <t>https://www.xiaohongshu.com/user/profile/5bb875edef3da500011017d1?xhsshare=CopyLink&amp;appuid=5bb875edef3da500011017d1&amp;apptime=1597384926</t>
  </si>
  <si>
    <t>13826229779</t>
  </si>
  <si>
    <r>
      <rPr>
        <sz val="12"/>
        <color theme="1"/>
        <rFont val="微软雅黑"/>
        <charset val="134"/>
      </rPr>
      <t>十一圆圆</t>
    </r>
    <r>
      <rPr>
        <sz val="12"/>
        <color theme="1"/>
        <rFont val="Baskerville Old Face"/>
        <charset val="134"/>
      </rPr>
      <t>💜</t>
    </r>
  </si>
  <si>
    <t>13160851942</t>
  </si>
  <si>
    <t>十一圆圆</t>
  </si>
  <si>
    <t>https://www.xiaohongshu.com/user/profile/5b9fa5467201d90001272524?xhsshare=CopyLink&amp;appuid=5b9fa5467201d90001272524&amp;apptime=1597379977</t>
  </si>
  <si>
    <t>毒药posion【有事留言 看到回复】</t>
  </si>
  <si>
    <t>1006401419</t>
  </si>
  <si>
    <t>凉薄</t>
  </si>
  <si>
    <t xml:space="preserve">https://www.xiaohongshu.com/user/profile/5bbf78e8101c7a0001b00197?xhsshare=CopyLink&amp;appuid=5bbf78e8101c7a0001b00197&amp;apptime=1585189734
</t>
  </si>
  <si>
    <t>16606120511</t>
  </si>
  <si>
    <t>https://www.xiaohongshu.com/discovery/item/5f4f770d00000000010062ee?xhsshare=SinaWeibo&amp;appuid=5bbf78e8101c7a0001b00197&amp;apptime=1599043353</t>
  </si>
  <si>
    <t>https://show.meitu.com/detail?feed_id=6706876045013580815&amp;lang=cn&amp;stat_id=6706876045013580815&amp;stat_gid=1122766618&amp;stat_uid=1091908247</t>
  </si>
  <si>
    <t>想要皮肤好，内调不可少‖鎏金日夜饮安排上</t>
  </si>
  <si>
    <t>2020-09-02T18:42:00</t>
  </si>
  <si>
    <r>
      <rPr>
        <sz val="12"/>
        <color theme="1"/>
        <rFont val="Baskerville Old Face"/>
        <charset val="134"/>
      </rPr>
      <t>🍯</t>
    </r>
    <r>
      <rPr>
        <sz val="12"/>
        <color theme="1"/>
        <rFont val="微软雅黑"/>
        <charset val="134"/>
      </rPr>
      <t>婉璇</t>
    </r>
  </si>
  <si>
    <t>gwx4799</t>
  </si>
  <si>
    <t>璇璇bb</t>
  </si>
  <si>
    <t>https://www.xiaohongshu.com/user/profile/5daa54ff00000000010007c4?xhsshare=CopyLink&amp;appuid=5daa54ff00000000010007c4&amp;apptime=1596185449</t>
  </si>
  <si>
    <t>13376773977</t>
  </si>
  <si>
    <t>https://www.xiaohongshu.com/discovery/item/5f56f40c0000000001007aab?xhsshare=CopyLink&amp;appuid=5daa54ff00000000010007c4&amp;apptime=1599534122</t>
  </si>
  <si>
    <t>鱼</t>
  </si>
  <si>
    <t>等鱼吃</t>
  </si>
  <si>
    <t>https://www.xiaohongshu.com/user/profile/5e76d9590000000001006dfe?xhsshare=CopyLink&amp;appuid=5e76d9590000000001006dfe&amp;apptime=1597379536</t>
  </si>
  <si>
    <t>18420486544</t>
  </si>
  <si>
    <t>关</t>
  </si>
  <si>
    <t>13508374042</t>
  </si>
  <si>
    <t>荒糖水手</t>
  </si>
  <si>
    <t>https://www.xiaohongshu.com/user/profile/59f455f24eacab5f431ca3f2?xhsshare=CopyLink&amp;appuid=59f455f24eacab5f431ca3f2&amp;apptime=1576077035</t>
  </si>
  <si>
    <t>溜溜球</t>
  </si>
  <si>
    <t>szengc</t>
  </si>
  <si>
    <t>酥酥鸭</t>
  </si>
  <si>
    <t>https://www.xiaohongshu.com/user/profile/58f4cc1d50c4b4258f62e129?xhsshare=CopyLink&amp;appuid=58f4cc1d50c4b4258f62e129&amp;apptime=1577445477</t>
  </si>
  <si>
    <t>13652829958</t>
  </si>
  <si>
    <t>https://www.xiaohongshu.com/discovery/item/5f5326d0000000000101fbd3?xhsshare=CopyLink&amp;appuid=58f4cc1d50c4b4258f62e129&amp;apptime=1599287350</t>
  </si>
  <si>
    <t xml:space="preserve"> https://m.oasis.weibo.cn/v1/h5/share?sid=4545804062170710</t>
  </si>
  <si>
    <t>这么好看的鎏金饮居然可以喝出好皮肤来</t>
  </si>
  <si>
    <t>2020-09-05T13:49:00</t>
  </si>
  <si>
    <t>树莓奶冻熊^</t>
  </si>
  <si>
    <t>cxx_ccioy</t>
  </si>
  <si>
    <t>魚純^</t>
  </si>
  <si>
    <t>https://www.xiaohongshu.com/user/profile/5d491c61000000001003708a?xhsshare=CopyLink&amp;appuid=5d491c61000000001003708a&amp;apptime=1597379988</t>
  </si>
  <si>
    <t>13670757123</t>
  </si>
  <si>
    <t>https://www.xiaohongshu.com/discovery/item/5f8297a90000000001006cea?xhsshare=CopyLink&amp;appuid=5d491c61000000001003708a&amp;apptime=1604715091</t>
  </si>
  <si>
    <t>Evie</t>
  </si>
  <si>
    <t>SYW13420461261</t>
  </si>
  <si>
    <t>肥肥Evie</t>
  </si>
  <si>
    <t>https://www.xiaohongshu.com/user/profile/5d6a756b0000000001000f21?xhsshare=CopyLink&amp;appuid=5d6a756b0000000001000f21&amp;apptime=1597382464</t>
  </si>
  <si>
    <t>13112962067</t>
  </si>
  <si>
    <t>https://www.xiaohongshu.com/discovery/item/5f5601430000000001009f86?xhsshare=CopyLink&amp;appuid=5d6a756b0000000001000f21&amp;apptime=1599473612</t>
  </si>
  <si>
    <r>
      <rPr>
        <sz val="12"/>
        <color theme="1"/>
        <rFont val="微软雅黑"/>
        <charset val="134"/>
      </rPr>
      <t>咖喱肉丸子</t>
    </r>
    <r>
      <rPr>
        <sz val="12"/>
        <color theme="1"/>
        <rFont val="Baskerville Old Face"/>
        <charset val="134"/>
      </rPr>
      <t>💤</t>
    </r>
  </si>
  <si>
    <t>LANOxANDHzT-F</t>
  </si>
  <si>
    <t>一只熊</t>
  </si>
  <si>
    <t>https://www.xiaohongshu.com/user/profile/5b66e6f6423b0a0001882971?xhsshare=CopyLink&amp;appuid=5b66e6f6423b0a0001882971&amp;apptime=1597380211</t>
  </si>
  <si>
    <t>17844553776</t>
  </si>
  <si>
    <t>https://www.xiaohongshu.com/discovery/item/5f545eea000000000101e993?xhsshare=CopyLink&amp;appuid=5b66e6f6423b0a0001882971&amp;apptime=1599374026</t>
  </si>
  <si>
    <t>妈妈说我怎么每天都喝香水？皮肤还越来越好</t>
  </si>
  <si>
    <t>2020-09-06T12:00:00</t>
  </si>
  <si>
    <t>兔叽momo （营业营业</t>
  </si>
  <si>
    <t>saqiang117</t>
  </si>
  <si>
    <t>兔叽momo</t>
  </si>
  <si>
    <t>https://www.xiaohongshu.com/user/profile/5da7fb2d0000000001008913?xhsshare=CopyLink&amp;appuid=5da7fb2d0000000001008913&amp;apptime=1582605497</t>
  </si>
  <si>
    <t>19928920706</t>
  </si>
  <si>
    <t>https://www.xiaohongshu.com/discovery/item/5f587520000000000100bdae?xhsshare=CopyLink&amp;appuid=5da7fb2d0000000001008913&amp;apptime=1599632688</t>
  </si>
  <si>
    <t>wish</t>
  </si>
  <si>
    <t>LAJIAOTIAO</t>
  </si>
  <si>
    <t>辣条有点甜</t>
  </si>
  <si>
    <t>https://www.xiaohongshu.com/user/profile/5eb01c9b0000000001001883?xhsshare=CopyLink&amp;appuid=5eb01c9b0000000001001883&amp;apptime=1597378993</t>
  </si>
  <si>
    <t>15521862477</t>
  </si>
  <si>
    <t>https://www.xiaohongshu.com/discovery/item/5f520ec80000000001000a9a?xhsshare=CopyLink&amp;appuid=5eb01c9b0000000001001883&amp;apptime=1599626515</t>
  </si>
  <si>
    <t>哈伊鲁</t>
  </si>
  <si>
    <t>15579226068</t>
  </si>
  <si>
    <t>https://www.xiaohongshu.com/user/profile/59a52f086a6a69358b171297?xhsshare=CopyLink&amp;appuid=59a52f086a6a69358b171297&amp;apptime=1596176173</t>
  </si>
  <si>
    <r>
      <rPr>
        <sz val="12"/>
        <color theme="1"/>
        <rFont val="微软雅黑"/>
        <charset val="134"/>
      </rPr>
      <t>酷小徐（</t>
    </r>
    <r>
      <rPr>
        <sz val="12"/>
        <color theme="1"/>
        <rFont val="Baskerville Old Face"/>
        <charset val="134"/>
      </rPr>
      <t>🍠</t>
    </r>
    <r>
      <rPr>
        <sz val="12"/>
        <color theme="1"/>
        <rFont val="微软雅黑"/>
        <charset val="134"/>
      </rPr>
      <t>KOL接合作）</t>
    </r>
  </si>
  <si>
    <t>Ku-xiaoxu</t>
  </si>
  <si>
    <t>徐子涵</t>
  </si>
  <si>
    <t>https://www.xiaohongshu.com/user/profile/5e154f8300000000010079d3?xhsshare=CopyLink&amp;appuid=5e154f8300000000010079d3&amp;apptime=1592379545</t>
  </si>
  <si>
    <t>17761277174</t>
  </si>
  <si>
    <r>
      <rPr>
        <sz val="12"/>
        <color theme="1"/>
        <rFont val="微软雅黑"/>
        <charset val="134"/>
      </rPr>
      <t>Vampire</t>
    </r>
    <r>
      <rPr>
        <sz val="12"/>
        <color theme="1"/>
        <rFont val="Baskerville Old Face"/>
        <charset val="134"/>
      </rPr>
      <t>👿</t>
    </r>
  </si>
  <si>
    <t>JINGLES_kk</t>
  </si>
  <si>
    <t>JINGLES</t>
  </si>
  <si>
    <t>https://www.xiaohongshu.com/user/profile/5daff97d000000000100453f?xhsshare=CopyLink&amp;appuid=5daff97d000000000100453f&amp;apptime=1597383027</t>
  </si>
  <si>
    <t>17727954175</t>
  </si>
  <si>
    <t>https://www.xiaohongshu.com/discovery/item/5f4f5cd900000000010086ec?xhsshare=CopyLink&amp;appuid=5daff97d000000000100453f&amp;apptime=1599039057</t>
  </si>
  <si>
    <t>https://m.weibo.cn/2482917021/4544762139386813</t>
  </si>
  <si>
    <t>颜值才能并存的神仙饮｜给我来一吨Aquilea</t>
  </si>
  <si>
    <t>2020-09-02T16:50:00</t>
  </si>
  <si>
    <t>wendy</t>
  </si>
  <si>
    <t>discovery-wm</t>
  </si>
  <si>
    <t>https://www.xiaohongshu.com/user/profile/5b078b8c11be101a88b0dc87?xhsshare=CopyLink&amp;appuid=5b042137e8ac2b5fa164dec7&amp;apptime=1568779878</t>
  </si>
  <si>
    <t>18761025034</t>
  </si>
  <si>
    <t>https://www.xiaohongshu.com/discovery/item/5f4f628c0000000001009de9?xhsshare=CopyLink&amp;appuid=5b078b8c11be101a88b0dc87&amp;apptime=1599038110</t>
  </si>
  <si>
    <t>https://m.weibo.cn/6460651796/4544758087951011</t>
  </si>
  <si>
    <t>日防护，夜修护，24小时从内到外</t>
  </si>
  <si>
    <t>2020-09-02T17:14:00</t>
  </si>
  <si>
    <t>今晚不睡了</t>
  </si>
  <si>
    <t>yayanaar</t>
  </si>
  <si>
    <t>要养一百只猫</t>
  </si>
  <si>
    <t>https://www.xiaohongshu.com/user/profile/5dadb545000000000100b3e6?xhsshare=CopyLink&amp;appuid=5dadb545000000000100b3e6&amp;apptime=1572984344</t>
  </si>
  <si>
    <t>16620012470</t>
  </si>
  <si>
    <t>https://www.xiaohongshu.com/discovery/item/5f5a154f000000000100a51c?apptime=1599739311&amp;appuid=5dadb545000000000100b3e6&amp;xhsshare=CopyLink</t>
  </si>
  <si>
    <r>
      <rPr>
        <sz val="12"/>
        <color theme="1"/>
        <rFont val="微软雅黑"/>
        <charset val="134"/>
      </rPr>
      <t>CN</t>
    </r>
    <r>
      <rPr>
        <sz val="12"/>
        <color theme="1"/>
        <rFont val="宋体"/>
        <charset val="134"/>
      </rPr>
      <t></t>
    </r>
  </si>
  <si>
    <t>1091171311</t>
  </si>
  <si>
    <t>红豆</t>
  </si>
  <si>
    <t>https://www.xiaohongshu.com/user/profile/5b40526e11be1017c6650af4?xhsshare=CopyLink&amp;appuid=5b40526e11be1017c6650af4&amp;apptime=1597381287</t>
  </si>
  <si>
    <t>13591030256</t>
  </si>
  <si>
    <t>https://www.xiaohongshu.com/discovery/item/5f54a665000000000100857b?xhsshare=CopyLink&amp;appuid=5b40526e11be1017c6650af4&amp;apptime=1599383390</t>
  </si>
  <si>
    <t>https://community.kaola.com/idea/33217651.html?shareTo=fz&amp;shareOs=android&amp;datid=__da_230bb323_5691a97408c33c80</t>
  </si>
  <si>
    <t>抗初老攻略｜日常抗氧化心得分享✅✅</t>
  </si>
  <si>
    <t>2020-09-06T17:05:00</t>
  </si>
  <si>
    <t>毓疏</t>
  </si>
  <si>
    <t>cm1990lh</t>
  </si>
  <si>
    <t>拂岫</t>
  </si>
  <si>
    <t>https://www.xiaohongshu.com/user/profile/5ba47536ead3580001358811?xhsshare=CopyLink&amp;appuid=5ba47536ead3580001358811&amp;apptime=1546518220</t>
  </si>
  <si>
    <t>15261781530</t>
  </si>
  <si>
    <r>
      <rPr>
        <sz val="12"/>
        <color theme="1"/>
        <rFont val="微软雅黑"/>
        <charset val="134"/>
      </rPr>
      <t>Z.C_</t>
    </r>
    <r>
      <rPr>
        <sz val="12"/>
        <color theme="1"/>
        <rFont val="Baskerville Old Face"/>
        <charset val="134"/>
      </rPr>
      <t>🦄</t>
    </r>
    <r>
      <rPr>
        <sz val="12"/>
        <color theme="1"/>
        <rFont val="微软雅黑"/>
        <charset val="134"/>
      </rPr>
      <t>Yvonne</t>
    </r>
  </si>
  <si>
    <t>kulazeicheng</t>
  </si>
  <si>
    <r>
      <rPr>
        <sz val="12"/>
        <color theme="1"/>
        <rFont val="微软雅黑"/>
        <charset val="134"/>
      </rPr>
      <t>一万橙</t>
    </r>
    <r>
      <rPr>
        <sz val="12"/>
        <color theme="1"/>
        <rFont val="Baskerville Old Face"/>
        <charset val="134"/>
      </rPr>
      <t>🍊</t>
    </r>
  </si>
  <si>
    <t>https://www.xiaohongshu.com/user/profile/5e7c567d000000000100bc03?xhsshare=CopyLink&amp;appuid=5e7c567d000000000100bc03&amp;apptime=1597379059</t>
  </si>
  <si>
    <t>13694287063</t>
  </si>
  <si>
    <t>歡喜</t>
  </si>
  <si>
    <t>csw279v</t>
  </si>
  <si>
    <t>九九</t>
  </si>
  <si>
    <t>https://www.xiaohongshu.com/user/profile/5a64ac5b4eacab722011d1ff?xhsshare=CopyLink&amp;appuid=5a64ac5b4eacab722011d1ff&amp;apptime=1597396734</t>
  </si>
  <si>
    <t>18134714450</t>
  </si>
  <si>
    <t>https://www.xiaohongshu.com/discovery/item/5f508a6f0000000001005f0e?xhsshare=CopyLink&amp;appuid=5a64ac5b4eacab722011d1ff&amp;apptime=1599113852</t>
  </si>
  <si>
    <t>https://m.weibo.cn/6912433644/4545100263460764</t>
  </si>
  <si>
    <t>教你养白养肤❗️变白雪公主的秘诀❗️</t>
  </si>
  <si>
    <t>2020-09-03T14:17:00</t>
  </si>
  <si>
    <r>
      <rPr>
        <sz val="12"/>
        <color theme="1"/>
        <rFont val="微软雅黑"/>
        <charset val="134"/>
      </rPr>
      <t>Red</t>
    </r>
    <r>
      <rPr>
        <sz val="12"/>
        <color theme="1"/>
        <rFont val="Baskerville Old Face"/>
        <charset val="134"/>
      </rPr>
      <t>🍎</t>
    </r>
  </si>
  <si>
    <t>dengwh0910</t>
  </si>
  <si>
    <t>饮水少女小红</t>
  </si>
  <si>
    <t>https://www.xiaohongshu.com/user/profile/5d5a65ed0000000001019928?xhsshare=CopyLink&amp;appuid=5d5a65ed0000000001019928&amp;apptime=1597381583</t>
  </si>
  <si>
    <t>15625738239</t>
  </si>
  <si>
    <t>https://www.xiaohongshu.com/discovery/item/5f586262000000000101fa26?xhsshare=CopyLink&amp;appuid=5d5a65ed0000000001019928&amp;apptime=1599662859</t>
  </si>
  <si>
    <t>啃面包的泰迪（消息多 看到回复）</t>
  </si>
  <si>
    <t>17625426371</t>
  </si>
  <si>
    <t>半俗半雅半疯癫</t>
  </si>
  <si>
    <t>https://www.xiaohongshu.com/user/profile/5bbc8916995b09000120ace9?xhsshare=CopyLink&amp;appuid=5bbf04876cc8c10001959fea&amp;apptime=1572446218</t>
  </si>
  <si>
    <t>https://www.xiaohongshu.com/discovery/item/5f50a11c0000000001001c6e?xhsshare=SinaWeibo&amp;appuid=5bbf04876cc8c10001959fea&amp;apptime=1599128930</t>
  </si>
  <si>
    <t>https://m.weibo.cn/7333356040/4545138380779139</t>
  </si>
  <si>
    <t>抗初老女孩的必备—鎏金饮😇</t>
  </si>
  <si>
    <t>2020-09-03T15:54:00</t>
  </si>
  <si>
    <t>烧鸡</t>
  </si>
  <si>
    <t>SmCelery</t>
  </si>
  <si>
    <t>小芹菜ccci</t>
  </si>
  <si>
    <t xml:space="preserve">https://www.xiaohongshu.com/user/profile/5ee87d7f000000000101ed9c?xhsshare=CopyLink&amp;appuid=5ee87d7f000000000101ed9c&amp;apptime=1596624825 </t>
  </si>
  <si>
    <t>13413189322</t>
  </si>
  <si>
    <t>https://www.xiaohongshu.com/discovery/item/5f535dfb00000000010051f2?xhsshare=CopyLink&amp;appuid=5ee87d7f000000000101ed9c&amp;apptime=1599299692</t>
  </si>
  <si>
    <t>黄皮妹子不再害怕!!内调外养从根本上变白</t>
  </si>
  <si>
    <t>2020-09-05T17:44:00</t>
  </si>
  <si>
    <t>海绵宝宝</t>
  </si>
  <si>
    <t>381535811</t>
  </si>
  <si>
    <t>小迷糊的糊涂日子</t>
  </si>
  <si>
    <t>https://www.xiaohongshu.com/user/profile/5c5bc481000000001001c924?xhsshare=CopyLink&amp;appuid=5bbc8916995b09000120ace9&amp;apptime=1583482347</t>
  </si>
  <si>
    <t>15366688136</t>
  </si>
  <si>
    <t>https://www.xiaohongshu.com/discovery/item/5f523eb90000000001001f36?xhsshare=CopyLink&amp;appuid=5b724f470ea70800017f6157&amp;apptime=1599391191</t>
  </si>
  <si>
    <t>拥有少女肌‖Aquilea焕颜鎏金饮</t>
  </si>
  <si>
    <t>2020-09-04T21:18:00</t>
  </si>
  <si>
    <t>雏菊呀</t>
  </si>
  <si>
    <t>Vanessa666-</t>
  </si>
  <si>
    <t>是一朵雏菊呀</t>
  </si>
  <si>
    <t>https://www.xiaohongshu.com/user/profile/5b59b71e6b58b71092fd3333?xhsshare=CopyLink&amp;appuid=5b59b71e6b58b71092fd3333&amp;apptime=1564307156</t>
  </si>
  <si>
    <t>13129726971</t>
  </si>
  <si>
    <t>https://www.xiaohongshu.com/discovery/item/5f5256e7000000000100a2de?xhsshare=CopyLink&amp;appuid=5b59b71e6b58b71092fd3333&amp;apptime=1599231732</t>
  </si>
  <si>
    <t>https://show.meitu.com/detail?feed_id=6710781979837612250&amp;root_id=1634682735&amp;stat_gid=1895987702&amp;stat_uid=1634682735</t>
  </si>
  <si>
    <t>内服抗老好物分享✨不小心喝出好肌肤</t>
  </si>
  <si>
    <t>2020-09-04T23:01:00</t>
  </si>
  <si>
    <t>🖤</t>
  </si>
  <si>
    <t>15234697806</t>
  </si>
  <si>
    <r>
      <rPr>
        <sz val="12"/>
        <color theme="1"/>
        <rFont val="微软雅黑"/>
        <charset val="134"/>
      </rPr>
      <t>Fiona</t>
    </r>
    <r>
      <rPr>
        <sz val="12"/>
        <color theme="1"/>
        <rFont val="Baskerville Old Face"/>
        <charset val="134"/>
      </rPr>
      <t>💜</t>
    </r>
  </si>
  <si>
    <t>https://www.xiaohongshu.com/user/profile/5bbb17956ccde0000120bcf7?xhsshare=CopyLink&amp;appuid=5bbb17956ccde0000120bcf7&amp;apptime=1597390471</t>
  </si>
  <si>
    <t>3文鱼</t>
  </si>
  <si>
    <t>yyuuying</t>
  </si>
  <si>
    <t>https://www.xiaohongshu.com/user/profile/5cdbf69e0000000018008c7b?xhsshare=CopyLink&amp;appuid=5cdbf69e0000000018008c7b&amp;apptime=1595742850</t>
  </si>
  <si>
    <t>15976812066</t>
  </si>
  <si>
    <t xml:space="preserve">https://www.xiaohongshu.com/discovery/item/5f4e21630000000001003a42?xhsshare=SinaWeibo&amp;appuid=5cdbf69e0000000018008c7b&amp;apptime=1599111841 
</t>
  </si>
  <si>
    <t>https://m.weibo.cn/5435668892/4546201032327569</t>
  </si>
  <si>
    <t>快给你也冲一杯鎏金饮趴！</t>
  </si>
  <si>
    <t>2020-09-01T18:24:00</t>
  </si>
  <si>
    <t>河肉卷Chlow（信息慢回 在赶稿</t>
  </si>
  <si>
    <t>ZHroujuan9699</t>
  </si>
  <si>
    <t>河肉卷Chlow</t>
  </si>
  <si>
    <t>https://www.xiaohongshu.com/user/profile/5e512f6200000000010037bd?xhsshare=CopyLink&amp;appuid=5e512f6200000000010037bd&amp;apptime=1597384468</t>
  </si>
  <si>
    <t>15817321224</t>
  </si>
  <si>
    <t>https://www.xiaohongshu.com/discovery/item/5f58944e0000000001009514?xhsshare=CopyLink&amp;appuid=5e512f6200000000010037bd&amp;apptime=1599696604</t>
  </si>
  <si>
    <t>Echo</t>
  </si>
  <si>
    <t>an_ran1027</t>
  </si>
  <si>
    <t>是安然呀</t>
  </si>
  <si>
    <t>https://www.xiaohongshu.com/user/profile/5da6d9760000000001000b0a?xhsshare=CopyLink&amp;appuid=5da6d9760000000001000b0a&amp;apptime=1597383369</t>
  </si>
  <si>
    <t>18730316985</t>
  </si>
  <si>
    <t>https://www.xiaohongshu.com/discovery/item/5f523d9a0000000001009641?xhsshare=CopyLink&amp;appuid=5da6d9760000000001000b0a&amp;apptime=1599225328</t>
  </si>
  <si>
    <t>🧡💜可以喝的鎏金✨！素颜也能发光！</t>
  </si>
  <si>
    <t>2020-09-04T21:14:00</t>
  </si>
  <si>
    <t>啊咧咧！</t>
  </si>
  <si>
    <t>zz6662333</t>
  </si>
  <si>
    <t>椰奶cola</t>
  </si>
  <si>
    <t>https://www.xiaohongshu.com/user/profile/5b6002f64eacab5ac3477455?xhsshare=CopyLink&amp;appuid=5b6002f64eacab5ac3477455&amp;apptime=1592141286</t>
  </si>
  <si>
    <t>17677340806</t>
  </si>
  <si>
    <t>https://www.xiaohongshu.com/discovery/item/5f530a3e00000000010053c8?xhsshare=CopyLink&amp;appuid=5b6002f64eacab5ac3477455&amp;apptime=1599376386</t>
  </si>
  <si>
    <t>https://m.oasis.weibo.cn/v1/h5/share?sid=4546176487002860</t>
  </si>
  <si>
    <t>熬夜党看过来‼️越喝越白你敢相信吗？</t>
  </si>
  <si>
    <t>2020-09-05T11:47:00</t>
  </si>
  <si>
    <r>
      <rPr>
        <sz val="12"/>
        <color theme="1"/>
        <rFont val="微软雅黑"/>
        <charset val="134"/>
      </rPr>
      <t>瑶儿</t>
    </r>
    <r>
      <rPr>
        <sz val="12"/>
        <color theme="1"/>
        <rFont val="Baskerville Old Face"/>
        <charset val="134"/>
      </rPr>
      <t>👸🏼</t>
    </r>
  </si>
  <si>
    <t>LiangYaoYoYo</t>
  </si>
  <si>
    <t>Yona桃桃</t>
  </si>
  <si>
    <t>https://www.xiaohongshu.com/user/profile/5e5a14f90000000001007a1f?xhsshare=CopyLink&amp;appuid=5e5a14f90000000001007a1f&amp;apptime=1596681881</t>
  </si>
  <si>
    <t>13717284599</t>
  </si>
  <si>
    <t>https://www.xiaohongshu.com/discovery/item/5f523316000000000100b36e?xhsshare=CopyLink&amp;appuid=5e5a14f90000000001007a1f&amp;apptime=1599222582</t>
  </si>
  <si>
    <t>口服养颜，留住18岁‼️</t>
  </si>
  <si>
    <t>2020-09-04T20:29:00</t>
  </si>
  <si>
    <t>真猪奶茶</t>
  </si>
  <si>
    <t>xxx18312018042</t>
  </si>
  <si>
    <t>https://www.xiaohongshu.com/user/profile/5bc54ec11cd0690001802cdc?xhsshare=CopyLink&amp;appuid=5bc54ec11cd0690001802cdc&amp;apptime=1597399802</t>
  </si>
  <si>
    <t>18312018042</t>
  </si>
  <si>
    <t>https://www.xiaohongshu.com/discovery/item/5f58894c0000000001005d92?xhsshare=CopyLink&amp;appuid=5bc54ec11cd0690001802cdc&amp;apptime=1600169269</t>
  </si>
  <si>
    <t>许许daily</t>
  </si>
  <si>
    <t>a8955953</t>
  </si>
  <si>
    <t>https://www.xiaohongshu.com/user/profile/5baa76a9e034dd00015e59bb?xhsshare=CopyLink&amp;appuid=5baa76a9e034dd00015e59bb&amp;apptime=1594880996</t>
  </si>
  <si>
    <t>16620129471</t>
  </si>
  <si>
    <t>https://www.xiaohongshu.com/discovery/item/5f50d0cd000000000101f35f?xhsshare=SinaWeibo&amp;appuid=59dea1056eea884cd7afe6f1&amp;apptime=1599131968</t>
  </si>
  <si>
    <t>https://m.weibo.cn/3119089395/4545152213057713</t>
  </si>
  <si>
    <t>好物推荐｜Aquilea日夜焕颜鎏金饮</t>
  </si>
  <si>
    <t>2020-09-03T19:17:00</t>
  </si>
  <si>
    <t>元气de棉花</t>
  </si>
  <si>
    <t>HFHFHF721</t>
  </si>
  <si>
    <t>https://www.xiaohongshu.com/user/profile/5d8d93400000000001005e92?xhsshare=CopyLink&amp;appuid=5d8d93400000000001005e92&amp;apptime=1597384360</t>
  </si>
  <si>
    <t>15360655241</t>
  </si>
  <si>
    <t>https://www.xiaohongshu.com/discovery/item/5f5a32b0000000000101f399?xhsshare=CopyLink&amp;appuid=5d8d93400000000001005e92&amp;apptime=1600325214</t>
  </si>
  <si>
    <t>智慧嘻</t>
  </si>
  <si>
    <t>zsh1006437689</t>
  </si>
  <si>
    <t>Uei嘻</t>
  </si>
  <si>
    <t>https://www.xiaohongshu.com/user/profile/5a7b38c1e8ac2b0d4cdff560?xhsshare=CopyLink&amp;appuid=5a7b38c1e8ac2b0d4cdff560&amp;apptime=1561399802</t>
  </si>
  <si>
    <t>13164701556</t>
  </si>
  <si>
    <t>https://www.xiaohongshu.com/discovery/item/5f4f62df000000000101e4fc?xhsshare=CopyLink&amp;appuid=5a7b38c1e8ac2b0d4cdff560&amp;apptime=1599179467</t>
  </si>
  <si>
    <t>早一条晚一条，发光肌你哪里逃！</t>
  </si>
  <si>
    <t>2020-09-02T17:16:00</t>
  </si>
  <si>
    <t>陈三岁（有档期）</t>
  </si>
  <si>
    <t>cyl1520311564</t>
  </si>
  <si>
    <t>一颗小肉丸</t>
  </si>
  <si>
    <t>https://www.xiaohongshu.com/user/profile/5ea400e5000000000100012b?xhsshare=CopyLink&amp;appuid=5ea400e5000000000100012b&amp;apptime=1597380191</t>
  </si>
  <si>
    <t>13434671218</t>
  </si>
  <si>
    <t>https://www.xiaohongshu.com/discovery/item/5f5049d1000000000100718c?xhsshare=CopyLink&amp;appuid=5ea400e5000000000100012b&amp;apptime=1599097320</t>
  </si>
  <si>
    <t>Aquilea日夜焕颜鎏金饮|这是啥shen仙贵妇饮</t>
  </si>
  <si>
    <t>2020-09-03T09:41:00</t>
  </si>
  <si>
    <t>Tania.xu 徐婧婷</t>
  </si>
  <si>
    <t>bylh666666</t>
  </si>
  <si>
    <r>
      <rPr>
        <sz val="12"/>
        <color theme="1"/>
        <rFont val="微软雅黑"/>
        <charset val="134"/>
      </rPr>
      <t>Anita</t>
    </r>
    <r>
      <rPr>
        <sz val="12"/>
        <color theme="1"/>
        <rFont val="Baskerville Old Face"/>
        <charset val="134"/>
      </rPr>
      <t>🌈</t>
    </r>
  </si>
  <si>
    <t>https://www.xiaohongshu.com/user/profile/566ce694172fe70a2e3059b4?xhsshare=CopyLink&amp;appuid=5b178deedb2e606db2f66a4b&amp;apptime=1597380984</t>
  </si>
  <si>
    <t>13962089890</t>
  </si>
  <si>
    <t>https://www.xiaohongshu.com/discovery/item/5f609d850000000001003792?xhsshare=CopyLink&amp;appuid=5b178deedb2e606db2f66a4b&amp;apptime=1601196432</t>
  </si>
  <si>
    <r>
      <rPr>
        <sz val="12"/>
        <color theme="1"/>
        <rFont val="微软雅黑"/>
        <charset val="134"/>
      </rPr>
      <t>橙橙子</t>
    </r>
    <r>
      <rPr>
        <sz val="12"/>
        <color theme="1"/>
        <rFont val="Baskerville Old Face"/>
        <charset val="134"/>
      </rPr>
      <t>🍊</t>
    </r>
  </si>
  <si>
    <t>wwyj19950212</t>
  </si>
  <si>
    <t>https://www.xiaohongshu.com/user/profile/56502726484fb6472b21a1cf?xhsshare=CopyLink&amp;appuid=56502726484fb6472b21a1cf&amp;apptime=1597380115</t>
  </si>
  <si>
    <t>18364668770</t>
  </si>
  <si>
    <t>https://www.xiaohongshu.com/discovery/item/5f51fa2d0000000001000afe?xhsshare=SinaWeibo&amp;appuid=56502726484fb6472b21a1cf&amp;apptime=1599207993</t>
  </si>
  <si>
    <t>https://show.meitu.com/detail?feed_id=6707564132249139618&amp;root_id=1614659909&amp;stat_gid=1109397529&amp;stat_uid=1614659909</t>
  </si>
  <si>
    <t>抗初老攻略——如何内养发光白嫩肌✨</t>
  </si>
  <si>
    <t>2020-09-04T16:26:00</t>
  </si>
  <si>
    <t>阿vane</t>
  </si>
  <si>
    <t>halovane</t>
  </si>
  <si>
    <t>https://www.xiaohongshu.com/user/profile/5c9c536d000000001201ca97?xhsshare=CopyLink&amp;appuid=5c9c536d000000001201ca97&amp;apptime=1597391540</t>
  </si>
  <si>
    <t>18665120519</t>
  </si>
  <si>
    <t>不准吃芹菜</t>
  </si>
  <si>
    <t>shiyaqin1011</t>
  </si>
  <si>
    <t>菜菜fafa</t>
  </si>
  <si>
    <t>https://www.xiaohongshu.com/user/profile/575ccdd56a6a69583d730c2f?xhsshare=CopyLink&amp;appuid=575ccdd56a6a69583d730c2f&amp;apptime=1597378958</t>
  </si>
  <si>
    <t>13035681011</t>
  </si>
  <si>
    <t>https://www.xiaohongshu.com/discovery/item/5f4f80b6000000000100826e?xhsshare=CopyLink&amp;appuid=575ccdd56a6a69583d730c2f&amp;apptime=1599045993</t>
  </si>
  <si>
    <t>https://m.weibo.cn/5678659943/4544790336903459</t>
  </si>
  <si>
    <t>这个夏天我又变白啦！</t>
  </si>
  <si>
    <t>2020-09-02T19:23:00</t>
  </si>
  <si>
    <t>Ccc</t>
  </si>
  <si>
    <t>cmt5711383</t>
  </si>
  <si>
    <t>小陈甜甜酱</t>
  </si>
  <si>
    <t>https://www.xiaohongshu.com/user/profile/5edafd9e000000000101ef1d?xhsshare=CopyLink&amp;appuid=5edafd9e000000000101ef1d&amp;apptime=1597377562</t>
  </si>
  <si>
    <t>17780545711</t>
  </si>
  <si>
    <t>https://www.xiaohongshu.com/discovery/item/5f5239890000000001007577?xhsshare=CopyLink&amp;appuid=5edafd9e000000000101ef1d&amp;apptime=1599354905</t>
  </si>
  <si>
    <t>https://show.meitu.com/detail?feed_id=6707898955320029259&amp;lang=cn&amp;stat_id=6707898955320029259&amp;stat_gid=2196189425&amp;stat_uid=1636212347</t>
  </si>
  <si>
    <t>https://m.oasis.weibo.cn/v1/h5/share?sid=4545813440897165</t>
  </si>
  <si>
    <t>✨早晚一条鎏金饮，变美不难✨</t>
  </si>
  <si>
    <t>2020-09-04T20:56:00</t>
  </si>
  <si>
    <t>kkkiooo</t>
  </si>
  <si>
    <t>chenshshen</t>
  </si>
  <si>
    <t>https://www.xiaohongshu.com/user/profile/5cd7adbf0000000017030a06?xhsshare=CopyLink&amp;appuid=5cd7adbf0000000017030a06&amp;apptime=1597388103</t>
  </si>
  <si>
    <t>13590403716</t>
  </si>
  <si>
    <t>https://www.xiaohongshu.com/discovery/item/5f50d42000000000010036f8?xhsshare=CopyLink&amp;appuid=5cd7adbf0000000017030a06&amp;apptime=1599132726</t>
  </si>
  <si>
    <t>护肤篇｜怎样才能美白呢⁉️速速做功课啦</t>
  </si>
  <si>
    <t>2020-09-03T19:31:00</t>
  </si>
  <si>
    <t>qq</t>
  </si>
  <si>
    <t>E78291682</t>
  </si>
  <si>
    <t xml:space="preserve">Baekbogaaa </t>
  </si>
  <si>
    <t>https://www.xiaohongshu.com/user/profile/5d5eb7120000000001003be5?xhsshare=CopyLink&amp;appuid=5d5eb7120000000001003be5&amp;apptime=1597379342</t>
  </si>
  <si>
    <t>13662205823</t>
  </si>
  <si>
    <t>https://www.xiaohongshu.com/discovery/item/5f5054ca000000000101c6e7?xhsshare=CopyLink&amp;appuid=5d5eb7120000000001003be5&amp;apptime=1599142089</t>
  </si>
  <si>
    <t>https://m.weibo.cn/6895839977/4545197986295115</t>
  </si>
  <si>
    <t>敏感肌都🉑️用的A醇小紫瓶🔗</t>
  </si>
  <si>
    <t>2020-09-03T10:28:00</t>
  </si>
  <si>
    <t>C.LEONG</t>
  </si>
  <si>
    <t>by290960230</t>
  </si>
  <si>
    <r>
      <rPr>
        <sz val="12"/>
        <color theme="1"/>
        <rFont val="微软雅黑"/>
        <charset val="134"/>
      </rPr>
      <t>凉冰冰</t>
    </r>
    <r>
      <rPr>
        <sz val="12"/>
        <color theme="1"/>
        <rFont val="Baskerville Old Face"/>
        <charset val="134"/>
      </rPr>
      <t>🍋</t>
    </r>
  </si>
  <si>
    <t>https://www.xiaohongshu.com/user/profile/5762e3eb3460945c237f1482?xhsshare=CopyLink&amp;appuid=5762e3eb3460945c237f1482&amp;apptime=1597379577</t>
  </si>
  <si>
    <t>13410002214</t>
  </si>
  <si>
    <t>https://www.xiaohongshu.com/discovery/item/5f50bb13000000000100298f?xhsshare=SinaWeibo&amp;appuid=5762e3eb3460945c237f1482&amp;apptime=1599126373</t>
  </si>
  <si>
    <t>https://m.weibo.cn/5109062413/4545155556180080</t>
  </si>
  <si>
    <t>Aquilea日夜焕颜！鎏金饮！OMG这也太仙了吧</t>
  </si>
  <si>
    <t>2020-09-03T17:44:00</t>
  </si>
  <si>
    <t>粉红少女</t>
  </si>
  <si>
    <t>15918919322</t>
  </si>
  <si>
    <t>https://www.xiaohongshu.com/user/profile/5b725386822d940001fc8260?xhsshare=CopyLink&amp;appuid=5c1e30b3000000000503223d&amp;apptime=1597379562</t>
  </si>
  <si>
    <t>原安妮子</t>
  </si>
  <si>
    <t>nizi666222</t>
  </si>
  <si>
    <t>https://www.xiaohongshu.com/user/profile/5c67bd130000000011000de8?xhsshare=CopyLink&amp;appuid=5c67bd130000000011000de8&amp;apptime=1597381241</t>
  </si>
  <si>
    <t>19867330320</t>
  </si>
  <si>
    <t>https://www.xiaohongshu.com/discovery/item/5f5106a40000000001006c1b?xhsshare=CopyLink&amp;appuid=5c67bd130000000011000de8&amp;apptime=1599145652</t>
  </si>
  <si>
    <t>💫想要变得漂亮的集美们|美白好物来咯</t>
  </si>
  <si>
    <t>2020-09-03T23:07:00</t>
  </si>
  <si>
    <r>
      <rPr>
        <sz val="12"/>
        <color theme="1"/>
        <rFont val="微软雅黑"/>
        <charset val="134"/>
      </rPr>
      <t>Tilda</t>
    </r>
    <r>
      <rPr>
        <sz val="12"/>
        <color theme="1"/>
        <rFont val="Baskerville Old Face"/>
        <charset val="134"/>
      </rPr>
      <t>🦄</t>
    </r>
  </si>
  <si>
    <t>935746207</t>
  </si>
  <si>
    <r>
      <rPr>
        <sz val="12"/>
        <color theme="1"/>
        <rFont val="微软雅黑"/>
        <charset val="134"/>
      </rPr>
      <t>Tilda</t>
    </r>
    <r>
      <rPr>
        <sz val="12"/>
        <color theme="1"/>
        <rFont val="Baskerville Old Face"/>
        <charset val="134"/>
      </rPr>
      <t>🦄️</t>
    </r>
  </si>
  <si>
    <t>https://www.xiaohongshu.com/user/profile/5782749c6a6a69172ec76601?xhsshare=CopyLink&amp;appuid=5782749c6a6a69172ec76601&amp;apptime=1597394575</t>
  </si>
  <si>
    <t>15914490826</t>
  </si>
  <si>
    <t>https://www.xiaohongshu.com/discovery/item/5f52275e000000000101ce11?xhsshare=CopyLink&amp;appuid=5782749c6a6a69172ec76601&amp;apptime=1599219593</t>
  </si>
  <si>
    <t>https://m.weibo.cn/6443647285/4545519102466708</t>
  </si>
  <si>
    <t>这也泰漂亮吧 鎏金饮爱不释手！</t>
  </si>
  <si>
    <t>2020-09-04T19:39:00</t>
  </si>
  <si>
    <t>珊珊爱喝冰美式</t>
  </si>
  <si>
    <t>CYS20110</t>
  </si>
  <si>
    <t>https://www.xiaohongshu.com/user/profile/5beb7f47af45fc000109e816?xhsshare=CopyLink&amp;appuid=5beb7f47af45fc000109e816&amp;apptime=1595922348</t>
  </si>
  <si>
    <t>15975434540</t>
  </si>
  <si>
    <t>https://www.xiaohongshu.com/discovery/item/5f535f53000000000100a735?xhsshare=CopyLink&amp;appuid=5beb7f47af45fc000109e816&amp;apptime=1599299419</t>
  </si>
  <si>
    <t>https://show.meitu.com/detail?feed_id=6707953314846235493&amp;lang=cn&amp;stat_id=6707953314846235493&amp;stat_gid=1966393327&amp;stat_uid=1782748189</t>
  </si>
  <si>
    <t>这个抗初老救星可不能少水光肌都有了！</t>
  </si>
  <si>
    <t>2020-09-05T17:50:00</t>
  </si>
  <si>
    <t>墨沫</t>
  </si>
  <si>
    <t>hzr13309397222</t>
  </si>
  <si>
    <t>晶莹剔透</t>
  </si>
  <si>
    <t>https://www.xiaohongshu.com/user/profile/5a015a0311be1007512add18?xhsshare=CopyLink&amp;appuid=58d3bcbb82ec39563682feed&amp;apptime=1597378926</t>
  </si>
  <si>
    <t>17393063062</t>
  </si>
  <si>
    <t>https://www.xiaohongshu.com/discovery/item/5f5465ec000000000100b8b8?xhsshare=CopyLink&amp;appuid=58d3bcbb82ec39563682feed&amp;apptime=1599626855</t>
  </si>
  <si>
    <t>https://show.meitu.com/detail?feed_id=6708230369890555178&amp;root_id=1503592808&amp;stat_gid=2282198729&amp;stat_uid=1503592808</t>
  </si>
  <si>
    <t>豆浆kol</t>
  </si>
  <si>
    <t xml:space="preserve">xiaoGuua </t>
  </si>
  <si>
    <t>Guua小瓜同学</t>
  </si>
  <si>
    <t>https://www.xiaohongshu.com/user/profile/5d4ec0b2000000001001496f?xhsshare=CopyLink&amp;appuid=5d4ec0b2000000001001496f&amp;apptime=1597383463</t>
  </si>
  <si>
    <t>13229543269</t>
  </si>
  <si>
    <t>https://www.xiaohongshu.com/discovery/item/5f5323fb000000000101f3d8?xhsshare=CopyLink&amp;appuid=5d4ec0b2000000001001496f&amp;apptime=1599393147</t>
  </si>
  <si>
    <t>精致抗老，日夜交替保养到底😉😉</t>
  </si>
  <si>
    <t>2020-09-05T13:36:00</t>
  </si>
  <si>
    <t>今天通宵了没（早上睡不醒</t>
  </si>
  <si>
    <t>kilig010217</t>
  </si>
  <si>
    <t>今天通宵了没</t>
  </si>
  <si>
    <t>https://www.xiaohongshu.com/user/profile/5ca43234000000001603d954?xhsshare=CopyLink&amp;appuid=5ca43234000000001603d954&amp;apptime=1573706720</t>
  </si>
  <si>
    <t>15602384136</t>
  </si>
  <si>
    <t>https://www.xiaohongshu.com/discovery/item/5f5771f1000000000100b79c?xhsshare=CopyLink&amp;appuid=5ca43234000000001603d954&amp;apptime=1599566522</t>
  </si>
  <si>
    <t>工藤晴子</t>
  </si>
  <si>
    <t>w15813229487</t>
  </si>
  <si>
    <t>https://www.xiaohongshu.com/user/profile/5ed3b48c000000000101e0d5?xhsshare=CopyLink&amp;appuid=5ed3b48c000000000101e0d5&amp;apptime=1596773747</t>
  </si>
  <si>
    <t>15813251256</t>
  </si>
  <si>
    <t>https://www.xiaohongshu.com/discovery/item/5f572b860000000001005402?xhsshare=CopyLink&amp;appuid=5ed3b48c000000000101e0d5&amp;apptime=1599548350</t>
  </si>
  <si>
    <r>
      <rPr>
        <sz val="12"/>
        <color theme="1"/>
        <rFont val="微软雅黑"/>
        <charset val="134"/>
      </rPr>
      <t xml:space="preserve">C </t>
    </r>
    <r>
      <rPr>
        <sz val="12"/>
        <color theme="1"/>
        <rFont val="Baskerville Old Face"/>
        <charset val="134"/>
      </rPr>
      <t>💓</t>
    </r>
    <r>
      <rPr>
        <sz val="12"/>
        <color theme="1"/>
        <rFont val="微软雅黑"/>
        <charset val="134"/>
      </rPr>
      <t>大卷</t>
    </r>
  </si>
  <si>
    <t>gg990088</t>
  </si>
  <si>
    <t>小卷卷卷c</t>
  </si>
  <si>
    <t>https://www.xiaohongshu.com/user/profile/5c7e1837000000001000dd7f?xhsshare=CopyLink&amp;appuid=5c7e1837000000001000dd7f&amp;apptime=1597380808</t>
  </si>
  <si>
    <t>15158171766</t>
  </si>
  <si>
    <t>https://www.xiaohongshu.com/discovery/item/5f5864a30000000001007af1?xhsshare=CopyLink&amp;appuid=5c7e1837000000001000dd7f&amp;apptime=1599628602</t>
  </si>
  <si>
    <t>买一个雪球</t>
  </si>
  <si>
    <t>Swing_balcony</t>
  </si>
  <si>
    <t>https://www.xiaohongshu.com/user/profile/5dff4866000000000100bb7b?xhsshare=CopyLink&amp;appuid=5dff4866000000000100bb7b&amp;apptime=1596077641</t>
  </si>
  <si>
    <t>19983419575</t>
  </si>
  <si>
    <t>https://www.xiaohongshu.com/discovery/item/5f4f8df30000000001006c9b?xhsshare=CopyLink&amp;appuid=5dff4866000000000100bb7b&amp;apptime=1599122145</t>
  </si>
  <si>
    <t>https://show.meitu.com/detail?feed_id=6707098270194228449&amp;root_id=1713259372&amp;stat_gid=1511222438&amp;stat_uid=1713259372</t>
  </si>
  <si>
    <t>温和养肤，先从AQUILEA日夜焕颜鎏金饮开始</t>
  </si>
  <si>
    <t>2020-09-02T20:20:00</t>
  </si>
  <si>
    <t>uiui段姑娘</t>
  </si>
  <si>
    <t>dcx12340</t>
  </si>
  <si>
    <t>AB男男酱</t>
  </si>
  <si>
    <t>https://www.xiaohongshu.com/user/profile/5afd07ae11be10491d7460e8?xhsshare=CopyLink&amp;appuid=55a9f38958944675a5df9b5e&amp;apptime=1597378855</t>
  </si>
  <si>
    <t>18646028875</t>
  </si>
  <si>
    <t>https://www.xiaohongshu.com/discovery/item/5f571774000000000100a9dc?xhsshare=CopyLink&amp;appuid=55a9f38958944675a5df9b5e&amp;apptime=1599543663</t>
  </si>
  <si>
    <t>1750752748</t>
  </si>
  <si>
    <t>史迪仔</t>
  </si>
  <si>
    <t>https://www.xiaohongshu.com/user/profile/5ea0e7f00000000001004f8a?xhsshare=CopyLink&amp;appuid=5ea0e7f00000000001004f8a&amp;apptime=1597384909</t>
  </si>
  <si>
    <t>15018089781</t>
  </si>
  <si>
    <r>
      <rPr>
        <sz val="12"/>
        <color theme="1"/>
        <rFont val="微软雅黑"/>
        <charset val="134"/>
      </rPr>
      <t>莱莱SSR</t>
    </r>
    <r>
      <rPr>
        <sz val="12"/>
        <color theme="1"/>
        <rFont val="Baskerville Old Face"/>
        <charset val="134"/>
      </rPr>
      <t>💫</t>
    </r>
  </si>
  <si>
    <t>whoisegg</t>
  </si>
  <si>
    <t>莱莱SSR</t>
  </si>
  <si>
    <t>https://www.xiaohongshu.com/user/profile/5d8879ca0000000001001754?xhsshare=CopyLink&amp;appuid=5d8879ca0000000001001754&amp;apptime=1577071289</t>
  </si>
  <si>
    <t>15890089259</t>
  </si>
  <si>
    <t>https://www.xiaohongshu.com/discovery/item/5f5209ac000000000100b166?xhsshare=CopyLink&amp;appuid=5d8879ca0000000001001754&amp;apptime=1599212093</t>
  </si>
  <si>
    <t>https://m.weibo.cn/7316350611/4545558041596894</t>
  </si>
  <si>
    <t>神仙日夜焕颜鎏金饮 健康气色喝出来～🥤</t>
  </si>
  <si>
    <t>2020-09-04T17:32:00</t>
  </si>
  <si>
    <t>小小旋风</t>
  </si>
  <si>
    <t>h2255113344</t>
  </si>
  <si>
    <t>https://www.xiaohongshu.com/user/profile/5aa20f254eacab79051b248a?xhsshare=CopyLink&amp;appuid=5aa20f254eacab79051b248a&amp;apptime=1597389552</t>
  </si>
  <si>
    <t>15503931768</t>
  </si>
  <si>
    <t>https://www.xiaohongshu.com/discovery/item/5f55e86f000000000101c5d9?xhsshare=SinaWeibo&amp;appuid=5aa20f254eacab79051b248a&amp;apptime=1599466448</t>
  </si>
  <si>
    <t>https://m.weibo.cn/6374251313/4546553622041990</t>
  </si>
  <si>
    <t>https://show.meitu.com/detail?feed_id=6708647125742285737&amp;root_id=1651767438&amp;stat_gid=1592256035&amp;stat_uid=1651767438</t>
  </si>
  <si>
    <t>Aquiea鎏金日夜焕颜饮让你重返20岁的青春</t>
  </si>
  <si>
    <t>2020-09-07T15:59:00</t>
  </si>
  <si>
    <t>joli</t>
  </si>
  <si>
    <t>zxrzxrzxr997</t>
  </si>
  <si>
    <t>https://www.xiaohongshu.com/user/profile/5db94ab60000000001007506?xhsshare=CopyLink&amp;appuid=5db94ab60000000001007506&amp;apptime=1591606030</t>
  </si>
  <si>
    <t>15323115826</t>
  </si>
  <si>
    <t>https://www.xiaohongshu.com/discovery/item/5f586ea6000000000100341b?xhsshare=CopyLink&amp;appuid=5db94ab60000000001007506&amp;apptime=1599631357</t>
  </si>
  <si>
    <r>
      <rPr>
        <sz val="12"/>
        <color theme="1"/>
        <rFont val="微软雅黑"/>
        <charset val="134"/>
      </rPr>
      <t>青青子菁</t>
    </r>
    <r>
      <rPr>
        <sz val="12"/>
        <color theme="1"/>
        <rFont val="宋体"/>
        <charset val="134"/>
      </rPr>
      <t></t>
    </r>
  </si>
  <si>
    <t>mjy983868510</t>
  </si>
  <si>
    <r>
      <rPr>
        <sz val="12"/>
        <color theme="1"/>
        <rFont val="微软雅黑"/>
        <charset val="134"/>
      </rPr>
      <t>青青子菁</t>
    </r>
    <r>
      <rPr>
        <sz val="12"/>
        <color theme="1"/>
        <rFont val="Baskerville Old Face"/>
        <charset val="134"/>
      </rPr>
      <t>🐳</t>
    </r>
  </si>
  <si>
    <t>https://www.xiaohongshu.com/user/profile/5975c9a96a6a696e54ef03dc?xhsshare=CopyLink&amp;appuid=5975c9a96a6a696e54ef03dc&amp;apptime=1594741964</t>
  </si>
  <si>
    <t>18277186076</t>
  </si>
  <si>
    <t>https://www.xiaohongshu.com/discovery/item/5f54a824000000000101c89d?xhsshare=CopyLink&amp;appuid=5975c9a96a6a696e54ef03dc&amp;apptime=1599386869</t>
  </si>
  <si>
    <t>介个鎏金饮居然越喝越白💡</t>
  </si>
  <si>
    <t>2020-09-06T17:13:00</t>
  </si>
  <si>
    <r>
      <rPr>
        <sz val="12"/>
        <color theme="1"/>
        <rFont val="微软雅黑"/>
        <charset val="134"/>
      </rPr>
      <t xml:space="preserve">“caoting” </t>
    </r>
    <r>
      <rPr>
        <sz val="12"/>
        <color theme="1"/>
        <rFont val="Baskerville Old Face"/>
        <charset val="134"/>
      </rPr>
      <t>🍡</t>
    </r>
  </si>
  <si>
    <t>c-tt0820</t>
  </si>
  <si>
    <r>
      <rPr>
        <sz val="12"/>
        <color theme="1"/>
        <rFont val="微软雅黑"/>
        <charset val="134"/>
      </rPr>
      <t>caoting</t>
    </r>
    <r>
      <rPr>
        <sz val="12"/>
        <color theme="1"/>
        <rFont val="Baskerville Old Face"/>
        <charset val="134"/>
      </rPr>
      <t>💫</t>
    </r>
  </si>
  <si>
    <t>https://www.xiaohongshu.com/user/profile/599b108e50c4b42a37be4208?xhsshare=CopyLink&amp;appuid=599b108e50c4b42a37be4208&amp;apptime=1597378905</t>
  </si>
  <si>
    <t>15766857120</t>
  </si>
  <si>
    <t>https://www.xiaohongshu.com/discovery/item/5f5211e60000000001007816?xhsshare=CopyLink&amp;appuid=599b108e50c4b42a37be4208&amp;apptime=1599214679</t>
  </si>
  <si>
    <t>喝出来的发光肌肤 太可啦～</t>
  </si>
  <si>
    <t>2020-09-04T18:07:00</t>
  </si>
  <si>
    <t>Nil</t>
  </si>
  <si>
    <t>LXQ1248314506</t>
  </si>
  <si>
    <t>琇壹</t>
  </si>
  <si>
    <t>https://www.xiaohongshu.com/user/profile/5bdd114a40ada60001184893?xhsshare=CopyLink&amp;appuid=5bdd114a40ada60001184893&amp;apptime=1594004823</t>
  </si>
  <si>
    <t>15817893302</t>
  </si>
  <si>
    <t>https://www.xiaohongshu.com/discovery/item/5f50a600000000000100718f?xhsshare=CopyLink&amp;appuid=5bdd114a40ada60001184893&amp;apptime=1599369910</t>
  </si>
  <si>
    <r>
      <rPr>
        <sz val="12"/>
        <color theme="1"/>
        <rFont val="微软雅黑"/>
        <charset val="134"/>
      </rPr>
      <t>微妞儿</t>
    </r>
    <r>
      <rPr>
        <sz val="12"/>
        <color theme="1"/>
        <rFont val="宋体"/>
        <charset val="134"/>
      </rPr>
      <t>✨</t>
    </r>
  </si>
  <si>
    <t>W1206432207</t>
  </si>
  <si>
    <t>爱吃肉的微妞儿</t>
  </si>
  <si>
    <t>https://www.xiaohongshu.com/user/profile/5a68730e4eacab7e046c87b2?xhsshare=CopyLink&amp;appuid=5a68730e4eacab7e046c87b2&amp;apptime=1596188779</t>
  </si>
  <si>
    <t>19902828134</t>
  </si>
  <si>
    <t>努力努力再努力</t>
  </si>
  <si>
    <t>Arieleek</t>
  </si>
  <si>
    <t>Jazylin</t>
  </si>
  <si>
    <t>https://www.xiaohongshu.com/user/profile/5e99654f0000000001006cce?xhsshare=CopyLink&amp;appuid=5e99654f0000000001006cce&amp;apptime=1592973005</t>
  </si>
  <si>
    <t>17620402865</t>
  </si>
  <si>
    <t>https://www.xiaohongshu.com/discovery/item/5f576e48000000000100aac6?xhsshare=CopyLink&amp;appuid=5e99654f0000000001006cce&amp;apptime=1599565413</t>
  </si>
  <si>
    <t>趣多多</t>
  </si>
  <si>
    <t>15814495590</t>
  </si>
  <si>
    <t>半糖少冰</t>
  </si>
  <si>
    <t>https://www.xiaohongshu.com/user/profile/5e86b550000000000100154a?xhsshare=CopyLink&amp;appuid=5e86b550000000000100154a&amp;apptime=1596601620</t>
  </si>
  <si>
    <t>https://www.xiaohongshu.com/discovery/item/5f52f85c0000000001005b3d?xhsshare=SinaWeibo&amp;appuid=5e86b550000000000100154a&amp;apptime=1599273869</t>
  </si>
  <si>
    <t>https://show.meitu.com/detail?feed_id=6707841614474145377&amp;root_id=1575721743&amp;stat_gid=2281648281&amp;stat_uid=1575721743</t>
  </si>
  <si>
    <t>颜值超高Aquilea日夜焕颜鎏金饮~保养必备~</t>
  </si>
  <si>
    <t>2020-09-05T10:30:00</t>
  </si>
  <si>
    <t>Naynewus</t>
  </si>
  <si>
    <t>naynewus_</t>
  </si>
  <si>
    <t>三文鱼困了</t>
  </si>
  <si>
    <t>https://www.xiaohongshu.com/user/profile/5cf619a400000000120317a1?xhsshare=CopyLink&amp;appuid=5cf619a400000000120317a1&amp;apptime=1597395163</t>
  </si>
  <si>
    <t>13826339168</t>
  </si>
  <si>
    <t>https://www.xiaohongshu.com/discovery/item/5f58544d000000000100514c?xhsshare=CopyLink&amp;appuid=5cf619a400000000120317a1&amp;apptime=1599644723</t>
  </si>
  <si>
    <t>1592351463</t>
  </si>
  <si>
    <t>不甜</t>
  </si>
  <si>
    <t>https://www.xiaohongshu.com/user/profile/5d9daeba00000000010044c2?xhsshare=CopyLink&amp;appuid=5d9daeba00000000010044c2&amp;apptime=1597379694</t>
  </si>
  <si>
    <t>15767556760</t>
  </si>
  <si>
    <t>https://www.xiaohongshu.com/discovery/item/5f509f57000000000101d7bb?xhsshare=CopyLink&amp;appuid=5d9daeba00000000010044c2&amp;apptime=1599128257</t>
  </si>
  <si>
    <t>喝了介个夏天晒不黑！熬夜不黄脸！</t>
  </si>
  <si>
    <t>2020-09-03T15:46:00</t>
  </si>
  <si>
    <t>圆圆</t>
  </si>
  <si>
    <t>1158518121</t>
  </si>
  <si>
    <t>十元不是圆</t>
  </si>
  <si>
    <t>https://www.xiaohongshu.com/user/profile/5da80b15000000000100b61e?xhsshare=CopyLink&amp;appuid=5da80b15000000000100b61e&amp;apptime=1597379575</t>
  </si>
  <si>
    <t>17602019615</t>
  </si>
  <si>
    <t>https://www.xiaohongshu.com/discovery/item/5f545a610000000001002daf?xhsshare=CopyLink&amp;appuid=5da80b15000000000100b61e&amp;apptime=1599466773</t>
  </si>
  <si>
    <t>这个AQUILEA日夜焕颜鎏金饮也太🉑️了吧</t>
  </si>
  <si>
    <t>2020-09-06T11:41:00</t>
  </si>
  <si>
    <t>Chen.Ing</t>
  </si>
  <si>
    <t>cc936308</t>
  </si>
  <si>
    <t>https://www.xiaohongshu.com/user/profile/5b050417f7e8b90c727c0f76?xhsshare=CopyLink&amp;appuid=5b050417f7e8b90c727c0f76&amp;apptime=1597385948</t>
  </si>
  <si>
    <t>13532883006</t>
  </si>
  <si>
    <t>https://www.xiaohongshu.com/discovery/item/5f534f2f0000000001005f7c?xhsshare=CopyLink&amp;appuid=5b050417f7e8b90c727c0f76&amp;apptime=1599296365</t>
  </si>
  <si>
    <t>温和养肤｜感觉有在ni生长</t>
  </si>
  <si>
    <t>2020-09-05T16:41:00</t>
  </si>
  <si>
    <t>我喜欢的颜色可能是紫色</t>
  </si>
  <si>
    <t>applepine_ai</t>
  </si>
  <si>
    <t>麦粒不喝水</t>
  </si>
  <si>
    <t>https://www.xiaohongshu.com/user/profile/5eb4fe620000000001002ea0?xhsshare=CopyLink&amp;appuid=5eb4fe620000000001002ea0&amp;apptime=1597379981</t>
  </si>
  <si>
    <t>13760593830</t>
  </si>
  <si>
    <t>https://www.xiaohongshu.com/discovery/item/5f50958000000000010038d1?xhsshare=CopyLink&amp;appuid=5eb4fe620000000001002ea0&amp;apptime=1599116788</t>
  </si>
  <si>
    <t>无限回购Aquilea｜干了这杯银河鎏金饮</t>
  </si>
  <si>
    <t>2020-09-03T15:04:00</t>
  </si>
  <si>
    <t>哟西哟西</t>
  </si>
  <si>
    <t>lujing0930</t>
  </si>
  <si>
    <t>全糖小鹿</t>
  </si>
  <si>
    <t>https://www.xiaohongshu.com/user/profile/5c9c9587000000001101cfcd?xhsshare=CopyLink&amp;appuid=5c9c9587000000001101cfcd&amp;apptime=1592192773</t>
  </si>
  <si>
    <t>15816672769</t>
  </si>
  <si>
    <t>https://www.xiaohongshu.com/discovery/item/5f50a0f900000000010062a6?xhsshare=CopyLink&amp;appuid=5c9c9587000000001101cfcd&amp;apptime=1599120390</t>
  </si>
  <si>
    <t>美容小秘籍-冲一杯神仙鎏金饮，养出发光肌</t>
  </si>
  <si>
    <t>2020-09-03T15:53:00</t>
  </si>
  <si>
    <t>小鸿</t>
  </si>
  <si>
    <t>19902763036</t>
  </si>
  <si>
    <t>CheChe</t>
  </si>
  <si>
    <t>https://www.xiaohongshu.com/user/profile/5e4371860000000001004bf3?xhsshare=CopyLink&amp;appuid=5e4371860000000001004bf3&amp;apptime=1597387864</t>
  </si>
  <si>
    <t>https://www.xiaohongshu.com/discovery/item/5f51fae3000000000101c68b?xhsshare=SinaWeibo&amp;appuid=5e4371860000000001004bf3&amp;apptime=1599208760</t>
  </si>
  <si>
    <t>https://show.meitu.com/detail?feed_id=6707567402714945733&amp;root_id=1572804134&amp;stat_gid=2243389841&amp;stat_uid=1572804134</t>
  </si>
  <si>
    <t>Aquilea还能日夜兼修 在对的时间护对的肤</t>
  </si>
  <si>
    <t>2020-09-04T16:29:00</t>
  </si>
  <si>
    <t>ironman's wife（没屏蔽）</t>
  </si>
  <si>
    <t>u1s1hhhh</t>
  </si>
  <si>
    <t>一粒米妮</t>
  </si>
  <si>
    <t>https://www.xiaohongshu.com/user/profile/5da6b71500000000010086d1?xhsshare=CopyLink&amp;appuid=5da6b71500000000010086d1&amp;apptime=1574581857</t>
  </si>
  <si>
    <t>18576259686</t>
  </si>
  <si>
    <t>https://www.xiaohongshu.com/discovery/item/5f59f1630000000001005bf6?xhsshare=CopyLink&amp;appuid=5da6b71500000000010086d1&amp;apptime=1599730580</t>
  </si>
  <si>
    <t>https://m.oasis.weibo.cn/v1/h5/share?lfid=lz_qqfx&amp;luicode=10001122&amp;bid=4547662022184638</t>
  </si>
  <si>
    <t>红薯kol-呆呆小颖子</t>
  </si>
  <si>
    <t>ying13536319714</t>
  </si>
  <si>
    <t>呆呆小颖子</t>
  </si>
  <si>
    <t>https://www.xiaohongshu.com/user/profile/5e8fd725000000000100ad9c?xhsshare=CopyLink&amp;appuid=5e8fd725000000000100ad9c&amp;apptime=1594361033</t>
  </si>
  <si>
    <t>13138319714</t>
  </si>
  <si>
    <t>https://www.xiaohongshu.com/discovery/item/5f5251c400000000010048d6?xhsshare=CopyLink&amp;appuid=5e8fd725000000000100ad9c&amp;apptime=1599231200</t>
  </si>
  <si>
    <t>介个日夜焕颜鎏金饮也忒好看了吧❤️</t>
  </si>
  <si>
    <t>2020-09-04T22:40:00</t>
  </si>
  <si>
    <t>万格丽不锈钢橱柜</t>
  </si>
  <si>
    <t>18368765328</t>
  </si>
  <si>
    <t>可爱的小七</t>
  </si>
  <si>
    <t>https://www.xiaohongshu.com/user/profile/5d2da8ff000000001102fa59?xhsshare=CopyLink&amp;appuid=5643e92e82718c42a9db6b83&amp;apptime=1597380499</t>
  </si>
  <si>
    <t>https://www.xiaohongshu.com/discovery/item/5f4f7b44000000000100273c?xhsshare=CopyLink&amp;appuid=5d2da8ff000000001102fa59&amp;apptime=1599044521</t>
  </si>
  <si>
    <t>https://show.meitu.com/detail?feed_id=6706877809476788355&amp;root_id=1079110493&amp;stat_gid=1002586500&amp;stat_uid=1079110493</t>
  </si>
  <si>
    <t>精致女孩😘要早早抗初老</t>
  </si>
  <si>
    <t>2020-09-02T19:00:00</t>
  </si>
  <si>
    <r>
      <rPr>
        <sz val="12"/>
        <color theme="1"/>
        <rFont val="微软雅黑"/>
        <charset val="134"/>
      </rPr>
      <t>Innocence.</t>
    </r>
    <r>
      <rPr>
        <sz val="12"/>
        <color theme="1"/>
        <rFont val="Baskerville Old Face"/>
        <charset val="134"/>
      </rPr>
      <t>🎀</t>
    </r>
  </si>
  <si>
    <t>H0010999</t>
  </si>
  <si>
    <t>Meikaka玲</t>
  </si>
  <si>
    <t>https://www.xiaohongshu.com/user/profile/5cdea7f10000000010031c34?xhsshare=CopyLink&amp;appuid=5cdea7f10000000010031c34&amp;apptime=1597378810</t>
  </si>
  <si>
    <t>13632973136</t>
  </si>
  <si>
    <t>Cafune</t>
  </si>
  <si>
    <t>only1-ly</t>
  </si>
  <si>
    <t>小船抛锚了</t>
  </si>
  <si>
    <t>https://www.xiaohongshu.com/user/profile/5ef83ec60000000001006211?xhsshare=CopyLink&amp;appuid=5ef83ec60000000001006211&amp;apptime=1597375427</t>
  </si>
  <si>
    <t>19981473539</t>
  </si>
  <si>
    <t>https://www.xiaohongshu.com/discovery/item/5f51d7970000000001007f1d?xhsshare=CopyLink&amp;appuid=5ef83ec60000000001006211&amp;apptime=1599201519</t>
  </si>
  <si>
    <t>夏季变美小诀窍我只告诉你！</t>
  </si>
  <si>
    <t>2020-09-04T13:58:00</t>
  </si>
  <si>
    <t>Ccc-彩彩</t>
  </si>
  <si>
    <t>13432888210</t>
  </si>
  <si>
    <t>https://www.xiaohongshu.com/user/profile/59e4706511be1065281378b0?xhsshare=CopyLink&amp;appuid=59e4706511be1065281378b0&amp;apptime=1597384721</t>
  </si>
  <si>
    <t>静葔椛开ζ</t>
  </si>
  <si>
    <t xml:space="preserve">cdbaobeishuo </t>
  </si>
  <si>
    <t>羽之蝶幻</t>
  </si>
  <si>
    <t>https://www.xiaohongshu.com/user/profile/5e89d33a0000000001008291?xhsshare=CopyLink&amp;appuid=5e4007840000000001006494&amp;apptime=1597381073</t>
  </si>
  <si>
    <t>19953304002</t>
  </si>
  <si>
    <t>https://www.xiaohongshu.com/discovery/item/5f536bc8000000000100912d?xhsshare=CopyLink&amp;appuid=5e4007840000000001006494&amp;apptime=1599470572</t>
  </si>
  <si>
    <t>https://m.weibo.cn/6218217217/4545868244196237</t>
  </si>
  <si>
    <t>https://show.meitu.com/detail?feed_id=6707978881621317834&amp;lang=cn&amp;stat_id=6707978881621317834&amp;stat_gid=1492983300&amp;stat_uid=1545795539</t>
  </si>
  <si>
    <t>小十一</t>
  </si>
  <si>
    <t>eeretc</t>
  </si>
  <si>
    <t>我还真不是个宝宝</t>
  </si>
  <si>
    <t>https://www.xiaohongshu.com/user/profile/5b2e341211be10461e6727dc?xhsshare=CopyLink&amp;appuid=5603d9293f0f3c572b6af4f9&amp;apptime=1587988737</t>
  </si>
  <si>
    <t>13616105327</t>
  </si>
  <si>
    <t>https://www.xiaohongshu.com/discovery/item/5f542d0a000000000100509d?xhsshare=CopyLink&amp;appuid=5603d9293f0f3c572b6af4f9&amp;apptime=1599352342</t>
  </si>
  <si>
    <t>25+抗老饮品，确定不了解一下吗</t>
  </si>
  <si>
    <t>2020-09-06T08:27:00</t>
  </si>
  <si>
    <t>Lizir</t>
  </si>
  <si>
    <t>Kelly2017one</t>
  </si>
  <si>
    <t>凯凯</t>
  </si>
  <si>
    <t>https://www.xiaohongshu.com/user/profile/5ae5f56c11be1047082a984a?xhsshare=CopyLink&amp;appuid=5a09df824eacab0ca76dab56&amp;apptime=1597379923</t>
  </si>
  <si>
    <t>13695906225</t>
  </si>
  <si>
    <t>https://www.xiaohongshu.com/discovery/item/5f4cd6f1000000000100624e?xhsshare=SinaWeibo&amp;appuid=5ae5f56c11be1047082a984a&amp;apptime=1598871308</t>
  </si>
  <si>
    <t>https://m.weibo.cn/5447449264/4544060897886908</t>
  </si>
  <si>
    <t>https://show.meitu.com/detail?feed_id=6706156261959562245&amp;lang=cn&amp;stat_gid=1578794561&amp;stat_uid=1615931675</t>
  </si>
  <si>
    <t>Aquilea鎏金饮～我的专属贵妇级保养</t>
  </si>
  <si>
    <t>2020-08-31T18:54:00</t>
  </si>
  <si>
    <t>Luakeisze</t>
  </si>
  <si>
    <t>Qisiliu-</t>
  </si>
  <si>
    <t>今晚吃宵夜a</t>
  </si>
  <si>
    <t>https://www.xiaohongshu.com/user/profile/5e536edb00000000010059ed?xhsshare=CopyLink&amp;appuid=5e536edb00000000010059ed&amp;apptime=1596633657</t>
  </si>
  <si>
    <t>13229398494</t>
  </si>
  <si>
    <t>https://www.xiaohongshu.com/discovery/item/5f53843d0000000001005319?xhsshare=CopyLink&amp;appuid=5e536edb00000000010059ed&amp;apptime=1599464226</t>
  </si>
  <si>
    <t>日夜焕颜哒美丽真的可以喝出来！！</t>
  </si>
  <si>
    <t>2020-09-05T20:27:00</t>
  </si>
  <si>
    <t>超儿</t>
  </si>
  <si>
    <t>a15986774194</t>
  </si>
  <si>
    <t>兔小仙</t>
  </si>
  <si>
    <t>https://www.xiaohongshu.com/user/profile/59b3b3575e87e718f8e52843?xhsshare=CopyLink&amp;appuid=557276a0538c25111332ce88&amp;apptime=1597380475</t>
  </si>
  <si>
    <t>13715455633</t>
  </si>
  <si>
    <t>https://www.xiaohongshu.com/discovery/item/5f4f75db0000000001001682?xhsshare=CopyLink&amp;appuid=59b3b3575e87e718f8e52843&amp;apptime=1599043374</t>
  </si>
  <si>
    <t>https://m.weibo.cn/5254993343/4544779558062397</t>
  </si>
  <si>
    <t>不要忽视抗初老啦！这是真的很重要～</t>
  </si>
  <si>
    <t>2020-09-02T18:37:00</t>
  </si>
  <si>
    <t>小G-</t>
  </si>
  <si>
    <t>1437631671</t>
  </si>
  <si>
    <t>一只士多啤梨鸭</t>
  </si>
  <si>
    <t>https://www.xiaohongshu.com/user/profile/5d5575c10000000001019a26?xhsshare=CopyLink&amp;appuid=5d5575c10000000001019a26&amp;apptime=1597385200</t>
  </si>
  <si>
    <t>15819584145</t>
  </si>
  <si>
    <t>https://www.xiaohongshu.com/discovery/item/5f5220d70000000001000306?xhsshare=CopyLink&amp;appuid=5d5575c10000000001019a26&amp;apptime=1599561922</t>
  </si>
  <si>
    <t>INNICHENN</t>
  </si>
  <si>
    <t>DDA022022</t>
  </si>
  <si>
    <t>Blue小野马</t>
  </si>
  <si>
    <t>https://www.xiaohongshu.com/user/profile/5cacad1500000000110337f8?xhsshare=CopyLink&amp;appuid=5cacad1500000000110337f8&amp;apptime=1597396542</t>
  </si>
  <si>
    <t>18819780838</t>
  </si>
  <si>
    <t>https://www.xiaohongshu.com/discovery/item/5f50cbba0000000001009693?xhsshare=CopyLink&amp;appuid=5cacad1500000000110337f8&amp;apptime=1599131952</t>
  </si>
  <si>
    <t>你以为是是鎏金香水❓是鎏金饮!!!</t>
  </si>
  <si>
    <t>Kumabear</t>
  </si>
  <si>
    <t>CALLMESHISONG</t>
  </si>
  <si>
    <t>市松炫炫子</t>
  </si>
  <si>
    <t>https://www.xiaohongshu.com/user/profile/5d9deb430000000001007249?xhsshare=CopyLink&amp;appuid=5d9deb430000000001007249&amp;apptime=1583336536</t>
  </si>
  <si>
    <t>18316407164</t>
  </si>
  <si>
    <t>https://www.xiaohongshu.com/discovery/item/5f503aca000000000101ca17?xhsshare=CopyLink&amp;appuid=5d1c8263000000001003ebbe&amp;apptime=1599126359</t>
  </si>
  <si>
    <t>天天对着电脑怎么养出发光肌？</t>
  </si>
  <si>
    <t>2020-09-03T08:37:00</t>
  </si>
  <si>
    <t>MustardLee</t>
  </si>
  <si>
    <t>guimi507</t>
  </si>
  <si>
    <t>爱吃榴莲的Lee废废</t>
  </si>
  <si>
    <t>https://www.xiaohongshu.com/user/profile/5d697055000000000101b1c2?xhsshare=CopyLink&amp;appuid=5aab6544e8ac2b33bf73bf29&amp;apptime=1582801357</t>
  </si>
  <si>
    <t>13438930148</t>
  </si>
  <si>
    <t>https://www.xiaohongshu.com/discovery/item/5f577202000000000100b7e9?xhsshare=CopyLink&amp;appuid=5d697055000000000101b1c2&amp;apptime=1599566357</t>
  </si>
  <si>
    <r>
      <rPr>
        <sz val="12"/>
        <color theme="1"/>
        <rFont val="微软雅黑"/>
        <charset val="134"/>
      </rPr>
      <t>月牙</t>
    </r>
    <r>
      <rPr>
        <sz val="12"/>
        <color theme="1"/>
        <rFont val="Baskerville Old Face"/>
        <charset val="134"/>
      </rPr>
      <t>💫</t>
    </r>
  </si>
  <si>
    <t>Gravesa</t>
  </si>
  <si>
    <t>岁岁橘</t>
  </si>
  <si>
    <t>https://www.xiaohongshu.com/user/profile/59c093b444363b58384335b7?xhsshare=CopyLink&amp;appuid=59c093b444363b58384335b7&amp;apptime=1597390856</t>
  </si>
  <si>
    <t>15213524393</t>
  </si>
  <si>
    <t>https://www.xiaohongshu.com/discovery/item/5f5226ce0000000001008a11?xhsshare=CopyLink&amp;appuid=59c093b444363b58384335b7&amp;apptime=1599305982</t>
  </si>
  <si>
    <t>https://m.weibo.cn/7457221779/4545880155233232</t>
  </si>
  <si>
    <t>喝出来的鎏金！越喝越白嘞~</t>
  </si>
  <si>
    <t>2020-09-04T19:36:00</t>
  </si>
  <si>
    <t>啊张</t>
  </si>
  <si>
    <t>Arzlihy</t>
  </si>
  <si>
    <t>啊张Arz</t>
  </si>
  <si>
    <t>https://www.xiaohongshu.com/user/profile/5d4a5a3f000000001002a70e?xhsshare=CopyLink&amp;appuid=5d4a5a3f000000001002a70e&amp;apptime=1597387002</t>
  </si>
  <si>
    <t>13640107052</t>
  </si>
  <si>
    <t>https://www.xiaohongshu.com/discovery/item/5f4f81d1000000000101c25a?xhsshare=CopyLink&amp;appuid=5d4a5a3f000000001002a70e&amp;apptime=1599046259</t>
  </si>
  <si>
    <t>https://show.meitu.com/detail?feed_id=6706890036032327256&amp;root_id=1728304187&amp;stat_gid=1996278195&amp;stat_uid=1728304187</t>
  </si>
  <si>
    <t>https://m.weibo.cn/6457905097/4544797447033470</t>
  </si>
  <si>
    <t>🍹极光也能喝？什么神仙✨美白鎏金饮</t>
  </si>
  <si>
    <t>2020-09-02T19:28:00</t>
  </si>
  <si>
    <t>Yumi</t>
  </si>
  <si>
    <t>704083087</t>
  </si>
  <si>
    <t>锦鲤宝宝</t>
  </si>
  <si>
    <t>https://www.xiaohongshu.com/user/profile/5b08f4a2e8ac2b5e4bf63ff8?xhsshare=CopyLink&amp;appuid=55fa0555589446271683c6d0&amp;apptime=1597382578</t>
  </si>
  <si>
    <t>13263228033</t>
  </si>
  <si>
    <t>火百合</t>
  </si>
  <si>
    <t>姜大喵</t>
  </si>
  <si>
    <t>https://www.xiaohongshu.com/user/profile/5b547435e8ac2b07ccb4783f?xhsshare=CopyLink&amp;appuid=5b2e341211be10461e6727dc&amp;apptime=1597380685</t>
  </si>
  <si>
    <t>18112330952</t>
  </si>
  <si>
    <t>https://www.xiaohongshu.com/discovery/item/5f4f650e0000000001002314?xhsshare=CopyLink&amp;appuid=5b2e341211be10461e6727dc&amp;apptime=1599038802</t>
  </si>
  <si>
    <t>https://m.weibo.cn/1972359684/4544761216635493</t>
  </si>
  <si>
    <t>精致抗老，我有Aquilea日夜焕颜鎏金饮</t>
  </si>
  <si>
    <t>2020-09-02T17:25:00</t>
  </si>
  <si>
    <t>草莓汽水</t>
  </si>
  <si>
    <t>A18520174189</t>
  </si>
  <si>
    <t>https://www.xiaohongshu.com/user/profile/5e86d2f5000000000100bf84?xhsshare=CopyLink&amp;appuid=5e86d2f5000000000100bf84&amp;apptime=1597381536</t>
  </si>
  <si>
    <t>15119252135</t>
  </si>
  <si>
    <t>https://www.xiaohongshu.com/discovery/item/5f5210b2000000000101cc06?xhsshare=CopyLink&amp;appuid=5e86d2f5000000000100bf84&amp;apptime=1599215319</t>
  </si>
  <si>
    <t>https://weibo.com/u/5192170408</t>
  </si>
  <si>
    <t>养颜宝藏｜来给自己冲一杯神仙琉金饮✨</t>
  </si>
  <si>
    <t>2020-09-04T18:02:00</t>
  </si>
  <si>
    <t>Tiffanyyy</t>
  </si>
  <si>
    <t>844131364</t>
  </si>
  <si>
    <t>网上冲浪选手小张</t>
  </si>
  <si>
    <t>https://www.xiaohongshu.com/user/profile/5b28a86611be103a86f612ab?xhsshare=CopyLink&amp;appuid=5b28a86611be103a86f612ab&amp;apptime=1595920112</t>
  </si>
  <si>
    <t>18575611607</t>
  </si>
  <si>
    <t>https://www.xiaohongshu.com/discovery/item/5f506e390000000001008ef9?xhsshare=CopyLink&amp;appuid=5b28a86611be103a86f612ab&amp;apptime=1599107380</t>
  </si>
  <si>
    <t>https://m.weibo.cn/2778728004/4545110685780041</t>
  </si>
  <si>
    <t>偷偷变美的㊙️密-因为我有鎏金饮👏🏻</t>
  </si>
  <si>
    <t>2020-09-03T12:16:00</t>
  </si>
  <si>
    <t>SONE_Suzy</t>
  </si>
  <si>
    <t>7×7</t>
  </si>
  <si>
    <t>https://www.xiaohongshu.com/user/profile/5cc81246000000001602c2dc?xhsshare=CopyLink&amp;appuid=5cc81246000000001602c2dc&amp;apptime=1597381496</t>
  </si>
  <si>
    <t>15816450068</t>
  </si>
  <si>
    <r>
      <rPr>
        <sz val="12"/>
        <color theme="1"/>
        <rFont val="微软雅黑"/>
        <charset val="134"/>
      </rPr>
      <t>Daisy</t>
    </r>
    <r>
      <rPr>
        <sz val="12"/>
        <color theme="1"/>
        <rFont val="Baskerville Old Face"/>
        <charset val="134"/>
      </rPr>
      <t>🖤</t>
    </r>
  </si>
  <si>
    <t>Crystal_BB88</t>
  </si>
  <si>
    <t>慧慧子吖_</t>
  </si>
  <si>
    <t>https://www.xiaohongshu.com/user/profile/5c18a965000000000703ed83?xhsshare=CopyLink&amp;appuid=5c18a965000000000703ed83&amp;apptime=1596451509</t>
  </si>
  <si>
    <t>13725125162</t>
  </si>
  <si>
    <t>https://www.xiaohongshu.com/discovery/item/5f5701a7000000000101dea5?xhsshare=CopyLink&amp;appuid=5c18a965000000000703ed83&amp;apptime=1599580480</t>
  </si>
  <si>
    <t>黑心妈咪</t>
  </si>
  <si>
    <t>heibai2468</t>
  </si>
  <si>
    <t>https://www.xiaohongshu.com/user/profile/596b73815e87e7369c0147bc?xhsshare=CopyLink&amp;appuid=596b73815e87e7369c0147bc&amp;apptime=1597378943</t>
  </si>
  <si>
    <t>18856034500</t>
  </si>
  <si>
    <t>https://www.xiaohongshu.com/discovery/item/5f509580000000000101fbcf?xhsshare=CopyLink&amp;appuid=596b73815e87e7369c0147bc&amp;apptime=1599116704</t>
  </si>
  <si>
    <r>
      <rPr>
        <sz val="12"/>
        <color theme="1"/>
        <rFont val="微软雅黑"/>
        <charset val="134"/>
      </rPr>
      <t>Ccc</t>
    </r>
    <r>
      <rPr>
        <sz val="12"/>
        <color theme="1"/>
        <rFont val="Baskerville Old Face"/>
        <charset val="134"/>
      </rPr>
      <t>💋</t>
    </r>
  </si>
  <si>
    <t>Sally929276714</t>
  </si>
  <si>
    <r>
      <rPr>
        <sz val="12"/>
        <color theme="1"/>
        <rFont val="微软雅黑"/>
        <charset val="134"/>
      </rPr>
      <t>史迪丽</t>
    </r>
    <r>
      <rPr>
        <sz val="12"/>
        <color theme="1"/>
        <rFont val="Baskerville Old Face"/>
        <charset val="134"/>
      </rPr>
      <t>💋</t>
    </r>
  </si>
  <si>
    <t>https://www.xiaohongshu.com/user/profile/5bced347c478260001b331b3?xhsshare=CopyLink&amp;appuid=5bced347c478260001b331b3&amp;apptime=1597381440</t>
  </si>
  <si>
    <t>13827849030</t>
  </si>
  <si>
    <t>亨利</t>
  </si>
  <si>
    <t>hiuyannis</t>
  </si>
  <si>
    <t>士多啤梨鸭</t>
  </si>
  <si>
    <t>https://www.xiaohongshu.com/user/profile/5e9d8b560000000001005635?xhsshare=CopyLink&amp;appuid=5e9d8b560000000001005635&amp;apptime=1597379011</t>
  </si>
  <si>
    <t>13660836844</t>
  </si>
  <si>
    <t>https://www.xiaohongshu.com/discovery/item/5f53a276000000000100bf58?xhsshare=CopyLink&amp;appuid=5e9d8b560000000001005635&amp;apptime=1599316926</t>
  </si>
  <si>
    <t>https://m.weibo.cn/3035805445/4545928294312865</t>
  </si>
  <si>
    <t>美白神仙Aquilea鎏金饮，你喝了吗？</t>
  </si>
  <si>
    <t>2020-09-05T22:36:00</t>
  </si>
  <si>
    <r>
      <rPr>
        <sz val="12"/>
        <color theme="1"/>
        <rFont val="微软雅黑"/>
        <charset val="134"/>
      </rPr>
      <t xml:space="preserve">赖珊珊 </t>
    </r>
    <r>
      <rPr>
        <sz val="12"/>
        <color theme="1"/>
        <rFont val="Arial"/>
        <charset val="134"/>
      </rPr>
      <t>ʚ</t>
    </r>
    <r>
      <rPr>
        <sz val="12"/>
        <color theme="1"/>
        <rFont val="Baskerville Old Face"/>
        <charset val="134"/>
      </rPr>
      <t>🐰ིྀ</t>
    </r>
    <r>
      <rPr>
        <sz val="12"/>
        <color theme="1"/>
        <rFont val="Arial"/>
        <charset val="134"/>
      </rPr>
      <t>ɞ</t>
    </r>
  </si>
  <si>
    <t>1006873657</t>
  </si>
  <si>
    <t>三三别熬夜</t>
  </si>
  <si>
    <t>https://www.xiaohongshu.com/user/profile/5e4e612a0000000001002ed5?xhsshare=CopyLink&amp;appuid=5e4e612a0000000001002ed5&amp;apptime=1597380946</t>
  </si>
  <si>
    <t>13480859756</t>
  </si>
  <si>
    <t>https://www.xiaohongshu.com/discovery/item/5f535b410000000001009e27?xhsshare=CopyLink&amp;appuid=5e4e612a0000000001002ed5&amp;apptime=1599299163</t>
  </si>
  <si>
    <t>✨早晚一杯鎏金饮！逆龄生长不是梦‼️</t>
  </si>
  <si>
    <t>2020-09-05T17:32:00</t>
  </si>
  <si>
    <t>Neutral</t>
  </si>
  <si>
    <t>cxlwechat</t>
  </si>
  <si>
    <t>金姐姐</t>
  </si>
  <si>
    <t>https://www.xiaohongshu.com/user/profile/5bdfee946f013a0001ece0b7?xhsshare=CopyLink&amp;appuid=5bdfee946f013a0001ece0b7&amp;apptime=1597398033</t>
  </si>
  <si>
    <t>13018467496</t>
  </si>
  <si>
    <t>https://www.xiaohongshu.com/discovery/item/5f59f8b30000000001001a03?xhsshare=CopyLink&amp;appuid=5bdfee946f013a0001ece0b7&amp;apptime=1599922334</t>
  </si>
  <si>
    <t>甜妮妮</t>
  </si>
  <si>
    <t>gk20170113</t>
  </si>
  <si>
    <t>凯哥的小迷妹</t>
  </si>
  <si>
    <t>https://www.xiaohongshu.com/user/profile/5cc2aca3000000001200e04c?xhsshare=CopyLink&amp;appuid=5d84c7b5000000000100895d&amp;apptime=1597382317</t>
  </si>
  <si>
    <t>13341215770</t>
  </si>
  <si>
    <t>https://www.xiaohongshu.com/discovery/item/5f509eca000000000101d64f?xhsshare=CopyLink&amp;appuid=5d84c7b5000000000100895d&amp;apptime=1599119980</t>
  </si>
  <si>
    <t>熬夜也有好气色，内服保养只爱鎏金饮</t>
  </si>
  <si>
    <t>2020-09-03T15:44:00</t>
  </si>
  <si>
    <t>我是海鲜麻辣味！</t>
  </si>
  <si>
    <t>18277909508</t>
  </si>
  <si>
    <t>佐佐木甜子</t>
  </si>
  <si>
    <t>https://www.xiaohongshu.com/user/profile/5b06667de8ac2b3b89eee054?xhsshare=CopyLink&amp;appuid=5b06667de8ac2b3b89eee054&amp;apptime=1594973967</t>
  </si>
  <si>
    <r>
      <rPr>
        <sz val="12"/>
        <color theme="1"/>
        <rFont val="Baskerville Old Face"/>
        <charset val="134"/>
      </rPr>
      <t>🏃</t>
    </r>
    <r>
      <rPr>
        <sz val="12"/>
        <color theme="1"/>
        <rFont val="微软雅黑"/>
        <charset val="134"/>
      </rPr>
      <t>Young阳羊</t>
    </r>
  </si>
  <si>
    <t>18120588002</t>
  </si>
  <si>
    <t>鲤鱼巧合</t>
  </si>
  <si>
    <t>https://www.xiaohongshu.com/user/profile/5c8a0fb300000000110333d1?xhsshare=CopyLink&amp;appuid=5c8a0fb300000000110333d1&amp;apptime=1596682335</t>
  </si>
  <si>
    <t>https://www.xiaohongshu.com/discovery/item/5f53242e00000000010004ae?xhsshare=SinaWeibo&amp;appuid=5c8a0fb300000000110333d1&amp;apptime=1599284321</t>
  </si>
  <si>
    <t>内服保养 | AQUILEA日夜焕颜鎏金饮</t>
  </si>
  <si>
    <t>2020-09-05T13:37:00</t>
  </si>
  <si>
    <t>流年</t>
  </si>
  <si>
    <t>s15092275845</t>
  </si>
  <si>
    <t>甜酱爱吃辣</t>
  </si>
  <si>
    <t>https://www.xiaohongshu.com/user/profile/5a5cce3b4eacab221ced33ce?xhsshare=CopyLink&amp;appuid=5d84c7b5000000000100895d&amp;apptime=1597380826</t>
  </si>
  <si>
    <t>17864767989</t>
  </si>
  <si>
    <t>https://www.xiaohongshu.com/discovery/item/5f5099550000000001004d6d?xhsshare=CopyLink&amp;appuid=5a5cce3b4eacab221ced33ce&amp;apptime=1599117667</t>
  </si>
  <si>
    <t>https://m.weibo.cn/6837186264/4545093136286212</t>
  </si>
  <si>
    <t>素颜也有发光肌，闺蜜羡慕到哭</t>
  </si>
  <si>
    <t>2020-09-03T15:20:00</t>
  </si>
  <si>
    <t>汇总</t>
  </si>
  <si>
    <t>序号</t>
  </si>
  <si>
    <t>微信昵称</t>
  </si>
  <si>
    <t>年龄</t>
  </si>
  <si>
    <t>赞和收藏数量</t>
  </si>
  <si>
    <t>7月合作</t>
  </si>
  <si>
    <t>已报</t>
  </si>
  <si>
    <t>账号质量</t>
  </si>
  <si>
    <t>粉丝报价</t>
  </si>
  <si>
    <t>赞藏报价</t>
  </si>
  <si>
    <t>博主领域</t>
  </si>
  <si>
    <t>所在城市</t>
  </si>
  <si>
    <t>收到产品后其他可发布平台</t>
  </si>
  <si>
    <t>收货后可几天交稿</t>
  </si>
  <si>
    <t>以往视频笔记链接参考(合作视频达人必填)</t>
  </si>
  <si>
    <t>视频合作最低价</t>
  </si>
  <si>
    <t>报名状态</t>
  </si>
  <si>
    <t>核销时间</t>
  </si>
  <si>
    <t>核销人</t>
  </si>
  <si>
    <t>备注说明</t>
  </si>
  <si>
    <t>报名时间</t>
  </si>
  <si>
    <t>45</t>
  </si>
  <si>
    <t>FFFFFF（回复慢   赶稿中</t>
  </si>
  <si>
    <t xml:space="preserve">H-Sssssss66 </t>
  </si>
  <si>
    <t>13249135348</t>
  </si>
  <si>
    <t>18-24</t>
  </si>
  <si>
    <t xml:space="preserve">zozora </t>
  </si>
  <si>
    <t>https://www.xiaohongshu.com/user/profile/5b3653874eacab07c5d4f377?xhsshare=CopyLink&amp;appuid=5b3653874eacab07c5d4f377&amp;apptime=1597460335</t>
  </si>
  <si>
    <t>17000</t>
  </si>
  <si>
    <t>440000</t>
  </si>
  <si>
    <t>护肤</t>
  </si>
  <si>
    <t>广东广州</t>
  </si>
  <si>
    <t>朋友圈</t>
  </si>
  <si>
    <t>4.5</t>
  </si>
  <si>
    <t>报名成功</t>
  </si>
  <si>
    <t>2020-08-15 10:59</t>
  </si>
  <si>
    <t>2</t>
  </si>
  <si>
    <t>10000</t>
  </si>
  <si>
    <t>121000</t>
  </si>
  <si>
    <t>护肤,彩妆</t>
  </si>
  <si>
    <t>成都</t>
  </si>
  <si>
    <t>绿洲</t>
  </si>
  <si>
    <t>0</t>
  </si>
  <si>
    <t>2020-08-15 09:47</t>
  </si>
  <si>
    <t>广州</t>
  </si>
  <si>
    <t>微博</t>
  </si>
  <si>
    <t>随时</t>
  </si>
  <si>
    <t>73000</t>
  </si>
  <si>
    <t>潮州</t>
  </si>
  <si>
    <t>https://www.xiaohongshu.com/discovery/item/5ef6e80f0000000001006c92?xhsshare=CopyLink&amp;appuid=58f4cc1d50c4b4258f62e129&amp;apptime=1597456153</t>
  </si>
  <si>
    <t>2020-08-15 09:49</t>
  </si>
  <si>
    <t>8</t>
  </si>
  <si>
    <t>baby伦</t>
  </si>
  <si>
    <t>18928452932</t>
  </si>
  <si>
    <t>24-29</t>
  </si>
  <si>
    <t>不吃曲奇</t>
  </si>
  <si>
    <t>https://www.xiaohongshu.com/user/profile/5ed46237000000000101f05a?xhsshare=CopyLink&amp;appuid=5ed46237000000000101f05a&amp;apptime=1593673820</t>
  </si>
  <si>
    <t>52000</t>
  </si>
  <si>
    <t>250000</t>
  </si>
  <si>
    <t>深圳</t>
  </si>
  <si>
    <t>小红书</t>
  </si>
  <si>
    <t>不吃曲奇发布了一篇小红书笔记，快来看吧！😆 0kHLiChnKNJ9eBw 😆 http://xhslink.com/XCD2w，复制本条信息，打开【小红书】App查看精彩内容！</t>
  </si>
  <si>
    <t>2020-08-15 09:50</t>
  </si>
  <si>
    <t>10</t>
  </si>
  <si>
    <t>https://www.xiaohongshu.com/user/profile/575ccdd56a6a69583d730c2f?xhsshare=CopyLink&amp;appuid=575ccdd56a6a69583d730c2f&amp;apptime=1597456228</t>
  </si>
  <si>
    <t>安徽省芜湖市</t>
  </si>
  <si>
    <t>2020-08-15 09:51</t>
  </si>
  <si>
    <t>11</t>
  </si>
  <si>
    <t>https://www.xiaohongshu.com/user/profile/5ea400e5000000000100012b?xhsshare=CopyLink&amp;appuid=5ea400e5000000000100012b&amp;apptime=1597456321</t>
  </si>
  <si>
    <t>13000</t>
  </si>
  <si>
    <t>65000</t>
  </si>
  <si>
    <t>广东省广州市白云区嘉禾联边彭西仁和石狮巷12号</t>
  </si>
  <si>
    <t>2020-08-15 09:53</t>
  </si>
  <si>
    <t>13</t>
  </si>
  <si>
    <t>:)</t>
  </si>
  <si>
    <t xml:space="preserve">cenyanshii </t>
  </si>
  <si>
    <t xml:space="preserve">13026799093 </t>
  </si>
  <si>
    <t xml:space="preserve">一颗甜岑呀 </t>
  </si>
  <si>
    <t xml:space="preserve">https://www.xiaohongshu.com/user/profile/5cecd5430000000017033217?xhsshare=CopyLink&amp;appuid=5cecd5430000000017033217&amp;apptime=1593999308 </t>
  </si>
  <si>
    <t>15000</t>
  </si>
  <si>
    <t>广东韶关</t>
  </si>
  <si>
    <t>仅小红书</t>
  </si>
  <si>
    <t>图文500</t>
  </si>
  <si>
    <t>2020-08-15 09:59</t>
  </si>
  <si>
    <t>14</t>
  </si>
  <si>
    <t>Kimberley姐姐（品合）</t>
  </si>
  <si>
    <t>fxd10006</t>
  </si>
  <si>
    <t>13018405591</t>
  </si>
  <si>
    <t>Kimberley姐姐</t>
  </si>
  <si>
    <t>https://www.xiaohongshu.com/user/profile/5e5202800000000001000b94?xhsshare=CopyLink&amp;appuid=5afeded911be1017b7129d61&amp;apptime=1588581389</t>
  </si>
  <si>
    <t>39000</t>
  </si>
  <si>
    <t>惠州</t>
  </si>
  <si>
    <t>http://xhslink.com/1EK2w</t>
  </si>
  <si>
    <t>2020-08-15 10:00</t>
  </si>
  <si>
    <t>15</t>
  </si>
  <si>
    <t>美图 绿洲</t>
  </si>
  <si>
    <t>半糖少冰发布了一篇小红书笔记，快来看吧！😆 IgKrcJXvGpdEFbX 😆 http://xhslink.com/vNL2w，复制本条信息，打开【小红书】App查看精彩内容！</t>
  </si>
  <si>
    <t>2020-08-15 10:02</t>
  </si>
  <si>
    <t>16</t>
  </si>
  <si>
    <t>https://www.xiaohongshu.com/user/profile/5da80b15000000000100b61e?xhsshare=CopyLink&amp;appuid=5da80b15000000000100b61e&amp;apptime=1597457084</t>
  </si>
  <si>
    <t>21000</t>
  </si>
  <si>
    <t>82000</t>
  </si>
  <si>
    <t>爱吃蛋糕的小小猪发布了一篇小红书笔记，快来看吧！😆 fJlQvaGJstYGWrc 😆 http://xhslink.com/eyO2w，复制本条信息，打开【小红书】App查看精彩内容！</t>
  </si>
  <si>
    <t>2020-08-15 10:05</t>
  </si>
  <si>
    <t>17</t>
  </si>
  <si>
    <t>采姑娘的小蘑菇🍄</t>
  </si>
  <si>
    <t>moya_0411</t>
  </si>
  <si>
    <t>18943394349</t>
  </si>
  <si>
    <t>30-34</t>
  </si>
  <si>
    <t>小蘑菇🍄</t>
  </si>
  <si>
    <t>https://www.xiaohongshu.com/user/profile/5a35135c4eacab3d829d65aa?xhsshare=CopyLink&amp;appuid=5a35135c4eacab3d829d65aa&amp;apptime=1597457089</t>
  </si>
  <si>
    <t>25000</t>
  </si>
  <si>
    <t>118000</t>
  </si>
  <si>
    <t>吉林松原</t>
  </si>
  <si>
    <t xml:space="preserve">微博 绿洲 </t>
  </si>
  <si>
    <t>小蘑菇🍄发布了一篇小红书笔记，快来看吧！😆 wDEXLEKXV6Mokfw 😆 http://xhslink.com/YjQ2w，复制本条信息，打开【小红书】App查看精彩内容！</t>
  </si>
  <si>
    <t>2020-08-15 10:06</t>
  </si>
  <si>
    <t>20</t>
  </si>
  <si>
    <t>7800</t>
  </si>
  <si>
    <t>53000</t>
  </si>
  <si>
    <t>重庆</t>
  </si>
  <si>
    <t>美图</t>
  </si>
  <si>
    <t xml:space="preserve">https://www.xiaohongshu.com/discovery/item/5f2396df0000000001008040?xhsshare=SinaWeibo&amp;appuid=59f455f24eacab5f431ca3f2&amp;apptime=1597457258 </t>
  </si>
  <si>
    <t>2020-08-15 10:07</t>
  </si>
  <si>
    <t>23</t>
  </si>
  <si>
    <t>nothing</t>
  </si>
  <si>
    <t>CWC334240076</t>
  </si>
  <si>
    <t>13652866887</t>
  </si>
  <si>
    <t>wings</t>
  </si>
  <si>
    <t>https://www.xiaohongshu.com/user/profile/5bcf348d868e9b0001117395?xhsshare=CopyLink&amp;appuid=5bcf348d868e9b0001117395&amp;apptime=1597457572</t>
  </si>
  <si>
    <t>13888</t>
  </si>
  <si>
    <t>130000</t>
  </si>
  <si>
    <t>珠海</t>
  </si>
  <si>
    <t>wings发布了一篇小红书笔记，快来看吧！😆 d5YXrEXAjqyCsXE 😆 http://xhslink.com/NwR2w，复制本条信息，打开【小红书】App查看精彩内容！</t>
  </si>
  <si>
    <t>2020-08-15 10:13</t>
  </si>
  <si>
    <t>25</t>
  </si>
  <si>
    <t>Karly👧🏻</t>
  </si>
  <si>
    <t>853767197</t>
  </si>
  <si>
    <t>15816150564</t>
  </si>
  <si>
    <t>翁婷婷karly</t>
  </si>
  <si>
    <t>https://www.xiaohongshu.com/user/profile/5e0dee4b0000000001000227?xhsshare=CopyLink&amp;appuid=5e0dee4b0000000001000227&amp;apptime=1597457737</t>
  </si>
  <si>
    <t>476000</t>
  </si>
  <si>
    <t>护肤,美食,穿搭</t>
  </si>
  <si>
    <t>翁婷婷karly发布了一篇小红书笔记，快来看吧！😆 ksaSrNoypWZIvC3 😆 http://xhslink.com/CkX2w，复制本条信息，打开【小红书】App查看精彩内容！</t>
  </si>
  <si>
    <t>2020-08-15 10:16</t>
  </si>
  <si>
    <t>26</t>
  </si>
  <si>
    <t>yan</t>
  </si>
  <si>
    <t>https://www.xiaohongshu.com/user/profile/5e9d8b560000000001005635?xhsshare=CopyLink&amp;appuid=5e9d8b560000000001005635&amp;apptime=1597457869</t>
  </si>
  <si>
    <t>22000</t>
  </si>
  <si>
    <t>50000</t>
  </si>
  <si>
    <t xml:space="preserve">可以 </t>
  </si>
  <si>
    <t>2020-08-15 10:19</t>
  </si>
  <si>
    <t>37</t>
  </si>
  <si>
    <t>左眼微笑💕</t>
  </si>
  <si>
    <t>paipai618</t>
  </si>
  <si>
    <t>13960919994</t>
  </si>
  <si>
    <t>左眼微笑</t>
  </si>
  <si>
    <t>https://www.xiaohongshu.com/user/profile/5b025bd94eacab4c83ee6dd0?xhsshare=CopyLink&amp;appuid=5b4e807611be107ab18e70a4&amp;apptime=1597459605</t>
  </si>
  <si>
    <t>36000</t>
  </si>
  <si>
    <t>119000</t>
  </si>
  <si>
    <t>福州</t>
  </si>
  <si>
    <t>2020-08-15 10:47</t>
  </si>
  <si>
    <t>39</t>
  </si>
  <si>
    <t>mojingying 🧡</t>
  </si>
  <si>
    <t>18260861631</t>
  </si>
  <si>
    <t>https://www.xiaohongshu.com/user/profile/5cd30d6f000000001201c3c3?xhsshare=CopyLink&amp;appuid=5cd30d6f000000001201c3c3&amp;apptime=1597459905</t>
  </si>
  <si>
    <t>174000</t>
  </si>
  <si>
    <t>护肤,彩妆,旅行</t>
  </si>
  <si>
    <t>广西南宁</t>
  </si>
  <si>
    <t>美图秀秀</t>
  </si>
  <si>
    <t>mojingying 🧡发布了一篇小红书笔记，快来看吧！😆 1j0lsBYUzOhInkv 😆 http://xhslink.com/6op3w，复制本条信息，打开【小红书】App查看精彩内容！</t>
  </si>
  <si>
    <t>2020-08-15 10:53</t>
  </si>
  <si>
    <t>41</t>
  </si>
  <si>
    <t>https://www.xiaohongshu.com/user/profile/5e5f500b0000000001008011?xhsshare=CopyLink&amp;appuid=5e5f500b0000000001008011&amp;apptime=1597460200</t>
  </si>
  <si>
    <t>141000</t>
  </si>
  <si>
    <t>https://www.xiaohongshu.com/discovery/item/5f21708c000000000101f3d2?xhsshare=CopyLink&amp;appuid=5e5f500b0000000001008011&amp;apptime=1597460270</t>
  </si>
  <si>
    <t>2020-08-15 10:58</t>
  </si>
  <si>
    <t>30</t>
  </si>
  <si>
    <t>美子姐姐</t>
  </si>
  <si>
    <t>jiezhi_liu</t>
  </si>
  <si>
    <t>18666405968</t>
  </si>
  <si>
    <t>https://www.xiaohongshu.com/user/profile/5e3b696000000000010062a5?xhsshare=CopyLink&amp;appuid=5e3b696000000000010062a5&amp;apptime=1597458495</t>
  </si>
  <si>
    <t>190000</t>
  </si>
  <si>
    <t>东莞</t>
  </si>
  <si>
    <t>2020-08-15 10:29</t>
  </si>
  <si>
    <t>153</t>
  </si>
  <si>
    <t>小福星的臭麻麻13596519257</t>
  </si>
  <si>
    <t>n****oveguoyu</t>
  </si>
  <si>
    <t>13596519257</t>
  </si>
  <si>
    <t>墨瞳凉薄泪倾城</t>
  </si>
  <si>
    <t>https://www.xiaohongshu.com/user/profile/596618525e87e717d484e923?xhsshare=CopyLink&amp;appuid=596618525e87e717d484e923&amp;apptime=1597579292</t>
  </si>
  <si>
    <t>31000</t>
  </si>
  <si>
    <t>311000</t>
  </si>
  <si>
    <t>护肤,母婴</t>
  </si>
  <si>
    <t>吉林延边</t>
  </si>
  <si>
    <t>考拉，美图，微博</t>
  </si>
  <si>
    <t>墨瞳凉薄泪倾城发布了一篇小红书笔记，快来看吧！😆 7cuhRshS3lP8yBa 😆 http://xhslink.com/elWnx，复制本条信息，打开【小红书】App查看精彩内容！</t>
  </si>
  <si>
    <t>2020-08-16 20:02</t>
  </si>
  <si>
    <t>36</t>
  </si>
  <si>
    <t>59</t>
  </si>
  <si>
    <t>babyli59</t>
  </si>
  <si>
    <t>15625873328</t>
  </si>
  <si>
    <t>https://www.xiaohongshu.com/user/profile/5b6a3cf0a3c3ac0001667898?xhsshare=CopyLink&amp;appuid=5b6a3cf0a3c3ac0001667898&amp;apptime=1597459359</t>
  </si>
  <si>
    <t>0 图文报价单品400 没有图文报价选项噢</t>
  </si>
  <si>
    <t>2020-08-15 10:45</t>
  </si>
  <si>
    <t>62</t>
  </si>
  <si>
    <t>林可以</t>
  </si>
  <si>
    <t>Linkeai_0802</t>
  </si>
  <si>
    <t>15622189585</t>
  </si>
  <si>
    <t>https://www.xiaohongshu.com/user/profile/5eb6c0ad0</t>
  </si>
  <si>
    <t>140000</t>
  </si>
  <si>
    <t>可</t>
  </si>
  <si>
    <t>2020-08-15 11:44</t>
  </si>
  <si>
    <t>118</t>
  </si>
  <si>
    <t>敏宝</t>
  </si>
  <si>
    <t>huayaqq1007</t>
  </si>
  <si>
    <t>19182250912</t>
  </si>
  <si>
    <t>https://www.xiaohongshu.com/user/profile/5e5e34dd0000000001000310?xhsshare=CopyLink&amp;appuid=5e5e34dd0000000001000310&amp;apptime=1597493268</t>
  </si>
  <si>
    <t>64000</t>
  </si>
  <si>
    <t>627000</t>
  </si>
  <si>
    <t>四川成都</t>
  </si>
  <si>
    <t>敏宝发布了一篇小红书笔记，快来看吧！😆 U9gXK064ORg5P7N 😆 http://xhslink.com/ttbax，复制本条信息，打开【小红书】App查看精彩内容！</t>
  </si>
  <si>
    <t>2020-08-15 20:08</t>
  </si>
  <si>
    <t>21</t>
  </si>
  <si>
    <t>微甜星球</t>
  </si>
  <si>
    <t>niuwenzhu123</t>
  </si>
  <si>
    <t>18304686373</t>
  </si>
  <si>
    <t>https://www.xiaohongshu.com/user/profile/5c6643a400000000110126d2?xhsshare=CopyLink&amp;appuid=5c6643a400000000110126d2&amp;apptime=1597457412</t>
  </si>
  <si>
    <t>107000</t>
  </si>
  <si>
    <t>黑龙江省哈尔滨市</t>
  </si>
  <si>
    <t>美图秀秀（几乎每篇都有官方流量支持）微博</t>
  </si>
  <si>
    <t>微甜星球✨发布了一篇小红书笔记，快来看吧！😆 zix9ZHyUePOl9zU 😆 http://xhslink.com/4tV2w，复制本条信息，打开【小红书】App查看精彩内容！</t>
  </si>
  <si>
    <t>2020-08-15 10:12</t>
  </si>
  <si>
    <t>139</t>
  </si>
  <si>
    <t>Chiara</t>
  </si>
  <si>
    <t xml:space="preserve">abc1196564963 </t>
  </si>
  <si>
    <t>13022082120</t>
  </si>
  <si>
    <t xml:space="preserve">肉脸Chiara </t>
  </si>
  <si>
    <t xml:space="preserve">https://www.xiaohongshu.com/user/profile/55deb46262a60c128766d763?xhsshare=CopyLink&amp;appuid=55deb46262a60c128766d763&amp;apptime=1584775887 </t>
  </si>
  <si>
    <t>10100</t>
  </si>
  <si>
    <t>98000</t>
  </si>
  <si>
    <t>护肤,穿搭</t>
  </si>
  <si>
    <t>https://weibo.com/u/2599483642</t>
  </si>
  <si>
    <t>2020-08-16 08:53</t>
  </si>
  <si>
    <t>88</t>
  </si>
  <si>
    <t>📕小红书kol-美丽心呀</t>
  </si>
  <si>
    <t>105000</t>
  </si>
  <si>
    <t>绿洲微博</t>
  </si>
  <si>
    <t>美丽心呀发布了一篇小红书笔记，快来看吧！😆 FcIzQv5P85pVcdB 😆 http://xhslink.com/2an5w，复制本条信息，打开【小红书】App查看精彩内容！</t>
  </si>
  <si>
    <t>2020-08-15 13:28</t>
  </si>
  <si>
    <t>150</t>
  </si>
  <si>
    <t>一一的麻麻叫Angel</t>
  </si>
  <si>
    <t>lg05111102</t>
  </si>
  <si>
    <t>18224437675</t>
  </si>
  <si>
    <t>https://www.xiaohongshu.com/user/profile/5e76eab00000000001006e3e?xhsshare=CopyLink&amp;appuid=5e76eab00000000001006e3e&amp;apptime=1597572176</t>
  </si>
  <si>
    <t>439000</t>
  </si>
  <si>
    <t>母婴</t>
  </si>
  <si>
    <t>一一的麻麻叫Angel发布了一篇小红书笔记，快来看吧！😆 j3EjuKnslzzX1Na 😆 http://xhslink.com/puwmx，复制本条信息，打开【小红书】App查看精彩内容！</t>
  </si>
  <si>
    <t>2020-08-16 18:04</t>
  </si>
  <si>
    <t>99</t>
  </si>
  <si>
    <t>115000</t>
  </si>
  <si>
    <t>佛山</t>
  </si>
  <si>
    <t>https://www.xiaohongshu.com/discovery/item/5f2fcc180000000001001db3?xhsshare=CopyLink&amp;appuid=5e6c63b60000000001007765&amp;apptime=1597475657</t>
  </si>
  <si>
    <t>2020-08-15 15:14</t>
  </si>
  <si>
    <t>157</t>
  </si>
  <si>
    <t>sukiy</t>
  </si>
  <si>
    <t>Qiusukiy</t>
  </si>
  <si>
    <t>18823400529</t>
  </si>
  <si>
    <t>清子</t>
  </si>
  <si>
    <t>https://www.xiaohongshu.com/user/profile/5b39a9de11be107c8e48ad56?xhsshare=CopyLink&amp;appuid=5b39a9de11be107c8e48ad56&amp;apptime=1597582348</t>
  </si>
  <si>
    <t>41000</t>
  </si>
  <si>
    <t>330000</t>
  </si>
  <si>
    <t>广东深圳</t>
  </si>
  <si>
    <t>2020-08-16 21:10</t>
  </si>
  <si>
    <t>69</t>
  </si>
  <si>
    <t>绿鹿噜呢kol</t>
  </si>
  <si>
    <t>lgz20000825</t>
  </si>
  <si>
    <t>13360155541</t>
  </si>
  <si>
    <t>绿鹿噜呢🦌</t>
  </si>
  <si>
    <t>https://www.xiaohongshu.com/user/profile/5d502b18000000001600bfb7?xhsshare=CopyLink&amp;appuid=5d502b18000000001600bfb7&amp;apptime=1597463617</t>
  </si>
  <si>
    <t>104000</t>
  </si>
  <si>
    <t>https://itunes.apple.com/cn/app/id741292507?l=en&amp;mt=8</t>
  </si>
  <si>
    <t>2020-08-15 11:54</t>
  </si>
  <si>
    <t>66</t>
  </si>
  <si>
    <t>C 💓大卷</t>
  </si>
  <si>
    <t>https://www.xiaohongshu.com/user/profile/5c7e1837000000001000dd7f?xhsshare=CopyLink&amp;appuid=5c7e1837000000001000dd7f&amp;apptime=1597463413</t>
  </si>
  <si>
    <t>44000</t>
  </si>
  <si>
    <t>护肤,彩妆,穿搭</t>
  </si>
  <si>
    <t>浙江省宁波市鄞州区沧海路2328号方圆中心</t>
  </si>
  <si>
    <t>美图秀秀社区</t>
  </si>
  <si>
    <t>小卷卷卷c发布了一篇小红书笔记，快来看吧！😆 P4NpUF3u0gXHRww 😆 http://xhslink.com/XY63w，复制本条信息，打开【小红书】App查看精彩内容！</t>
  </si>
  <si>
    <t>2020-08-15 11:51</t>
  </si>
  <si>
    <t>56</t>
  </si>
  <si>
    <t>Abby</t>
  </si>
  <si>
    <t>1775604808</t>
  </si>
  <si>
    <t>17756046808</t>
  </si>
  <si>
    <t>https://www.xiaohongshu.com/user/profile/5bc9b6f8eb73a1000139aa21?xhsshare=CopyLink&amp;appuid=5bc9b6f8eb73a1000139aa21&amp;apptime=1597462606</t>
  </si>
  <si>
    <t>196000</t>
  </si>
  <si>
    <t>合肥</t>
  </si>
  <si>
    <t>Abby发布了一篇小红书笔记，快来看吧！😆 XcwqOKpt4iYvP8F 😆 http://xhslink.com/R6V3w，复制本条信息，打开【小红书】App查看精彩内容！</t>
  </si>
  <si>
    <t>2020-08-15 11:37</t>
  </si>
  <si>
    <t>42</t>
  </si>
  <si>
    <t>ponyo</t>
  </si>
  <si>
    <t>Tmewhybaby</t>
  </si>
  <si>
    <t>18576757459</t>
  </si>
  <si>
    <t>文文文哲</t>
  </si>
  <si>
    <t>https://www.xiaohongshu.com/user/profile/5e52be7b00000000010060a5?xhsshare=CopyLink&amp;appuid=5e52be7b00000000010060a5&amp;apptime=1597460213</t>
  </si>
  <si>
    <t>18000</t>
  </si>
  <si>
    <t>文文文哲发布了一篇小红书笔记，快来看吧！😆 Vb6anpLvbOcVIgI 😆 http://xhslink.com/onr3w，复制本条信息，打开【小红书】App查看精彩内容！</t>
  </si>
  <si>
    <t>27</t>
  </si>
  <si>
    <t>vent__dAvril🌸</t>
  </si>
  <si>
    <t>qingqingwhosebaby</t>
  </si>
  <si>
    <t>17757367604</t>
  </si>
  <si>
    <t>AriAriAriel</t>
  </si>
  <si>
    <t>https://www.xiaohongshu.com/user/profile/583866446a6a69116e20a5ca?xhsshare=CopyLink&amp;appuid=583866446a6a69116e20a5ca&amp;apptime=1597457894</t>
  </si>
  <si>
    <t>132000</t>
  </si>
  <si>
    <t>北京</t>
  </si>
  <si>
    <t>AriAriAriel发布了一篇小红书笔记，快来看吧！😆 EAn5BSgNbmnnCYK 😆 http://xhslink.com/SGY2w，复制本条信息，打开【小红书】App查看精彩内容！</t>
  </si>
  <si>
    <t>73</t>
  </si>
  <si>
    <t>🌸</t>
  </si>
  <si>
    <t>15622149755</t>
  </si>
  <si>
    <t>是美玲呀~</t>
  </si>
  <si>
    <t>https://www.xiaohongshu.com/user/profile/59e311c144363b4796dc48f4?xhsshare=CopyLink&amp;appuid=59e311c144363b4796dc48f4&amp;apptime=1597464562</t>
  </si>
  <si>
    <t>8000</t>
  </si>
  <si>
    <t>61000</t>
  </si>
  <si>
    <t>可以</t>
  </si>
  <si>
    <t>2020-08-15 12:10</t>
  </si>
  <si>
    <t>46</t>
  </si>
  <si>
    <t></t>
  </si>
  <si>
    <t>wdx19981015</t>
  </si>
  <si>
    <t>15766995216</t>
  </si>
  <si>
    <t>一土酱酱</t>
  </si>
  <si>
    <t>https://www.xiaohongshu.com/user/profile/5e58f54d00000000010068b3?xhsshare=CopyLink&amp;appuid=5e58f54d00000000010068b3&amp;apptime=1597460604</t>
  </si>
  <si>
    <t>114000</t>
  </si>
  <si>
    <t>一土酱酱发布了一篇小红书笔记，快来看吧！😆 PApFeJUvEth5nZ5 😆 http://xhslink.com/xMx3w，复制本条信息，打开【小红书】App查看精彩内容！</t>
  </si>
  <si>
    <t>2020-08-15 11:04</t>
  </si>
  <si>
    <t>64</t>
  </si>
  <si>
    <t>小女巫</t>
  </si>
  <si>
    <t>18438419500</t>
  </si>
  <si>
    <t>美美美心怡</t>
  </si>
  <si>
    <t>https://www.xiaohongshu.com/user/profile/5724d5d750c4b467f0628399?xhsshare=CopyLink&amp;appuid=5724d5d750c4b467f0628399&amp;apptime=1597463326</t>
  </si>
  <si>
    <t>83000</t>
  </si>
  <si>
    <t>河南</t>
  </si>
  <si>
    <t>3-5</t>
  </si>
  <si>
    <t>2020-08-15 11:49</t>
  </si>
  <si>
    <t>31</t>
  </si>
  <si>
    <t>Kathy</t>
  </si>
  <si>
    <t>kat1102847604</t>
  </si>
  <si>
    <t>18782176073</t>
  </si>
  <si>
    <t>青青</t>
  </si>
  <si>
    <t>https://www.xiaohongshu.com/user/profile/5df6fbb0000000000100a026?xhsshare=CopyLink&amp;appuid=5e563903000000000100bb44&amp;apptime=1597458532</t>
  </si>
  <si>
    <t>54000</t>
  </si>
  <si>
    <t>405000</t>
  </si>
  <si>
    <t>/</t>
  </si>
  <si>
    <t>青青发布了一篇小红书笔记，快来看吧！😆 zABg55grFCV61No 😆 http://xhslink.com/bf52w，复制本条信息，打开【小红书】App查看精彩内容！</t>
  </si>
  <si>
    <t>53</t>
  </si>
  <si>
    <t>7天内</t>
  </si>
  <si>
    <t>宋一一儿发布了一篇小红书笔记，快来看吧！😆 Fq9kPbkjKX6GmJM 😆 http://xhslink.com/dqJ3w，复制本条信息，打开【小红书】App查看精彩内容！</t>
  </si>
  <si>
    <t>2020-08-15 11:24</t>
  </si>
  <si>
    <t>121</t>
  </si>
  <si>
    <t>一只晴晴喵🐈</t>
  </si>
  <si>
    <t>H2Q0610</t>
  </si>
  <si>
    <t xml:space="preserve">13042009244 </t>
  </si>
  <si>
    <t>一只晴晴喵</t>
  </si>
  <si>
    <t>https://www.xiaohongshu.com/user/profile/5e7db64a00000000010031ee?xhsshare=CopyLink&amp;appuid=5ebfb6dd0000000001000d57&amp;apptime=1595671871</t>
  </si>
  <si>
    <t>11111</t>
  </si>
  <si>
    <t>2020-08-15 20:59</t>
  </si>
  <si>
    <t>161</t>
  </si>
  <si>
    <t>开朗的小萌萌呀</t>
  </si>
  <si>
    <t>submergechen</t>
  </si>
  <si>
    <t>15206113032</t>
  </si>
  <si>
    <t>减肥的小萌萌呀</t>
  </si>
  <si>
    <t>https://www.xiaohongshu.com/user/profile/566557b450c4b40ac0f0b94f?xhsshare=CopyLink&amp;appuid=566557b450c4b40ac0f0b94f&amp;apptime=1597591168</t>
  </si>
  <si>
    <t>101000</t>
  </si>
  <si>
    <t>718000</t>
  </si>
  <si>
    <t>苏州</t>
  </si>
  <si>
    <t>绿洲 美图</t>
  </si>
  <si>
    <t>减肥的小萌萌呀发布了一篇小红书笔记，快来看吧！😆 zA5xDpaqiaRfM0s 😆 http://xhslink.com/1pVqx，复制本条信息，打开【小红书】App查看精彩内容！</t>
  </si>
  <si>
    <t>2020-08-16 23:20</t>
  </si>
  <si>
    <t>91</t>
  </si>
  <si>
    <t>白茶无清欢</t>
  </si>
  <si>
    <t>18892622742</t>
  </si>
  <si>
    <t>https://www.xiaohongshu.com/user/profile/5b347ecae8ac2b47e537641b?xhsshare=CopyLink&amp;appuid=5b347ecae8ac2b47e537641b&amp;apptime=1597469672</t>
  </si>
  <si>
    <t>280000</t>
  </si>
  <si>
    <t>杭州</t>
  </si>
  <si>
    <t>白茶无清欢发布了一篇小红书笔记，快来看吧！😆 Gva33qUo31lwdCB 😆 http://xhslink.com/eTr5w，复制本条信息，打开【小红书】App查看精彩内容！</t>
  </si>
  <si>
    <t>2020-08-15 13:35</t>
  </si>
  <si>
    <t>84</t>
  </si>
  <si>
    <t>偷喝旺仔</t>
  </si>
  <si>
    <t>X_Miky</t>
  </si>
  <si>
    <t>13525002082</t>
  </si>
  <si>
    <t>https://www.xiaohongshu.com/user/profile/5e4f78d60000000001008ae7?xhsshare=CopyLink&amp;appuid=5e4f78d60000000001008ae7&amp;apptime=1597456883</t>
  </si>
  <si>
    <t>38000</t>
  </si>
  <si>
    <t>255000</t>
  </si>
  <si>
    <t>郑州</t>
  </si>
  <si>
    <t>微博 绿洲</t>
  </si>
  <si>
    <t>2020-08-15 13:14</t>
  </si>
  <si>
    <t>79</t>
  </si>
  <si>
    <t>小鱼同学</t>
  </si>
  <si>
    <t>YYH19930321</t>
  </si>
  <si>
    <t>18356520829</t>
  </si>
  <si>
    <t>https://www.xiaohongshu.com/user/profile/5c4141ea0000000007029d2e?xhsshare=CopyLink&amp;appuid=5c4141ea0000000007029d2e&amp;apptime=1597465998</t>
  </si>
  <si>
    <t>100000</t>
  </si>
  <si>
    <t>安徽宣城</t>
  </si>
  <si>
    <t>微博 绿洲万粉</t>
  </si>
  <si>
    <t>2020-08-15 12:36</t>
  </si>
  <si>
    <t>128</t>
  </si>
  <si>
    <t>Vv</t>
  </si>
  <si>
    <t>zwc9874</t>
  </si>
  <si>
    <t>15395613065</t>
  </si>
  <si>
    <t>-Vvc</t>
  </si>
  <si>
    <t>https://www.xiaohongshu.com/user/profile/5d8eea8d0000000001009aa7?xhsshare=CopyLink&amp;appuid=5d8eea8d0000000001009aa7&amp;apptime=1593504369</t>
  </si>
  <si>
    <t>43000</t>
  </si>
  <si>
    <t>278000</t>
  </si>
  <si>
    <t>安徽淮北</t>
  </si>
  <si>
    <t>绿洲 微博</t>
  </si>
  <si>
    <t>7天</t>
  </si>
  <si>
    <t>-Vvc发布了一篇小红书笔记，快来看吧！😆 lQsPJQinomWGatb 😆 http://xhslink.com/9NJcx，复制本条信息，打开【小红书】App查看精彩内容！</t>
  </si>
  <si>
    <t>2020-08-15 23:02</t>
  </si>
  <si>
    <t>47</t>
  </si>
  <si>
    <t>虞美人.</t>
  </si>
  <si>
    <t>18559119132</t>
  </si>
  <si>
    <t>15260130591</t>
  </si>
  <si>
    <t>https://www.xiaohongshu.com/user/profile/59913c165e87e778579d8d78?xhsshare=CopyLink&amp;appuid=59913c165e87e778579d8d78&amp;apptime=1597460684</t>
  </si>
  <si>
    <t>76000</t>
  </si>
  <si>
    <t>福建</t>
  </si>
  <si>
    <t>虞美人.发布了一篇小红书笔记，快来看吧！😆 Qg79sKQCKOWvj2X 😆 http://xhslink.com/alv3w，复制本条信息，打开【小红书】App查看精彩内容！</t>
  </si>
  <si>
    <t>2020-08-15 11:05</t>
  </si>
  <si>
    <t>140</t>
  </si>
  <si>
    <t>莫妮卡Monica</t>
  </si>
  <si>
    <t xml:space="preserve">Monica666m </t>
  </si>
  <si>
    <t>18777549816</t>
  </si>
  <si>
    <t xml:space="preserve">莫妮卡Monica </t>
  </si>
  <si>
    <t>https://www.xiaohongshu.com/user/profile/5d0857ee000000001602e357</t>
  </si>
  <si>
    <t>256000</t>
  </si>
  <si>
    <t>广州市</t>
  </si>
  <si>
    <t>3天</t>
  </si>
  <si>
    <t>2020-08-16 10:46</t>
  </si>
  <si>
    <t>67</t>
  </si>
  <si>
    <t>♡fffanbb</t>
  </si>
  <si>
    <t>123000</t>
  </si>
  <si>
    <t>fffanbb发布了一篇小红书笔记，快来看吧！😆 dV5SJtN4kF8na5d 😆 http://xhslink.com/1e73w，复制本条信息，打开【小红书】App查看精彩内容！</t>
  </si>
  <si>
    <t>100</t>
  </si>
  <si>
    <t>🌺 仙女贩卖机</t>
  </si>
  <si>
    <t>lz13731015611</t>
  </si>
  <si>
    <t>15128004554</t>
  </si>
  <si>
    <t>🌺仙女贩卖机</t>
  </si>
  <si>
    <t>https://www.xiaohongshu.com/user/profile/5b0a37f74eacab6a3e92fb46?xhsshare=CopyLink&amp;appuid=5b0a37f74eacab6a3e92fb46&amp;apptime=1597478591</t>
  </si>
  <si>
    <t>66000</t>
  </si>
  <si>
    <t>河北邯郸</t>
  </si>
  <si>
    <t>🌺仙女贩卖机发布了一篇小红书笔记，快来看吧！😆 gsTWmMMCLQ7jiTT 😆 http://xhslink.com/3Eg7w，复制本条信息，打开【小红书】App查看精彩内容！</t>
  </si>
  <si>
    <t>2020-08-15 16:04</t>
  </si>
  <si>
    <t>85</t>
  </si>
  <si>
    <t>程橙</t>
  </si>
  <si>
    <t>13750212167</t>
  </si>
  <si>
    <t>橙子CC</t>
  </si>
  <si>
    <t>https://www.xiaohongshu.com/user/profile/5d0522450000000010013ac5?xhsshare=CopyLink&amp;appuid=5d0522450000000010013ac5&amp;apptime=1597468434</t>
  </si>
  <si>
    <t>橙子CC发布了一篇小红书笔记，快来看吧！😆 96u6oyd8mnjs57q 😆 http://xhslink.com/9le5w，复制本条信息，打开【小红书】App查看精彩内容！</t>
  </si>
  <si>
    <t>2020-08-15 13:18</t>
  </si>
  <si>
    <t>135</t>
  </si>
  <si>
    <t>Nia不甜</t>
  </si>
  <si>
    <t>321452228</t>
  </si>
  <si>
    <t>15625506530</t>
  </si>
  <si>
    <t>Nia</t>
  </si>
  <si>
    <t>https://www.xiaohongshu.com/user/profile/5d0baff6000000001600c0ab?xhsshare=CopyLink&amp;appuid=5d0baff6000000001600c0ab&amp;apptime=1588573505</t>
  </si>
  <si>
    <t>35000</t>
  </si>
  <si>
    <t>210000</t>
  </si>
  <si>
    <t>广东东莞</t>
  </si>
  <si>
    <t>2020-08-16 02:38</t>
  </si>
  <si>
    <t>87</t>
  </si>
  <si>
    <t>Dancing Daisy</t>
  </si>
  <si>
    <t>JunJun-Skywalk</t>
  </si>
  <si>
    <t>15904114985</t>
  </si>
  <si>
    <t>sweetnana</t>
  </si>
  <si>
    <t>https://www.xiaohongshu.com/user/profile/548134a2d6e4a91ec7fb6e11?xhsshare=CopyLink&amp;appuid=548134a2d6e4a91ec7fb6e11&amp;apptime=1597468934</t>
  </si>
  <si>
    <t>102000</t>
  </si>
  <si>
    <t>223000</t>
  </si>
  <si>
    <t>微博 美图</t>
  </si>
  <si>
    <t>sweetnana发布了一篇小红书笔记，快来看吧！😆 5OkB7mGBN1SLCLz 😆 http://xhslink.com/qvf5w，复制本条信息，打开【小红书】App查看精彩内容！</t>
  </si>
  <si>
    <t>2020-08-15 13:23</t>
  </si>
  <si>
    <t>113</t>
  </si>
  <si>
    <t>https://www.xiaohongshu.com/user/profile/5a64ac5b4eacab722011d1ff?xhsshare=CopyLink&amp;appuid=5a64ac5b4eacab722011d1ff&amp;apptime=1597490232</t>
  </si>
  <si>
    <t>71000</t>
  </si>
  <si>
    <t>2020-08-15 19:33</t>
  </si>
  <si>
    <t>89</t>
  </si>
  <si>
    <t>程煊棋</t>
  </si>
  <si>
    <t>chengmingcm</t>
  </si>
  <si>
    <t>18640570813</t>
  </si>
  <si>
    <t>https://www.xiaohongshu.com/user/profile/53cc8fd4b4c4d63514c4e82b?xhsshare=CopyLink&amp;appuid=53cc8fd4b4c4d63514c4e82b&amp;apptime=1557297467</t>
  </si>
  <si>
    <t>127000</t>
  </si>
  <si>
    <t>435000</t>
  </si>
  <si>
    <t>沈阳</t>
  </si>
  <si>
    <t>小红书12.7万粉丝，品牌合作人，可同步微博，美图，大众点评，天猫社区和绿洲</t>
  </si>
  <si>
    <t>程煊棋发布了一篇小红书笔记，快来看吧！😆 yLN7V0Prk6C5NKz 😆 http://xhslink.com/Cep5w，复制本条信息，打开【小红书】App查看精彩内容！</t>
  </si>
  <si>
    <t>2020-08-15 13:31</t>
  </si>
  <si>
    <t>111</t>
  </si>
  <si>
    <t>小禾佳奈</t>
  </si>
  <si>
    <t>Hongdoutea</t>
  </si>
  <si>
    <t>18748432945</t>
  </si>
  <si>
    <t>https://www.xiaohongshu.com/user/profile/5c8ed76a000000001002b52d?xhsshare=CopyLink&amp;appuid=5c8ed76a000000001002b52d&amp;apptime=1589180896</t>
  </si>
  <si>
    <t>199000</t>
  </si>
  <si>
    <t xml:space="preserve">小红书 微博 </t>
  </si>
  <si>
    <t>红豆抹茶发布了一篇小红书笔记，快来看吧！😆 SvW41w2HqtFnEfI 😆 http://xhslink.com/RB08w，复制本条信息，打开【小红书】App查看精彩内容！</t>
  </si>
  <si>
    <t>2020-08-15 18:24</t>
  </si>
  <si>
    <t>h</t>
  </si>
  <si>
    <t>Dec11_Hmq</t>
  </si>
  <si>
    <t>13335604814</t>
  </si>
  <si>
    <t>吃一口甜</t>
  </si>
  <si>
    <t>https://www.xiaohongshu.com/user/profile/5a093ae0e8ac2b5fcb2f4e43?xhsshare=CopyLink&amp;appuid=5a093ae0e8ac2b5fcb2f4e43&amp;apptime=1597462810</t>
  </si>
  <si>
    <t>23000</t>
  </si>
  <si>
    <t>133000</t>
  </si>
  <si>
    <t>合肥市</t>
  </si>
  <si>
    <t>2020-08-15 11:40</t>
  </si>
  <si>
    <t>92</t>
  </si>
  <si>
    <t>中山</t>
  </si>
  <si>
    <t>http://xhslink.com/yVG5w</t>
  </si>
  <si>
    <t>2020-08-15 13:54</t>
  </si>
  <si>
    <t>90</t>
  </si>
  <si>
    <t>Crystal.ʚ🐻ྀིɞ</t>
  </si>
  <si>
    <t>DORIS970614</t>
  </si>
  <si>
    <t>13413761421</t>
  </si>
  <si>
    <t>鹿小佳</t>
  </si>
  <si>
    <t>https://www.xiaohongshu.com/user/profile/5e494aa00000000001009e09?xhsshare=CopyLink&amp;appuid=5e494aa00000000001009e09&amp;apptime=1596721312</t>
  </si>
  <si>
    <t>47000</t>
  </si>
  <si>
    <t>271000</t>
  </si>
  <si>
    <t>https://www.xiaohongshu.com/discovery/item/5f1a416f000000000100525d?xhsshare=CopyLink&amp;appuid=5e494aa00000000001009e09&amp;apptime=1597469649</t>
  </si>
  <si>
    <t>68</t>
  </si>
  <si>
    <t>334000</t>
  </si>
  <si>
    <t>广东</t>
  </si>
  <si>
    <t>绿洲  微博</t>
  </si>
  <si>
    <t>3天内</t>
  </si>
  <si>
    <t>Jenn欣发布了一篇小红书笔记，快来看吧！😆 IebSSDHa6QRqWPc 😆 http://xhslink.com/6ib4w，复制本条信息，打开【小红书】App查看精彩内容！</t>
  </si>
  <si>
    <t>159</t>
  </si>
  <si>
    <t>Shawol-408kg.</t>
  </si>
  <si>
    <t>JongHyun-SHW</t>
  </si>
  <si>
    <t>13416180308</t>
  </si>
  <si>
    <t xml:space="preserve">Only1Kg </t>
  </si>
  <si>
    <t>https://www.xiaohongshu.com/user/profile/5b6c654711be103237987483?xhsshare=CopyLink&amp;appuid=5b6c654711be103237987483&amp;apptime=1597587468</t>
  </si>
  <si>
    <t>86000</t>
  </si>
  <si>
    <t>绿洲（无粉丝基础）</t>
  </si>
  <si>
    <t>2020-08-16 22:18</t>
  </si>
  <si>
    <t>96</t>
  </si>
  <si>
    <t>85000</t>
  </si>
  <si>
    <t>2020-08-15 14:41</t>
  </si>
  <si>
    <t>78</t>
  </si>
  <si>
    <t>一百个玲</t>
  </si>
  <si>
    <t>chl2601269515</t>
  </si>
  <si>
    <t>15520560611</t>
  </si>
  <si>
    <t>Kikki 喵</t>
  </si>
  <si>
    <t>https://www.xiaohongshu.com/user/profile/5cc1d0b00000000017029fbd?xhsshare=CopyLink&amp;appuid=5cc1d0b00000000017029fbd&amp;apptime=1584689912</t>
  </si>
  <si>
    <t>80000</t>
  </si>
  <si>
    <t>山西</t>
  </si>
  <si>
    <t>微博绿洲</t>
  </si>
  <si>
    <t>五</t>
  </si>
  <si>
    <t>Kikki 喵发布了一篇小红书笔记，快来看吧！😆 blrv6ZWqXyr7qgb 😆 http://xhslink.com/AIE4w，复制本条信息，打开【小红书】App查看精彩内容！</t>
  </si>
  <si>
    <t>2020-08-15 12:34</t>
  </si>
  <si>
    <t>171</t>
  </si>
  <si>
    <t>王</t>
  </si>
  <si>
    <t>446830566</t>
  </si>
  <si>
    <t>13360036724</t>
  </si>
  <si>
    <t>艾草莓</t>
  </si>
  <si>
    <t>https://www.xiaohongshu.com/user/profile/5a045f0011be103cb91e5a18?xhsshare=CopyLink&amp;appuid=5a045f0011be103cb91e5a18&amp;apptime=1597647693</t>
  </si>
  <si>
    <t>30000</t>
  </si>
  <si>
    <t>171000</t>
  </si>
  <si>
    <t>无</t>
  </si>
  <si>
    <t>艾草莓发布了一篇小红书笔记，快来看吧！😆 QBxYvb8HVk157mN 😆 http://xhslink.com/YV3xx，复制本条信息，打开【小红书】App查看精彩内容！</t>
  </si>
  <si>
    <t>2020-08-17 15:07</t>
  </si>
  <si>
    <t>138</t>
  </si>
  <si>
    <t>以梦为鹿</t>
  </si>
  <si>
    <t>xcz_avrillove</t>
  </si>
  <si>
    <t>15861803270</t>
  </si>
  <si>
    <t>悟空空_DDer</t>
  </si>
  <si>
    <t>https://www.xiaohongshu.com/user/profile/5abb8a334eacab23719284db?xhsshare=CopyLink&amp;appuid=5abb8a334eacab23719284db&amp;apptime=1597538822</t>
  </si>
  <si>
    <t>47120</t>
  </si>
  <si>
    <t>263000</t>
  </si>
  <si>
    <t>无锡</t>
  </si>
  <si>
    <t>2020-08-16 08:48</t>
  </si>
  <si>
    <t>71</t>
  </si>
  <si>
    <t>圆嘟嘟悦🍀（消息多没回呼语音</t>
  </si>
  <si>
    <t>dy328820410</t>
  </si>
  <si>
    <t>13919288272</t>
  </si>
  <si>
    <t>宝儿超甜</t>
  </si>
  <si>
    <t>https://www.xiaohongshu.com/user/profile/57330e201c07df311b696b3a?xhsshare=CopyLink&amp;appuid=57330e201c07df311b696b3a&amp;apptime=1594352062</t>
  </si>
  <si>
    <t>62000</t>
  </si>
  <si>
    <t>339000</t>
  </si>
  <si>
    <t>甘肃省兰州市</t>
  </si>
  <si>
    <t>宝儿超甜🌸发布了一篇小红书笔记，快来看吧！😆 g2VkFlHsTO7N4Di 😆 http://xhslink.com/BAh4w，复制本条信息，打开【小红书】App查看精彩内容！</t>
  </si>
  <si>
    <t>2020-08-15 12:03</t>
  </si>
  <si>
    <t>103</t>
  </si>
  <si>
    <t>🙈</t>
  </si>
  <si>
    <t>15013272403</t>
  </si>
  <si>
    <t>啊烁蓝哩</t>
  </si>
  <si>
    <t>https://www.xiaohongshu.com/user/profile/5e54d7c3000000000100b3f5?xhsshare=CopyLink&amp;appuid=5e54d7c3000000000100b3f5&amp;apptime=1597479999</t>
  </si>
  <si>
    <t>27260</t>
  </si>
  <si>
    <t>146000</t>
  </si>
  <si>
    <t>护肤,彩妆,美食</t>
  </si>
  <si>
    <t>2020-08-15 16:30</t>
  </si>
  <si>
    <t>60</t>
  </si>
  <si>
    <t>.</t>
  </si>
  <si>
    <t>18056636796</t>
  </si>
  <si>
    <t>April橙子</t>
  </si>
  <si>
    <t>https://www.xiaohongshu.com/user/profile/5e33bb8800000000010003f1?xhsshare=CopyLink&amp;appuid=5e33bb8800000000010003f1&amp;apptime=1597462785</t>
  </si>
  <si>
    <t>安徽合肥</t>
  </si>
  <si>
    <t>不可</t>
  </si>
  <si>
    <t>2020-08-15 11:41</t>
  </si>
  <si>
    <t>97</t>
  </si>
  <si>
    <t>芸哒</t>
  </si>
  <si>
    <t>A15816526787</t>
  </si>
  <si>
    <t>15323927020</t>
  </si>
  <si>
    <t>一只lu</t>
  </si>
  <si>
    <t>https://www.xiaohongshu.com/user/profile/55db284162a60c25b103f088?xhsshare=CopyLink&amp;appuid=55db284162a60c25b103f088&amp;apptime=1584279547</t>
  </si>
  <si>
    <t>78000</t>
  </si>
  <si>
    <t>2020-08-15 15:03</t>
  </si>
  <si>
    <t>95</t>
  </si>
  <si>
    <t>茜儿</t>
  </si>
  <si>
    <t>HEZHIQIANMINT</t>
  </si>
  <si>
    <t>18218647047</t>
  </si>
  <si>
    <t>https://www.xiaohongshu.com/user/profile/56c519aa84edcd4fc01972b1?xhsshare=CopyLink&amp;appuid=56c519aa84edcd4fc01972b1&amp;apptime=1582989893</t>
  </si>
  <si>
    <t>268000</t>
  </si>
  <si>
    <t>https://www.xiaohongshu.com/discovery/item/5e69bd60000000000100172a?xhsshare=CopyLink&amp;appuid=56c519aa84edcd4fc01972b1&amp;apptime=1597473216</t>
  </si>
  <si>
    <t>2020-08-15 14:33</t>
  </si>
  <si>
    <t>105</t>
  </si>
  <si>
    <t>Miki🍑</t>
  </si>
  <si>
    <t>135000</t>
  </si>
  <si>
    <t>山东淄博</t>
  </si>
  <si>
    <t>桃子爱吃桃子罐头发布了一篇小红书笔记，快来看吧！😆 O9tvz9N837OJr6B 😆 http://xhslink.com/SUF8w，复制本条信息，打开【小红书】App查看精彩内容！</t>
  </si>
  <si>
    <t>2020-08-15 17:52</t>
  </si>
  <si>
    <t>106</t>
  </si>
  <si>
    <t>咚咚咚董</t>
  </si>
  <si>
    <t>dddd20191111</t>
  </si>
  <si>
    <t>17749105125</t>
  </si>
  <si>
    <t>https://www.xiaohongshu.com/user/profile/5e6a70800000000001008e0b?xhsshare=CopyLink&amp;appuid=5e6a70800000000001008e0b&amp;apptime=1588933308</t>
  </si>
  <si>
    <t>552000</t>
  </si>
  <si>
    <t>彩妆</t>
  </si>
  <si>
    <t>西安</t>
  </si>
  <si>
    <t>小红书 绿洲 微博</t>
  </si>
  <si>
    <t>7天左右</t>
  </si>
  <si>
    <t>咚咚咚董发布了一篇小红书笔记，快来看吧！😆 UTmq4CLig5LlCVl 😆 http://xhslink.com/ijW8w，复制本条信息，打开【小红书】App查看精彩内容！</t>
  </si>
  <si>
    <t>2020-08-15 18:14</t>
  </si>
  <si>
    <t>119</t>
  </si>
  <si>
    <t>梁喵喵</t>
  </si>
  <si>
    <t>liangmiaomiao123-</t>
  </si>
  <si>
    <t>13286200918</t>
  </si>
  <si>
    <t>https://www.xiaohongshu.com/user/profile/5d9c68b30000000001008452?xhsshare=CopyLink&amp;appuid=5d9c68b30000000001008452&amp;apptime=1597493078</t>
  </si>
  <si>
    <t>72000</t>
  </si>
  <si>
    <t>广东省惠州市</t>
  </si>
  <si>
    <t>2020-08-15 20:13</t>
  </si>
  <si>
    <t>120</t>
  </si>
  <si>
    <t>某某</t>
  </si>
  <si>
    <t>zhy5962</t>
  </si>
  <si>
    <t>15986625962</t>
  </si>
  <si>
    <t>苏苏</t>
  </si>
  <si>
    <t>https://www.xiaohongshu.com/user/profile/5bd59ee84c59c30001af2ae7?xhsshare=CopyLink&amp;appuid=5b0d2011e8ac2b47b5661dfb&amp;apptime=1597494275</t>
  </si>
  <si>
    <t>59000</t>
  </si>
  <si>
    <t>2020-08-15 20:25</t>
  </si>
  <si>
    <t>172</t>
  </si>
  <si>
    <t>大脾气_</t>
  </si>
  <si>
    <t>bad329550453</t>
  </si>
  <si>
    <t>13414952374</t>
  </si>
  <si>
    <t>Eleven黄拾一</t>
  </si>
  <si>
    <t>https://www.xiaohongshu.com/user/profile/5e184447000000000100bc3d?xhsshare=CopyLink&amp;appuid=5e184447000000000100bc3d&amp;apptime=1597658690</t>
  </si>
  <si>
    <t>33000</t>
  </si>
  <si>
    <t>159000</t>
  </si>
  <si>
    <t>微博，小红书</t>
  </si>
  <si>
    <t>Eleven黄拾一发布了一篇小红书笔记，快来看吧！😆 NYRMNs2P0ONqXEN 😆 http://xhslink.com/xHzAx，复制本条信息，打开【小红书】App查看精彩内容！</t>
  </si>
  <si>
    <t>2020-08-17 18:08</t>
  </si>
  <si>
    <t>133</t>
  </si>
  <si>
    <t>冰阔落</t>
  </si>
  <si>
    <t>qINXINYUANNNN</t>
  </si>
  <si>
    <t>15989101070</t>
  </si>
  <si>
    <t>https://www.xiaohongshu.com/user/profile/5a4fa5144eacab165eae6e98?xhsshare=CopyLink&amp;appuid=5a4fa5144eacab165eae6e98&amp;apptime=1597509839</t>
  </si>
  <si>
    <t>微博，美图</t>
  </si>
  <si>
    <t>2020-08-16 00:45</t>
  </si>
  <si>
    <t>107</t>
  </si>
  <si>
    <t>脸赞小甜心</t>
  </si>
  <si>
    <t>qigelongdong777</t>
  </si>
  <si>
    <t>17722859026</t>
  </si>
  <si>
    <t>https://www.xiaohongshu.com/user/profile/5d297e57000000001000e7d4?xhsshare=CopyLink&amp;appuid=5d297e57000000001000e7d4&amp;apptime=1586748440</t>
  </si>
  <si>
    <t>45000</t>
  </si>
  <si>
    <t>212000</t>
  </si>
  <si>
    <t>小红书 微博</t>
  </si>
  <si>
    <t>10天内</t>
  </si>
  <si>
    <t>脸赞小甜心发布了一篇小红书笔记，快来看吧！😆 ZO1mLOf4WmqjLjx 😆 http://xhslink.com/V8V8w，复制本条信息，打开【小红书】App查看精彩内容！</t>
  </si>
  <si>
    <t>2020-08-15 18:16</t>
  </si>
  <si>
    <t>24</t>
  </si>
  <si>
    <t>61分</t>
  </si>
  <si>
    <t>15583410703</t>
  </si>
  <si>
    <t>19915540604</t>
  </si>
  <si>
    <t>https://www.xiaohongshu.com/user/profile/5e9aefeb000000000100b1f5?xhsshare=CopyLink&amp;appuid=5e9aefeb000000000100b1f5&amp;apptime=1597457547</t>
  </si>
  <si>
    <t>2020-08-15 10:14</t>
  </si>
  <si>
    <t>19</t>
  </si>
  <si>
    <t>丫丫吖 📕</t>
  </si>
  <si>
    <t>Yaaaya-</t>
  </si>
  <si>
    <t>15770842502</t>
  </si>
  <si>
    <t>丫丫丫耶</t>
  </si>
  <si>
    <t>https://www.xiaohongshu.com/user/profile/5bc5a30db643480001ef6fd2?xhsshare=CopyLink&amp;appuid=5bc5a30db643480001ef6fd2&amp;apptime=1597033380</t>
  </si>
  <si>
    <t>江西抚州</t>
  </si>
  <si>
    <t>丫丫丫耶发布了一篇小红书笔记，快来看吧！😆 yw3LQakBQckbtkr 😆 http://xhslink.com/rzP2w，复制本条信息，打开【小红书】App查看精彩内容！</t>
  </si>
  <si>
    <t>109</t>
  </si>
  <si>
    <t>刘刘小可爱</t>
  </si>
  <si>
    <t>llxka119</t>
  </si>
  <si>
    <t>15714738851</t>
  </si>
  <si>
    <t>https://www.xiaohongshu.com/user/profile/5dc8d3810000000001009b13?xhsshare=CopyLink&amp;appuid=5dc8d3810000000001009b13&amp;apptime=1574821751</t>
  </si>
  <si>
    <t>宁夏</t>
  </si>
  <si>
    <t>刘刘小可爱发布了一篇小红书笔记，快来看吧！😆 cuHqEv9qd73w1my 😆 http://xhslink.com/v1W8w，复制本条信息，打开【小红书】App查看精彩内容！</t>
  </si>
  <si>
    <t>2020-08-15 18:19</t>
  </si>
  <si>
    <t>170</t>
  </si>
  <si>
    <t>是花卷呀🧃</t>
  </si>
  <si>
    <t>1183400362</t>
  </si>
  <si>
    <t>13291816020</t>
  </si>
  <si>
    <t>白倦</t>
  </si>
  <si>
    <t>https://www.xiaohongshu.com/user/profile/5d568e35000000000100ba67?xhsshare=CopyLink&amp;appuid=5d568e35000000000100ba67&amp;apptime=1574393652</t>
  </si>
  <si>
    <t>95000</t>
  </si>
  <si>
    <t>2020-08-17 13:25</t>
  </si>
  <si>
    <t>57</t>
  </si>
  <si>
    <t>汉堡兒ོ</t>
  </si>
  <si>
    <t>Hamburgerr_</t>
  </si>
  <si>
    <t>13539963233</t>
  </si>
  <si>
    <t>是你的汉堡兒</t>
  </si>
  <si>
    <t>https://www.xiaohongshu.com/user/profile/5b29a76de8ac2b43c34fc1de?xhsshare=CopyLink&amp;appuid=5b29a76de8ac2b43c34fc1de&amp;apptime=1597462615</t>
  </si>
  <si>
    <t>261000</t>
  </si>
  <si>
    <t>81</t>
  </si>
  <si>
    <t>陈巧克力🍫</t>
  </si>
  <si>
    <t>Chan🍫</t>
  </si>
  <si>
    <t>广东省汕头市</t>
  </si>
  <si>
    <t>3.5</t>
  </si>
  <si>
    <t>Chan🍫发布了一篇小红书笔记，快来看吧！😆 rtzpPB3px2d3maS 😆 http://xhslink.com/ULL4w，复制本条信息，打开【小红书】App查看精彩内容！</t>
  </si>
  <si>
    <t>2020-08-15 12:43</t>
  </si>
  <si>
    <t>154</t>
  </si>
  <si>
    <t>六月寅</t>
  </si>
  <si>
    <t>roroery</t>
  </si>
  <si>
    <t>13202328335</t>
  </si>
  <si>
    <t>可乐要加冰</t>
  </si>
  <si>
    <t>https://www.xiaohongshu.com/user/profile/5ad0369511be103852d4ad25?xhsshare=CopyLink&amp;appuid=5ad0369511be103852d4ad25&amp;apptime=1597580186</t>
  </si>
  <si>
    <t>112000</t>
  </si>
  <si>
    <t>广东省惠州市博罗县石坝镇政府</t>
  </si>
  <si>
    <t>2020-08-16 20:21</t>
  </si>
  <si>
    <t>174</t>
  </si>
  <si>
    <t>99小姐</t>
  </si>
  <si>
    <t>jiuxiao94</t>
  </si>
  <si>
    <t>18881460197</t>
  </si>
  <si>
    <t>https://www.xiaohongshu.com/user/profile/5cef47050000000018008d8b?xhsshare=CopyLink&amp;appuid=5cef47050000000018008d8b&amp;apptime=1597667402</t>
  </si>
  <si>
    <t>448000</t>
  </si>
  <si>
    <t>2020-08-17 20:35</t>
  </si>
  <si>
    <t>126</t>
  </si>
  <si>
    <t>奶咖</t>
  </si>
  <si>
    <t>H15201310</t>
  </si>
  <si>
    <t>15949530523</t>
  </si>
  <si>
    <t>https://www.xiaohongshu.com/user/profile/5ac78583e8ac2b4ba2f5104f?xhsshare=CopyLink&amp;appuid=5aa3ee7911be104092ad395a&amp;apptime=1573628997</t>
  </si>
  <si>
    <t>94000</t>
  </si>
  <si>
    <t>安徽省合肥市</t>
  </si>
  <si>
    <t>2020-08-15 22:30</t>
  </si>
  <si>
    <t>22</t>
  </si>
  <si>
    <t>AO、阿庆</t>
  </si>
  <si>
    <t>zhouqing116</t>
  </si>
  <si>
    <t>15883267903</t>
  </si>
  <si>
    <t>阿庆</t>
  </si>
  <si>
    <t>https://www.xiaohongshu.com/user/profile/5d4066ea000000001601accd?xhsshare=CopyLink&amp;appuid=5d4066ea000000001601accd&amp;apptime=1588640436</t>
  </si>
  <si>
    <t>49000</t>
  </si>
  <si>
    <t>四川省内江市资中县金李井镇邮局</t>
  </si>
  <si>
    <t>阿庆发布了一篇小红书笔记，快来看吧！😆 XOeXmS6k1h3lw6G 😆 http://xhslink.com/TKT2w，复制本条信息，打开【小红书】App查看精彩内容！</t>
  </si>
  <si>
    <t>94</t>
  </si>
  <si>
    <t>莉莉安（接合作</t>
  </si>
  <si>
    <t>sisykoo</t>
  </si>
  <si>
    <t>17880557898</t>
  </si>
  <si>
    <t>粒粒</t>
  </si>
  <si>
    <t>https://www.xiaohongshu.com/user/profile/5e3154ac0000000001007566?xhsshare=CopyLink&amp;appuid=5e3154ac0000000001007566&amp;apptime=1597471180</t>
  </si>
  <si>
    <t>84000</t>
  </si>
  <si>
    <t>广东江门</t>
  </si>
  <si>
    <t>是的</t>
  </si>
  <si>
    <t>2020-08-15 14:02</t>
  </si>
  <si>
    <t>123</t>
  </si>
  <si>
    <t>Mary妍然</t>
  </si>
  <si>
    <t>wfg18821215282</t>
  </si>
  <si>
    <t>13764689857</t>
  </si>
  <si>
    <t>https://www.xiaohongshu.com/user/profile/5b7bba96e3338c0001bac330?xhsshare=CopyLink&amp;appuid=5b7bba96e3338c0001bac330&amp;apptime=1588036310</t>
  </si>
  <si>
    <t>242000</t>
  </si>
  <si>
    <t>上海</t>
  </si>
  <si>
    <t>微博，绿洲</t>
  </si>
  <si>
    <t>Mary妍然发布了一篇小红书笔记，快来看吧！😆 MvYzn13WX2oZuxU 😆 http://xhslink.com/KAbbx，复制本条信息，打开【小红书】App查看精彩内容！</t>
  </si>
  <si>
    <t>2020-08-15 21:24</t>
  </si>
  <si>
    <t>76</t>
  </si>
  <si>
    <t>米落聪</t>
  </si>
  <si>
    <t>wenjun900112</t>
  </si>
  <si>
    <t>15210777768</t>
  </si>
  <si>
    <t>柠檬🍋不柠檬</t>
  </si>
  <si>
    <t>https://www.xiaohongshu.com/user/profile/5655c2069eb578744cfae622?xhsshare=CopyLink&amp;appuid=5655c2069eb578744cfae622&amp;apptime=1591185069</t>
  </si>
  <si>
    <t>238000</t>
  </si>
  <si>
    <t>2020-08-15 12:25</t>
  </si>
  <si>
    <t>98</t>
  </si>
  <si>
    <t>拾贰（回复慢时尽情弹语音）</t>
  </si>
  <si>
    <t>b-word-eye</t>
  </si>
  <si>
    <t>15521141335</t>
  </si>
  <si>
    <t>拾贰</t>
  </si>
  <si>
    <t>https://www.xiaohongshu.com/user/profile/593277eca9b2ed06c44f3f79?xhsshare=CopyLink&amp;appuid=593277eca9b2ed06c44f3f79&amp;apptime=1592473606</t>
  </si>
  <si>
    <t>219000</t>
  </si>
  <si>
    <t>微信微博</t>
  </si>
  <si>
    <t>拾贰发布了一篇小红书笔记，快来看吧！😆 HShdZK8QQIIDwxO 😆 http://xhslink.com/VzF6w，复制本条信息，打开【小红书】App查看精彩内容！</t>
  </si>
  <si>
    <t>162</t>
  </si>
  <si>
    <t>NANA</t>
  </si>
  <si>
    <t>273678621</t>
  </si>
  <si>
    <t>18892622695</t>
  </si>
  <si>
    <t>一只奈</t>
  </si>
  <si>
    <t>https://www.xiaohongshu.com/user/profile/580c22585e87e70be94e8ac7?xhsshare=CopyLink&amp;appuid=580c22585e87e70be94e8ac7&amp;apptime=1597591799</t>
  </si>
  <si>
    <t>77000</t>
  </si>
  <si>
    <t>336000</t>
  </si>
  <si>
    <t>护肤,旅行,穿搭</t>
  </si>
  <si>
    <t>2020-08-16 23:33</t>
  </si>
  <si>
    <t>50</t>
  </si>
  <si>
    <t>孤岛与川🥀</t>
  </si>
  <si>
    <t>76582</t>
  </si>
  <si>
    <t>孤岛与川发布了一篇小红书笔记，快来看吧！😆 p01XJj8fw0COU7j 😆 http://xhslink.com/uLB3w，复制本条信息，打开【小红书】App查看精彩内容！</t>
  </si>
  <si>
    <t>2020-08-15 11:12</t>
  </si>
  <si>
    <t>63</t>
  </si>
  <si>
    <t>lemon</t>
  </si>
  <si>
    <t>19656105591</t>
  </si>
  <si>
    <t>18656105591</t>
  </si>
  <si>
    <t>Lemmon</t>
  </si>
  <si>
    <t>https://www.xiaohongshu.com/user/profile/5ed792dc000000000101cb0f?xhsshare=CopyLink&amp;appuid=5ed792dc000000000101cb0f&amp;apptime=1597463249</t>
  </si>
  <si>
    <t>40434</t>
  </si>
  <si>
    <t>175000</t>
  </si>
  <si>
    <t>2020-08-15 11:48</t>
  </si>
  <si>
    <t>86</t>
  </si>
  <si>
    <t>☀️敏怡</t>
  </si>
  <si>
    <t>MYPY0513</t>
  </si>
  <si>
    <t>17688460418</t>
  </si>
  <si>
    <t>敏怡MINI</t>
  </si>
  <si>
    <t>https://www.xiaohongshu.com/user/profile/5c614078000000001b00eaac?xhsshare=CopyLink&amp;appuid=5c614078000000001b00eaac&amp;apptime=1577077246</t>
  </si>
  <si>
    <t>186000</t>
  </si>
  <si>
    <t>2020-08-15 13:20</t>
  </si>
  <si>
    <t>130</t>
  </si>
  <si>
    <t>大🐟</t>
  </si>
  <si>
    <t>huyan1995-</t>
  </si>
  <si>
    <t>18565584142</t>
  </si>
  <si>
    <t>李叨叨</t>
  </si>
  <si>
    <t>https://www.xiaohongshu.com/user/profile/59a68c776a6a697ff1cb0e83?xhsshare=CopyLink&amp;appuid=59a68c776a6a697ff1cb0e83&amp;apptime=1596612416</t>
  </si>
  <si>
    <t>380000</t>
  </si>
  <si>
    <t>2020-08-15 23:13</t>
  </si>
  <si>
    <t>93</t>
  </si>
  <si>
    <t>awin</t>
  </si>
  <si>
    <t>18028266089</t>
  </si>
  <si>
    <t>15338492663</t>
  </si>
  <si>
    <t>https://www.xiaohongshu.com/user/profile/5c0b54c200000000060126df?xhsshare=CopyLink&amp;appuid=5c0b54c200000000060126df&amp;apptime=1597047529</t>
  </si>
  <si>
    <t>92000</t>
  </si>
  <si>
    <t>2020-08-15 14:01</t>
  </si>
  <si>
    <t>125</t>
  </si>
  <si>
    <t>我本人超可i</t>
  </si>
  <si>
    <t>H7407221</t>
  </si>
  <si>
    <t>19942408961</t>
  </si>
  <si>
    <t>https://www.xiaohongshu.com/user/profile/5b43005611be10522c9990a9?xhsshare=CopyLink&amp;appuid=5ac4cc644eacab1e582868e9&amp;apptime=1574060117</t>
  </si>
  <si>
    <t>87000</t>
  </si>
  <si>
    <t>安徽省滁州市天长市秀水花园20号楼1203</t>
  </si>
  <si>
    <t>只有小红书</t>
  </si>
  <si>
    <t>2020-08-15 22:18</t>
  </si>
  <si>
    <t>54</t>
  </si>
  <si>
    <t>安琦姐</t>
  </si>
  <si>
    <t>ZHANJINYI2</t>
  </si>
  <si>
    <t>13600163607</t>
  </si>
  <si>
    <t>https://www.xiaohongshu.com/user/profile/5bfb8d34e7ca240001e6deeb?xhsshare=CopyLink&amp;appuid=5bfb8d34e7ca240001e6deeb&amp;apptime=1586110222</t>
  </si>
  <si>
    <t>155000</t>
  </si>
  <si>
    <t>7同内</t>
  </si>
  <si>
    <t>安琦姐发布了一篇小红书笔记，快来看吧！😆 vxgvHy6xvDxbsoA 😆 http://xhslink.com/nDR3w，复制本条信息，打开【小红书】App查看精彩内容！</t>
  </si>
  <si>
    <t>视频1100</t>
  </si>
  <si>
    <t>2020-08-15 11:32</t>
  </si>
  <si>
    <t>29</t>
  </si>
  <si>
    <t>可爱不撒野（看见回</t>
  </si>
  <si>
    <t>Yemeiruno</t>
  </si>
  <si>
    <t>13650096623</t>
  </si>
  <si>
    <t>可爱不撒野</t>
  </si>
  <si>
    <t>https://www.xiaohongshu.com/user/profile/5bd45f3601fd9e0001418abf?xhsshare=CopyLink&amp;appuid=5bd45f3601fd9e0001418abf&amp;apptime=1597458000</t>
  </si>
  <si>
    <t>广东省东莞市</t>
  </si>
  <si>
    <t>2020-08-15 10:21</t>
  </si>
  <si>
    <t>慢万拍小姐</t>
  </si>
  <si>
    <t>15565808122</t>
  </si>
  <si>
    <t>15565808103</t>
  </si>
  <si>
    <t>https://www.xiaohongshu.com/user/profile/571ccf26aed75812cc77c6e2?xhsshare=CopyLink&amp;appuid=571ccf26aed75812cc77c6e2&amp;apptime=1597456002</t>
  </si>
  <si>
    <t>128000</t>
  </si>
  <si>
    <t>519000</t>
  </si>
  <si>
    <t>鹤壁市</t>
  </si>
  <si>
    <t>微博美图</t>
  </si>
  <si>
    <t>慢万拍小姐发布了一篇小红书笔记，快来看吧！😆 uYvIPuufJkYmXTN 😆 http://xhslink.com/7Py2w，复制本条信息，打开【小红书】App查看精彩内容！</t>
  </si>
  <si>
    <t>2020-08-15 09:48</t>
  </si>
  <si>
    <t>65</t>
  </si>
  <si>
    <t>clara_😈😈</t>
  </si>
  <si>
    <t>ly15602205208</t>
  </si>
  <si>
    <t>15602205208</t>
  </si>
  <si>
    <t>克拉拉</t>
  </si>
  <si>
    <t>https://www.xiaohongshu.com/user/profile/5e21e65f0000000001004540?xhsshare=CopyLink&amp;appuid=5e21e65f0000000001004540&amp;apptime=1597463345</t>
  </si>
  <si>
    <t>145</t>
  </si>
  <si>
    <t>三三</t>
  </si>
  <si>
    <t>Sllssyer</t>
  </si>
  <si>
    <t>18319623855</t>
  </si>
  <si>
    <t>https://www.xiaohongshu.com/user/profile/5b2ce5dee8ac2b4a50485070?xhsshare=CopyLink&amp;appuid=5b2ce5dee8ac2b4a50485070&amp;apptime=1597555589</t>
  </si>
  <si>
    <t>170000</t>
  </si>
  <si>
    <t>2020-08-16 13:31</t>
  </si>
  <si>
    <t>131</t>
  </si>
  <si>
    <t>涩涩惹人爱。（9点睡觉💤）</t>
  </si>
  <si>
    <t>34483012</t>
  </si>
  <si>
    <t>18240171730</t>
  </si>
  <si>
    <t>涩涩惹人爱</t>
  </si>
  <si>
    <t>https://www.xiaohongshu.com/user/profile/5655aa0ca40e18046b704eb7?xhsshare=CopyLink&amp;appuid=5655aa0ca40e18046b704eb7&amp;apptime=1555662371</t>
  </si>
  <si>
    <t>193000</t>
  </si>
  <si>
    <t>750000</t>
  </si>
  <si>
    <t>免费同步微博123w，网易考拉1.6w，美图秀秀，今日头条，大众点评V6</t>
  </si>
  <si>
    <t>5天</t>
  </si>
  <si>
    <t xml:space="preserve"> 涩涩惹人爱发布了一篇小红书笔记，快来看吧！😆 q1DZXlFrAnC0qGt 😆 http://xhslink.com/CPXcx，复制本条信息，打开【小红书】App查看精彩内容！</t>
  </si>
  <si>
    <t>2020-08-15 23:17</t>
  </si>
  <si>
    <t>72</t>
  </si>
  <si>
    <t>shiry</t>
  </si>
  <si>
    <t>L1275361850</t>
  </si>
  <si>
    <t>13802837557</t>
  </si>
  <si>
    <t>无糖少女～</t>
  </si>
  <si>
    <t>https://www.xiaohongshu.com/user/profile/5ce949eb0000000011008469?xhsshare=CopyLink&amp;appuid=5ce949eb0000000011008469&amp;apptime=1596420324</t>
  </si>
  <si>
    <t>2020-08-15 12:08</t>
  </si>
  <si>
    <t>18</t>
  </si>
  <si>
    <t>谢天谢地饭来了🍛</t>
  </si>
  <si>
    <t>1005647544</t>
  </si>
  <si>
    <t>18004306984</t>
  </si>
  <si>
    <t>微胖界冠军</t>
  </si>
  <si>
    <t>https://www.xiaohongshu.com/user/profile/5b509be011be107f5df804e6?xhsshare=CopyLink&amp;appuid=5b509be011be107f5df804e6&amp;apptime=1597457115</t>
  </si>
  <si>
    <t>240000</t>
  </si>
  <si>
    <t>吉林长春</t>
  </si>
  <si>
    <t>绿洲美图</t>
  </si>
  <si>
    <t>微胖界冠军💪发布了一篇小红书笔记，快来看吧！😆 LtJtGZ5iZAnILSA 😆 http://xhslink.com/gmM2w，复制本条信息，打开【小红书】App查看精彩内容！</t>
  </si>
  <si>
    <t>115</t>
  </si>
  <si>
    <t>薏</t>
  </si>
  <si>
    <t>yyyjy0212</t>
  </si>
  <si>
    <t>15119957223</t>
  </si>
  <si>
    <t>桃园理柰子</t>
  </si>
  <si>
    <t>https://www.xiaohongshu.com/user/profile/5df24c0f00000000010017c3?xhsshare=CopyLink&amp;appuid=5df24c0f00000000010017c3&amp;apptime=1597491335</t>
  </si>
  <si>
    <t>广东清远</t>
  </si>
  <si>
    <t>西五街、美图、微博、绿洲</t>
  </si>
  <si>
    <t>2020-08-15 19:43</t>
  </si>
  <si>
    <t>55</t>
  </si>
  <si>
    <t>217000</t>
  </si>
  <si>
    <t>广东河源</t>
  </si>
  <si>
    <t>纯圆圆发布了一篇小红书笔记，快来看吧！😆 iqnO8w1xFmkqUCl 😆 http://xhslink.com/N7S3w，复制本条信息，打开【小红书】App查看精彩内容！</t>
  </si>
  <si>
    <t>2020-08-15 11:33</t>
  </si>
  <si>
    <t>149</t>
  </si>
  <si>
    <t>鹿小小饭</t>
  </si>
  <si>
    <t>G518618718</t>
  </si>
  <si>
    <t>18269461223</t>
  </si>
  <si>
    <t>https://www.xiaohongshu.com/user/profile/5d0ae2eb0000000011017d1f</t>
  </si>
  <si>
    <t>2020-08-16 17:08</t>
  </si>
  <si>
    <t>158</t>
  </si>
  <si>
    <t>秋秋来啦</t>
  </si>
  <si>
    <t xml:space="preserve">bm44bmbm </t>
  </si>
  <si>
    <t>13585323191</t>
  </si>
  <si>
    <t>卡卡没睡醒</t>
  </si>
  <si>
    <t>https://www.xiaohongshu.com/user/profile/5e464bdd00000000010076ea?xhsshare=CopyLink&amp;appuid=5e464bdd00000000010076ea&amp;apptime=1597587217</t>
  </si>
  <si>
    <t>110000</t>
  </si>
  <si>
    <t>410000</t>
  </si>
  <si>
    <t>常州</t>
  </si>
  <si>
    <t>卡卡没睡醒发布了一篇小红书笔记，快来看吧！😆 jIU4y4Zp9zIS9pn 😆 http://xhslink.com/0uOpx，复制本条信息，打开【小红书】App查看精彩内容！</t>
  </si>
  <si>
    <t>2020-08-16 22:14</t>
  </si>
  <si>
    <t>168</t>
  </si>
  <si>
    <t>付书林</t>
  </si>
  <si>
    <t>mengjie7071</t>
  </si>
  <si>
    <t>18179175237</t>
  </si>
  <si>
    <t>书林书林呀～</t>
  </si>
  <si>
    <t>https://www.xiaohongshu.com/user/profile/5dd62f2e0000000001008dfe?xhsshare=CopyLink&amp;appuid=5dd62f2e0000000001008dfe&amp;apptime=1587886065</t>
  </si>
  <si>
    <t>南昌</t>
  </si>
  <si>
    <t>书林书林呀～发布了一篇小红书笔记，快来看吧！😆 fhCOj0j4p6RpP0Y 😆 http://xhslink.com/1Ygux，复制本条信息，打开【小红书】App查看精彩内容！</t>
  </si>
  <si>
    <t>2020-08-17 10:14</t>
  </si>
  <si>
    <t>155</t>
  </si>
  <si>
    <t>120000</t>
  </si>
  <si>
    <t>安徽淮南</t>
  </si>
  <si>
    <t>小红书。绿洲。</t>
  </si>
  <si>
    <t>小小小洁洁发布了一篇小红书笔记，快来看吧！😆 kQBM4ejZNdpIfJG 😆 http://xhslink.com/4apox，复制本条信息，打开【小红书】App查看精彩内容！</t>
  </si>
  <si>
    <t>2020-08-16 20:37</t>
  </si>
  <si>
    <t>28</t>
  </si>
  <si>
    <t>星月（急事语音或电联）🐰</t>
  </si>
  <si>
    <t>17896398670</t>
  </si>
  <si>
    <t>14717647919</t>
  </si>
  <si>
    <t>爱护肤的鹿鹿酱</t>
  </si>
  <si>
    <t>https://www.xiaohongshu.com/user/profile/5b717c17f7e8b94c6db95689?xhsshare=CopyLink&amp;appuid=58e3bedb7fc5b83894ac879e&amp;apptime=1597457951</t>
  </si>
  <si>
    <t>山东省临沂市</t>
  </si>
  <si>
    <t>爱护肤的鹿鹿酱发布了一篇小红书笔记，快来看吧！😆 Obx6kOTAqq9WGkc 😆 http://xhslink.com/AHY2w，复制本条信息，打开【小红书】App查看精彩内容！</t>
  </si>
  <si>
    <t>2020-08-15 10:20</t>
  </si>
  <si>
    <t>166</t>
  </si>
  <si>
    <t>i</t>
  </si>
  <si>
    <t>SONG-Yi-yuan</t>
  </si>
  <si>
    <t>13588173596</t>
  </si>
  <si>
    <t>半糖阿软</t>
  </si>
  <si>
    <t>https://www.xiaohongshu.com/user/profile/5cd9727f00000000180130f0?xhsshare=CopyLink&amp;appuid=5cd9727f00000000180130f0&amp;apptime=1597623962</t>
  </si>
  <si>
    <t>122000</t>
  </si>
  <si>
    <t>浙江温州</t>
  </si>
  <si>
    <t>2020-08-17 08:27</t>
  </si>
  <si>
    <t>广东省肇庆市</t>
  </si>
  <si>
    <t>抱抱甜尾巴发布了一篇小红书笔记，快来看吧！😆 nYyHcBh0tUjhhqt 😆 http://xhslink.com/hAz2w，复制本条信息，打开【小红书】App查看精彩内容！</t>
  </si>
  <si>
    <t>61</t>
  </si>
  <si>
    <t>🌞 Tina</t>
  </si>
  <si>
    <t>huhaiyan0818</t>
  </si>
  <si>
    <t>15755375466</t>
  </si>
  <si>
    <t>南木子</t>
  </si>
  <si>
    <t>https://www.xiaohongshu.com/user/profile/5eb2cb6e0000000001005ac8?xhsshare=CopyLink&amp;appuid=5eb2cb6e0000000001005ac8&amp;apptime=1597462848</t>
  </si>
  <si>
    <t>29000</t>
  </si>
  <si>
    <t>2020-08-15 11:42</t>
  </si>
  <si>
    <t>40</t>
  </si>
  <si>
    <t>ccc</t>
  </si>
  <si>
    <t>13538320370</t>
  </si>
  <si>
    <t>CC.</t>
  </si>
  <si>
    <t>https://www.xiaohongshu.com/user/profile/59c255d144363b21811dc72e?xhsshare=CopyLink&amp;appuid=59c255d144363b21811dc72e&amp;apptime=1597460008</t>
  </si>
  <si>
    <t>19438</t>
  </si>
  <si>
    <t>67000</t>
  </si>
  <si>
    <t>否</t>
  </si>
  <si>
    <t>2020-08-15 10:54</t>
  </si>
  <si>
    <t>77</t>
  </si>
  <si>
    <t>阳大头</t>
  </si>
  <si>
    <t>Nyako_y27</t>
  </si>
  <si>
    <t>15502122785</t>
  </si>
  <si>
    <t xml:space="preserve">https://www.xiaohongshu.com/user/profile/5bccabe1d5d8f60001a019e0?xhsshare=CopyLink&amp;appuid=5bccabe1d5d8f60001a019e0&amp;apptime=1566320320 </t>
  </si>
  <si>
    <t>2020-08-15 12:29</t>
  </si>
  <si>
    <t>127</t>
  </si>
  <si>
    <t>lvy</t>
  </si>
  <si>
    <t>aa13003053250</t>
  </si>
  <si>
    <t>17775331891</t>
  </si>
  <si>
    <t>https://www.xiaohongshu.com/user/profile/5ac4cc644eacab1e582868e9?xhsshare=CopyLink&amp;appuid=5ad0d8314eacab223b820deb&amp;apptime=1581595163</t>
  </si>
  <si>
    <t>2020-08-15 22:47</t>
  </si>
  <si>
    <t>129</t>
  </si>
  <si>
    <t>Lizzy涩涩</t>
  </si>
  <si>
    <t>lizzyrain90</t>
  </si>
  <si>
    <t>15317172850</t>
  </si>
  <si>
    <t>https://www.xiaohongshu.com/user/profile/57218103aed758698f8cfc06?xhsshare=CopyLink&amp;appuid=56d808c04775a7541bdc7fdf&amp;apptime=1532846539</t>
  </si>
  <si>
    <t>400000</t>
  </si>
  <si>
    <t>Lizzy涩涩发布了一篇小红书笔记，快来看吧！😆 q6NKBNvnxA48NnM 😆 http://xhslink.com/zTQcx，复制本条信息，打开【小红书】App查看精彩内容！</t>
  </si>
  <si>
    <t>2020-08-15 23:11</t>
  </si>
  <si>
    <t>167</t>
  </si>
  <si>
    <t>Lin</t>
  </si>
  <si>
    <t>15602728091</t>
  </si>
  <si>
    <t>芝芝</t>
  </si>
  <si>
    <t>https://www.xiaohongshu.com/user/profile/5e5138460000000001006ce3?xhsshare=CopyLink&amp;appuid=5e5138460000000001006ce3&amp;apptime=1595680772</t>
  </si>
  <si>
    <t>汕头</t>
  </si>
  <si>
    <t>微博美图绿洲</t>
  </si>
  <si>
    <t>芝芝发布了一篇小红书笔记，快来看吧！😆 h5Y92IJGLlBfVn1 😆 http://xhslink.com/uXAtx，复制本条信息，打开【小红书】App查看精彩内容！</t>
  </si>
  <si>
    <t>2020-08-17 09:14</t>
  </si>
  <si>
    <t>116</t>
  </si>
  <si>
    <t>🎀落花🌺</t>
  </si>
  <si>
    <t>baby-tong-love</t>
  </si>
  <si>
    <t>134014760</t>
  </si>
  <si>
    <t>耳朵凉到可以凉拌</t>
  </si>
  <si>
    <t>https://www.xiaohongshu.com/user/profile/597dd72450c4b4139d74c185?xhsshare=CopyLink&amp;appuid=597dd72450c4b4139d74c185&amp;apptime=1597491276</t>
  </si>
  <si>
    <t>393000</t>
  </si>
  <si>
    <t>护肤,母婴,美食</t>
  </si>
  <si>
    <t>盐城</t>
  </si>
  <si>
    <t>2020-08-15 19:53</t>
  </si>
  <si>
    <t>132</t>
  </si>
  <si>
    <t>牛奶酱绵羊</t>
  </si>
  <si>
    <t>MiaMianYang1</t>
  </si>
  <si>
    <t>13427772332</t>
  </si>
  <si>
    <t>咩咩要发财</t>
  </si>
  <si>
    <t>https://www.xiaohongshu.com/user/profile/5c5aa482000000001d000f2e?xhsshare=CopyLink&amp;appuid=5c5aa482000000001d000f2e&amp;apptime=1593354273</t>
  </si>
  <si>
    <t>广东珠海</t>
  </si>
  <si>
    <t>2020-08-16 00:43</t>
  </si>
  <si>
    <t>104</t>
  </si>
  <si>
    <t>莉莉公主</t>
  </si>
  <si>
    <t>taizhou1234567890</t>
  </si>
  <si>
    <t>13917941461</t>
  </si>
  <si>
    <t>https://www.xiaohongshu.com/user/profile/5ce9595400000000180053e2?xhsshare=CopyLink&amp;appuid=5b7bba96e3338c0001bac330&amp;apptime=1564021371</t>
  </si>
  <si>
    <t>189000</t>
  </si>
  <si>
    <t>莉莉公主发布了一篇小红书笔记，快来看吧！😆 MCVlfpcXK5EKA7g 😆 http://xhslink.com/NwC8w，复制本条信息，打开【小红书】App查看精彩内容！</t>
  </si>
  <si>
    <t>2020-08-15 17:46</t>
  </si>
  <si>
    <t>141</t>
  </si>
  <si>
    <t>DingingS</t>
  </si>
  <si>
    <t>ll80233456</t>
  </si>
  <si>
    <t>18628343883</t>
  </si>
  <si>
    <t xml:space="preserve">Dingings </t>
  </si>
  <si>
    <t>https://www.xiaohongshu.com/user/profile/59b88f405e87e77b160a61eb?xhsshare=CopyLink&amp;appuid=59b88f405e87e77b160a61eb&amp;apptime=1597546946</t>
  </si>
  <si>
    <t>103000</t>
  </si>
  <si>
    <t>335000</t>
  </si>
  <si>
    <t>https://www.xiaohongshu.com/discovery/item/5eeb28990000000001005030?xhsshare=CopyLink&amp;appuid=59b88f405e87e77b160a61eb&amp;apptime=1597546994</t>
  </si>
  <si>
    <t>2020-08-16 11:03</t>
  </si>
  <si>
    <t>74</t>
  </si>
  <si>
    <t>六个一</t>
  </si>
  <si>
    <t>LY346757801</t>
  </si>
  <si>
    <t>13795776382</t>
  </si>
  <si>
    <t>末小汐</t>
  </si>
  <si>
    <t>https://www.xiaohongshu.com/user/profile/5a9791bc11be107db524546e?xhsshare=CopyLink&amp;appuid=5a9791bc11be107db524546e&amp;apptime=1597464606</t>
  </si>
  <si>
    <t>42000</t>
  </si>
  <si>
    <t>四川省绵阳市</t>
  </si>
  <si>
    <t>微博 考拉</t>
  </si>
  <si>
    <t>末小汐发布了一篇小红书笔记，快来看吧！😆 9NqDWnFKVb41eHq 😆 http://xhslink.com/snl4w，复制本条信息，打开【小红书】App查看精彩内容！</t>
  </si>
  <si>
    <t>2020-08-15 12:11</t>
  </si>
  <si>
    <t>58</t>
  </si>
  <si>
    <t>懂我</t>
  </si>
  <si>
    <t xml:space="preserve">M-20000102 </t>
  </si>
  <si>
    <t>13225611059</t>
  </si>
  <si>
    <t>喵了个米</t>
  </si>
  <si>
    <t>https://www.xiaohongshu.com/user/profile/5ef071fe0000000001004e17?xhsshare=CopyLink&amp;appuid=5ef071fe0000000001004e17&amp;apptime=1597462646</t>
  </si>
  <si>
    <t>131000</t>
  </si>
  <si>
    <t>安徽 淮北</t>
  </si>
  <si>
    <t>微博 微信</t>
  </si>
  <si>
    <t>143</t>
  </si>
  <si>
    <t>超超超超级想见你</t>
  </si>
  <si>
    <t>Dingding20151010</t>
  </si>
  <si>
    <t>17760574262</t>
  </si>
  <si>
    <t>https://www.xiaohongshu.com/user/profile/5e369fe90000000001008ef8?xhsshare=CopyLink&amp;appuid=5e369fe90000000001008ef8&amp;apptime=1597553131</t>
  </si>
  <si>
    <t>27000</t>
  </si>
  <si>
    <t>2020-08-16 12:52</t>
  </si>
  <si>
    <t>147</t>
  </si>
  <si>
    <t>TIMI HOUSE韩国童装（徐蕾）</t>
  </si>
  <si>
    <t>shxl113120</t>
  </si>
  <si>
    <t>15882098262</t>
  </si>
  <si>
    <t>叮叮当不卖丁丁糖</t>
  </si>
  <si>
    <t>https://www.xiaohongshu.com/user/profile/599e4cc582ec39036b13b500?xhsshare=CopyLink&amp;appuid=599e4cc582ec39036b13b500&amp;apptime=1597564619</t>
  </si>
  <si>
    <t>367000</t>
  </si>
  <si>
    <t>2020-08-16 15:58</t>
  </si>
  <si>
    <t>75</t>
  </si>
  <si>
    <t>雨莱发布了一篇小红书笔记，快来看吧！😆 C7hHrelqCtOuIob 😆 http://xhslink.com/bft4w，复制本条信息，打开【小红书】App查看精彩内容！</t>
  </si>
  <si>
    <t>2020-08-15 12:18</t>
  </si>
  <si>
    <t>48</t>
  </si>
  <si>
    <t>嘉嘉，合作人，联系15880138855</t>
  </si>
  <si>
    <t>jiaduobao0730</t>
  </si>
  <si>
    <t>15880138855</t>
  </si>
  <si>
    <t>仙女范儿</t>
  </si>
  <si>
    <t>https://www.xiaohongshu.com/user/profile/5d29947c0000000011021f10?xhsshare=CopyLink&amp;appuid=5d29947c0000000011021f10&amp;apptime=1597460756</t>
  </si>
  <si>
    <t>仙女范儿发布了一篇小红书笔记，快来看吧！😆 NNZxMPrT6Xw4Yy8 😆 http://xhslink.com/RAz3w，复制本条信息，打开【小红书】App查看精彩内容！</t>
  </si>
  <si>
    <t>2020-08-15 11:07</t>
  </si>
  <si>
    <t>jojo</t>
  </si>
  <si>
    <t>SWY1234--</t>
  </si>
  <si>
    <t>17833116468</t>
  </si>
  <si>
    <t>猪猪女孩</t>
  </si>
  <si>
    <t>https://www.xiaohongshu.com/user/profile/5ac0cd46e8ac2b326328233a?xhsshare=CopyLink&amp;appuid=5ac0cd46e8ac2b326328233a&amp;apptime=1597456060</t>
  </si>
  <si>
    <t>306000</t>
  </si>
  <si>
    <t>猪猪女孩发布了一篇小红书笔记，快来看吧！😆 is0IfvOU7VTSP0f 😆 http://xhslink.com/PRz2w，复制本条信息，打开【小红书】App查看精彩内容！</t>
  </si>
  <si>
    <t>136</t>
  </si>
  <si>
    <t>🍼</t>
  </si>
  <si>
    <t>feifeigirl0827</t>
  </si>
  <si>
    <t>13252851827</t>
  </si>
  <si>
    <t>今晚十点睡</t>
  </si>
  <si>
    <t>https://www.xiaohongshu.com/user/profile/5e1abe310000000001002df7?xhsshare=CopyLink&amp;appuid=5e1abe310000000001002df7&amp;apptime=1597518629</t>
  </si>
  <si>
    <t>63000</t>
  </si>
  <si>
    <t>2020-08-16 03:11</t>
  </si>
  <si>
    <t>148</t>
  </si>
  <si>
    <t>佳佳。（没回消息就是在忙）</t>
  </si>
  <si>
    <t>H373464309</t>
  </si>
  <si>
    <t>13570365064</t>
  </si>
  <si>
    <t>佳佳佳er</t>
  </si>
  <si>
    <t>https://www.xiaohongshu.com/user/profile/56591aa703eb842c1e41df9c?xhsshare=CopyLink&amp;appuid=56591aa703eb842c1e41df9c&amp;apptime=1597567138</t>
  </si>
  <si>
    <t>149000</t>
  </si>
  <si>
    <t>微博 大众</t>
  </si>
  <si>
    <t>佳佳佳er发布了一篇小红书笔记，快来看吧！😆 gn7tNA2cTLJ94VN 😆 http://xhslink.com/CWrlx，复制本条信息，打开【小红书】App查看精彩内容！</t>
  </si>
  <si>
    <t>2020-08-16 16:39</t>
  </si>
  <si>
    <t>169</t>
  </si>
  <si>
    <t>kiki戴戴👿</t>
  </si>
  <si>
    <t>1157610631</t>
  </si>
  <si>
    <t>18888178809</t>
  </si>
  <si>
    <t>https://www.xiaohongshu.com/user/profile/56543cc4e4b1cf2243c23a86?xhsshare=CopyLink&amp;appuid=56543cc4e4b1cf2243c23a86&amp;apptime=1597633685</t>
  </si>
  <si>
    <t>140700</t>
  </si>
  <si>
    <t>384000</t>
  </si>
  <si>
    <t>kiki戴戴👿发布了一篇小红书笔记，快来看吧！😆 qKOUt1OX179NnPL 😆 http://xhslink.com/sDVux，复制本条信息，打开【小红书】App查看精彩内容！</t>
  </si>
  <si>
    <t>2020-08-17 11:08</t>
  </si>
  <si>
    <t>44</t>
  </si>
  <si>
    <t>Double sweet</t>
  </si>
  <si>
    <t>xtt7711</t>
  </si>
  <si>
    <t>18656780699</t>
  </si>
  <si>
    <t>鱼雨与</t>
  </si>
  <si>
    <t>https://www.xiaohongshu.com/user/profile/57a97cdc50c4b406cff8d76e?xhsshare=CopyLink&amp;appuid=57a97cdc50c4b406cff8d76e&amp;apptime=1582141263</t>
  </si>
  <si>
    <t>安徽</t>
  </si>
  <si>
    <t>鱼雨与发布了一篇小红书笔记，快来看吧！😆 ivlxL7QwEV7fJ0L 😆 http://xhslink.com/o7t3w，复制本条信息，打开【小红书】App查看精彩内容！</t>
  </si>
  <si>
    <t>12</t>
  </si>
  <si>
    <t>DaJie</t>
  </si>
  <si>
    <t>wj840065679</t>
  </si>
  <si>
    <t>18587529432</t>
  </si>
  <si>
    <t>Dajie</t>
  </si>
  <si>
    <t>https://www.xiaohongshu.com/user/profile/59f72a884eacab7b61f95022?xhsshare=CopyLink&amp;appuid=59f72a884eacab7b61f95022&amp;apptime=1597456637</t>
  </si>
  <si>
    <t xml:space="preserve"> 90000</t>
  </si>
  <si>
    <t>大众点评  美图</t>
  </si>
  <si>
    <t>一周</t>
  </si>
  <si>
    <t>DaJie发布了一篇小红书笔记，快来看吧！😆 JEKI9HhCxHPYBhA 😆 http://xhslink.com/xQJ2w，复制本条信息，打开【小红书】App查看精彩内容！</t>
  </si>
  <si>
    <t>2020-08-15 09:58</t>
  </si>
  <si>
    <t>6</t>
  </si>
  <si>
    <t>小老鼠</t>
  </si>
  <si>
    <t>zhiyanforever1314</t>
  </si>
  <si>
    <t>15921002978</t>
  </si>
  <si>
    <t>https://www.xiaohongshu.com/user/profile/5a6038ffdb2e605e03697035?xhsshare=CopyLink&amp;appuid=5ad80163e8ac2b56a3ba265d&amp;apptime=1597456118</t>
  </si>
  <si>
    <t>微博 美图 绿洲</t>
  </si>
  <si>
    <t>小老鼠发布了一篇小红书笔记，快来看吧！😆 c12ZGwB12XijOQ9 😆 http://xhslink.com/7DB2w，复制本条信息，打开【小红书】App查看精彩内容！</t>
  </si>
  <si>
    <t>34</t>
  </si>
  <si>
    <t>Z</t>
  </si>
  <si>
    <t>348778077</t>
  </si>
  <si>
    <t>18529071165</t>
  </si>
  <si>
    <t>北川大利利</t>
  </si>
  <si>
    <t>https://www.xiaohongshu.com/user/profile/5b13324b4eacab7ee4a98657?xhsshare=CopyLink&amp;appuid=5b13324b4eacab7ee4a98657&amp;apptime=1597458857</t>
  </si>
  <si>
    <t>北川大利利发布了一篇小红书笔记，快来看吧！😆 Qbqc53ZnWp1bbLR 😆 http://xhslink.com/HF72w，复制本条信息，打开【小红书】App查看精彩内容！</t>
  </si>
  <si>
    <t>2020-08-15 10:35</t>
  </si>
  <si>
    <t>122</t>
  </si>
  <si>
    <t>简单</t>
  </si>
  <si>
    <t>jyb189868</t>
  </si>
  <si>
    <t>13215549189</t>
  </si>
  <si>
    <t>柠檬百香果</t>
  </si>
  <si>
    <t>https://www.xiaohongshu.com/user/profile/5eaa82590000000001006523?xhsshare=CopyLink&amp;appuid=5eaa82590000000001006523&amp;apptime=1592931552</t>
  </si>
  <si>
    <t>93000</t>
  </si>
  <si>
    <t>微博  b站</t>
  </si>
  <si>
    <t>6天</t>
  </si>
  <si>
    <t>2020-08-15 21:21</t>
  </si>
  <si>
    <t>70</t>
  </si>
  <si>
    <t>甜酒</t>
  </si>
  <si>
    <t>ceroyun</t>
  </si>
  <si>
    <t>13917143903</t>
  </si>
  <si>
    <t>椰子冻酒</t>
  </si>
  <si>
    <t>https://www.xiaohongshu.com/user/profile/5afb95f511be1026258308d0?xhsshare=CopyLink&amp;appuid=5afb95f511be1026258308d0&amp;apptime=1597463807</t>
  </si>
  <si>
    <t>158000</t>
  </si>
  <si>
    <t>万粉微博</t>
  </si>
  <si>
    <t>椰子冻酒发布了一篇小红书笔记，快来看吧！😆 aO0ZVatXo5MLkQI 😆 http://xhslink.com/yZg4w，复制本条信息，打开【小红书】App查看精彩内容！</t>
  </si>
  <si>
    <t>2020-08-15 11:58</t>
  </si>
  <si>
    <t>33</t>
  </si>
  <si>
    <t>上简</t>
  </si>
  <si>
    <t>mxq1102847604</t>
  </si>
  <si>
    <t>18328332063</t>
  </si>
  <si>
    <t>https://www.xiaohongshu.com/user/profile/583d7dbc7fc5b854a048a121?xhsshare=CopyLink&amp;appuid=583d7dbc7fc5b854a048a121&amp;apptime=1597458769</t>
  </si>
  <si>
    <t>81000</t>
  </si>
  <si>
    <t>2020-08-15 10:33</t>
  </si>
  <si>
    <t>142</t>
  </si>
  <si>
    <t>笑哈哈🎃</t>
  </si>
  <si>
    <t>HELLO1231238</t>
  </si>
  <si>
    <t>13417050622</t>
  </si>
  <si>
    <t>luv桃子酱</t>
  </si>
  <si>
    <t>https://www.xiaohongshu.com/user/profile/5ea8e8040000000001001dd3?xhsshare=CopyLink&amp;appuid=5ea8e8040000000001001dd3&amp;apptime=1597548775</t>
  </si>
  <si>
    <t>9900</t>
  </si>
  <si>
    <t>可以的</t>
  </si>
  <si>
    <t>2020-08-16 11:35</t>
  </si>
  <si>
    <t>82</t>
  </si>
  <si>
    <t>汪诗怡呀！</t>
  </si>
  <si>
    <t>13699842541</t>
  </si>
  <si>
    <t xml:space="preserve">https://www.xiaohongshu.com/user/profile/565bdd48b8c8b40559662de7?xhsshare=CopyLink&amp;appuid=565bdd48b8c8b40559662de7&amp;apptime=1575650141  </t>
  </si>
  <si>
    <t>汪诗怡呀！发布了一篇小红书笔记，快来看吧！😆 t4JXNkSsAGvuM5F 😆 http://xhslink.com/Q5L4w，复制本条信息，打开【小红书】App查看精彩内容！</t>
  </si>
  <si>
    <t>2020-08-15 12:44</t>
  </si>
  <si>
    <t>102</t>
  </si>
  <si>
    <t>princess甜甜</t>
  </si>
  <si>
    <t>g13916579295</t>
  </si>
  <si>
    <t>13916579295</t>
  </si>
  <si>
    <t>https://www.xiaohongshu.com/user/profile/590efa365e87e728482ccf96?xhsshare=CopyLink&amp;appuid=590efa365e87e728482ccf96&amp;apptime=1563809715</t>
  </si>
  <si>
    <t>201000</t>
  </si>
  <si>
    <t>456000</t>
  </si>
  <si>
    <t>princess甜甜发布了一篇小红书笔记，快来看吧！😆 81h4tc8aLXlfPrA 😆 http://xhslink.com/0Gw7w，复制本条信息，打开【小红书】App查看精彩内容！</t>
  </si>
  <si>
    <t>2020-08-15 16:21</t>
  </si>
  <si>
    <t>164</t>
  </si>
  <si>
    <t>凉桑呀（8月可约）</t>
  </si>
  <si>
    <t>liangzi_hy</t>
  </si>
  <si>
    <t>13921153761</t>
  </si>
  <si>
    <t>凉桑呀</t>
  </si>
  <si>
    <t>https://www.xiaohongshu.com/user/profile/56584938e00dd805c2aa0fe4?xhsshare=CopyLink&amp;appuid=56584938e00dd805c2aa0fe4&amp;apptime=1597597668</t>
  </si>
  <si>
    <t>173000</t>
  </si>
  <si>
    <t>江苏无锡</t>
  </si>
  <si>
    <t xml:space="preserve">微博 </t>
  </si>
  <si>
    <t>http://xhslink.com/Zhasx</t>
  </si>
  <si>
    <t>2020-08-17 01:13</t>
  </si>
  <si>
    <t>49</t>
  </si>
  <si>
    <t>乐儿呵呵哒，合作人15280418875</t>
  </si>
  <si>
    <t>paipai3033895</t>
  </si>
  <si>
    <t>13599432599</t>
  </si>
  <si>
    <t>小手冰凉</t>
  </si>
  <si>
    <t>https://www.xiaohongshu.com/user/profile/5b0286cd11be10494949fe06?xhsshare=CopyLink&amp;appuid=5b1415a44eacab6616fb9148&amp;apptime=1597460943</t>
  </si>
  <si>
    <t>美图，绿洲</t>
  </si>
  <si>
    <t>小手冰凉发布了一篇小红书笔记，快来看吧！😆 SBgwztEKmkaCfCg 😆 http://xhslink.com/ntB3w，复制本条信息，打开【小红书】App查看精彩内容！</t>
  </si>
  <si>
    <t>2020-08-15 11:10</t>
  </si>
  <si>
    <t>146</t>
  </si>
  <si>
    <t>🐘</t>
  </si>
  <si>
    <t>sungirlbb</t>
  </si>
  <si>
    <t>18820573072</t>
  </si>
  <si>
    <t>Sherry樱桃妹</t>
  </si>
  <si>
    <t>https://www.xiaohongshu.com/user/profile/5e0c3563000000000100b24c?xhsshare=CopyLink&amp;appuid=5e0c3563000000000100b24c&amp;apptime=1597563392</t>
  </si>
  <si>
    <t>2020-08-16 15:36</t>
  </si>
  <si>
    <t>110</t>
  </si>
  <si>
    <t>小安迪</t>
  </si>
  <si>
    <t>weihucm001</t>
  </si>
  <si>
    <t>17775915274</t>
  </si>
  <si>
    <t>青柠</t>
  </si>
  <si>
    <t>https://www.xiaohongshu.com/user/profile/5c89f6ca000000001200c250?xhsshare=CopyLink&amp;appuid=5c89f6ca000000001200c250&amp;apptime=1589442802</t>
  </si>
  <si>
    <t>40000</t>
  </si>
  <si>
    <t>小安迪发布了一篇小红书笔记，快来看吧！😆 bQ4Fdx0ZGvkw0O4 😆 http://xhslink.com/yAY8w，复制本条信息，打开【小红书】App查看精彩内容！</t>
  </si>
  <si>
    <t>2020-08-15 18:22</t>
  </si>
  <si>
    <t>101</t>
  </si>
  <si>
    <t>卿月月</t>
  </si>
  <si>
    <t>13126611229</t>
  </si>
  <si>
    <t>Shaw</t>
  </si>
  <si>
    <t>https://www.xiaohongshu.com/user/profile/5e3e168800000000010044de?xhsshare=CopyLink&amp;appuid=5b4696b24eacab12614750dd&amp;apptime=1597478986</t>
  </si>
  <si>
    <t>小红书 美图</t>
  </si>
  <si>
    <t>2020-08-15 16:17</t>
  </si>
  <si>
    <t>43</t>
  </si>
  <si>
    <t>也是文芊呀（品合）</t>
  </si>
  <si>
    <t>2413373675</t>
  </si>
  <si>
    <t>13570867652</t>
  </si>
  <si>
    <t>美美葡萄藤</t>
  </si>
  <si>
    <t>https://www.xiaohongshu.com/user/profile/5c25c7ef000000000602b8bf?xhsshare=CopyLink&amp;appuid=5c25c7ef000000000602b8bf&amp;apptime=1597460328</t>
  </si>
  <si>
    <t>55000</t>
  </si>
  <si>
    <t>116000</t>
  </si>
  <si>
    <t>163</t>
  </si>
  <si>
    <t>会发光的豆豆</t>
  </si>
  <si>
    <t>doudoudou113</t>
  </si>
  <si>
    <t>18280386081</t>
  </si>
  <si>
    <t>https://www.xiaohongshu.com/user/profile/5db7ba8f000000000100094e?xhsshare=CopyLink&amp;appuid=5db7ba8f000000000100094e&amp;apptime=1597594092</t>
  </si>
  <si>
    <t>51000</t>
  </si>
  <si>
    <t>2020-08-17 00:54</t>
  </si>
  <si>
    <t>144</t>
  </si>
  <si>
    <t>Chloe合作对接💕</t>
  </si>
  <si>
    <t>15371749760</t>
  </si>
  <si>
    <t>vigour chloe</t>
  </si>
  <si>
    <t>https://www.xiaohongshu.com/user/profile/5a94b8a9e8ac2b139ade93df?xhsshare=CopyLink&amp;appuid=5a94b8a9e8ac2b139ade93df&amp;apptime=1597553852</t>
  </si>
  <si>
    <t>325700</t>
  </si>
  <si>
    <t>647800</t>
  </si>
  <si>
    <t>护肤,旅行</t>
  </si>
  <si>
    <t>VIGOUR CHLOE发布了一篇小红书笔记，快来看吧！😆 gqzLNKMGzq4noz8 😆 http://xhslink.com/5SEix，复制本条信息，打开【小红书】App查看精彩内容！</t>
  </si>
  <si>
    <t>2020-08-16 12:59</t>
  </si>
  <si>
    <t>52</t>
  </si>
  <si>
    <t>韩熙</t>
  </si>
  <si>
    <t>hanxiememeda</t>
  </si>
  <si>
    <t>17352971788</t>
  </si>
  <si>
    <t>韩熙.</t>
  </si>
  <si>
    <t>https://www.xiaohongshu.com/user/profile/5ad0d84c11be1013245146f4?xhsshare=CopyLink&amp;appuid=5ad0d84c11be1013245146f4&amp;apptime=1563968845</t>
  </si>
  <si>
    <t>108000</t>
  </si>
  <si>
    <t>213000</t>
  </si>
  <si>
    <t xml:space="preserve"> 安徽省滁州市天长市天长街道炳辉新村天正超市17354132918李民锦</t>
  </si>
  <si>
    <t>平台</t>
  </si>
  <si>
    <t>2020-08-15 11:22</t>
  </si>
  <si>
    <t>152</t>
  </si>
  <si>
    <t>由于犹豫而忧郁的鱿鱼</t>
  </si>
  <si>
    <t>shenhan83393959</t>
  </si>
  <si>
    <t>13618005651</t>
  </si>
  <si>
    <t>小时光</t>
  </si>
  <si>
    <t>https://www.xiaohongshu.com/user/profile/5b76ed726bd7380001f41aa3?xhsshare=CopyLink&amp;appuid=5b76ed726bd7380001f41aa3&amp;apptime=1597576839</t>
  </si>
  <si>
    <t>56000</t>
  </si>
  <si>
    <t>护肤,彩妆,母婴</t>
  </si>
  <si>
    <t>四川省成都市新都区大丰街道</t>
  </si>
  <si>
    <t>2020-08-16 19:21</t>
  </si>
  <si>
    <t>112</t>
  </si>
  <si>
    <t>-</t>
  </si>
  <si>
    <t>Nicole981201</t>
  </si>
  <si>
    <t>17602070481</t>
  </si>
  <si>
    <t>鮁二</t>
  </si>
  <si>
    <t>https://www.xiaohongshu.com/user/profile/585e159782ec3926ac890193?xhsshare=CopyLink&amp;appuid=585e159782ec3926ac890193&amp;apptime=1592505115</t>
  </si>
  <si>
    <t>9673</t>
  </si>
  <si>
    <t>2020-08-15 19:19</t>
  </si>
  <si>
    <t>124</t>
  </si>
  <si>
    <t>小苹果脆李子</t>
  </si>
  <si>
    <t>https://www.xiaohongshu.com/user/profile/5d1af2f0000000001202bbd9?xhsshare=CopyLink&amp;appuid=5c25c7ef000000000602b8bf&amp;apptime=1597498550</t>
  </si>
  <si>
    <t>70000</t>
  </si>
  <si>
    <t>137000</t>
  </si>
  <si>
    <t>小苹果脆李子发布了一篇小红书笔记，快来看吧！😆 IFAfaBHmEgvGDJT 😆 http://xhslink.com/yNnbx，复制本条信息，打开【小红书】App查看精彩内容！</t>
  </si>
  <si>
    <t>2020-08-15 21:37</t>
  </si>
  <si>
    <t>117</t>
  </si>
  <si>
    <t>Skyler</t>
  </si>
  <si>
    <t>hua66881234567</t>
  </si>
  <si>
    <t>15719480107</t>
  </si>
  <si>
    <t>https://www.xiaohongshu.com/user/profile/5c219197000000000703b09f?xhsshare=CopyLink&amp;appuid=5cd5b7210000000017030a2b&amp;apptime=1597492451</t>
  </si>
  <si>
    <t>96000</t>
  </si>
  <si>
    <t>187000</t>
  </si>
  <si>
    <t>微博、美图、绿洲</t>
  </si>
  <si>
    <t>Skyler发布了一篇小红书笔记，快来看吧！😆 WiEglh3wfgfTuFI 😆 http://xhslink.com/DQ09w，复制本条信息，打开【小红书】App查看精彩内容！</t>
  </si>
  <si>
    <t>2020-08-15 19:55</t>
  </si>
  <si>
    <t>80</t>
  </si>
  <si>
    <t>晕晕饭</t>
  </si>
  <si>
    <t>lsx2602</t>
  </si>
  <si>
    <t>18111652770</t>
  </si>
  <si>
    <t>妮可儿</t>
  </si>
  <si>
    <t>https://www.xiaohongshu.com/user/profile/5e1bf6b30000000001003032?xhsshare=CopyLink&amp;appuid=5aa2353b4eacab0bfab560dc&amp;apptime=1597466265</t>
  </si>
  <si>
    <t>60000</t>
  </si>
  <si>
    <t>妮可儿发布了一篇小红书笔记，快来看吧！😆 uEkwodDmvrYTwHf 😆 http://xhslink.com/xoE4w，复制本条信息，打开【小红书】App查看精彩内容！</t>
  </si>
  <si>
    <t>2020-08-15 12:38</t>
  </si>
  <si>
    <t>134</t>
  </si>
  <si>
    <t>🎀Blanche</t>
  </si>
  <si>
    <t>13122164520</t>
  </si>
  <si>
    <t>妮妮犟✔</t>
  </si>
  <si>
    <t>https://www.xiaohongshu.com/user/profile/5cef50da000000000503e375?xhsshare=CopyLink&amp;appuid=5cef50da000000000503e375&amp;apptime=1596683725</t>
  </si>
  <si>
    <t>11800</t>
  </si>
  <si>
    <t>21900</t>
  </si>
  <si>
    <t>大众</t>
  </si>
  <si>
    <t>2020-08-16 01:02</t>
  </si>
  <si>
    <t>156</t>
  </si>
  <si>
    <t>kaka</t>
  </si>
  <si>
    <t xml:space="preserve">jjww2021 </t>
  </si>
  <si>
    <t>人间小油桃</t>
  </si>
  <si>
    <t>https://www.xiaohongshu.com/user/profile/5bb2e70f8604540001cd0888?xhsshare=CopyLink&amp;appuid=5e464bdd00000000010076ea&amp;apptime=1597582584</t>
  </si>
  <si>
    <t>https://www.xiaohongshu.com/user/profile/5bb2e70f8604540001cd0888?xhsshare=CopyLink&amp;appuid=5e464bdd00000000010076ea&amp;apptime=1597582700</t>
  </si>
  <si>
    <t>2020-08-16 20:58</t>
  </si>
  <si>
    <t>160</t>
  </si>
  <si>
    <t>18217295402</t>
  </si>
  <si>
    <t>Tania.xu</t>
  </si>
  <si>
    <t>https://www.xiaohongshu.com/user/profile/5a3c8a604eacab3d0b652d24?xhsshare=CopyLink&amp;appuid=566ce694172fe70a2e3059b4&amp;apptime=1597587323</t>
  </si>
  <si>
    <t>Tania.xu发布了一篇小红书笔记，快来看吧！😆 XkPHFTXNFW1L1ql 😆 http://xhslink.com/yAQpx，复制本条信息，打开【小红书】App查看精彩内容！</t>
  </si>
  <si>
    <t>2020-08-16 22:19</t>
  </si>
  <si>
    <t>32</t>
  </si>
  <si>
    <t>HuangY</t>
  </si>
  <si>
    <t>13681837962</t>
  </si>
  <si>
    <t>太美君Lydia</t>
  </si>
  <si>
    <t>https://www.xiaohongshu.com/user/profile/557189d43fef926305d9fdc7?xhsshare=CopyLink&amp;appuid=557189d43fef926305d9fdc7&amp;apptime=1566629929</t>
  </si>
  <si>
    <t>176000</t>
  </si>
  <si>
    <t>微博 http://weibo.com/u/5945511052</t>
  </si>
  <si>
    <t>太美君Lydia发布了一篇小红书笔记，快来看吧！😆 LwbzJ7j7nyAcXTz 😆 http://xhslink.com/jL82w，复制本条信息，打开【小红书】App查看精彩内容！</t>
  </si>
  <si>
    <t>2020-08-15 10:32</t>
  </si>
  <si>
    <t>114</t>
  </si>
  <si>
    <t>Ihkkw</t>
  </si>
  <si>
    <t>sosi-99</t>
  </si>
  <si>
    <t>15622339647</t>
  </si>
  <si>
    <t>西西</t>
  </si>
  <si>
    <t>https://www.xiaohongshu.com/user/profile/59e463fa11be10656a788ab6?xhsshare=CopyLink&amp;appuid=59e463fa11be10656a788ab6&amp;apptime=1597491114</t>
  </si>
  <si>
    <t>2020-08-15 19:37</t>
  </si>
  <si>
    <t>9</t>
  </si>
  <si>
    <t>mc.寳💭</t>
  </si>
  <si>
    <t>xiaofang-mc</t>
  </si>
  <si>
    <t>13418613162</t>
  </si>
  <si>
    <t>mc宝</t>
  </si>
  <si>
    <t>https://www.xiaohongshu.com/user/profile/5ae02bfb11be10161a55a113?xhsshare=CopyLink&amp;appuid=5ae02bfb11be10161a55a113&amp;apptime=1597456141</t>
  </si>
  <si>
    <t>23857</t>
  </si>
  <si>
    <t>38963</t>
  </si>
  <si>
    <t>护肤,美食</t>
  </si>
  <si>
    <t>mc宝发布了一篇小红书笔记，快来看吧！😆 HqIDgLWn8jvhepf 😆 http://xhslink.com/1mE2w，复制本条信息，打开【小红书】App查看精彩内容！</t>
  </si>
  <si>
    <t>165</t>
  </si>
  <si>
    <t xml:space="preserve"> 姑娘</t>
  </si>
  <si>
    <t>JMNhahahahahaha</t>
  </si>
  <si>
    <t>15079887222</t>
  </si>
  <si>
    <t>我就是那个姑娘</t>
  </si>
  <si>
    <t>https://www.xiaohongshu.com/user/profile/5c891f3700000000100188b5?xhsshare=CopyLink&amp;appuid=5c891f3700000000100188b5&amp;apptime=1597621841</t>
  </si>
  <si>
    <t>26000</t>
  </si>
  <si>
    <t>江西省景德镇市</t>
  </si>
  <si>
    <t>2020-08-17 07:51</t>
  </si>
  <si>
    <t>173</t>
  </si>
  <si>
    <t>甜甜越来越甜</t>
  </si>
  <si>
    <t>19921314928</t>
  </si>
  <si>
    <t>https://www.xiaohongshu.com/user/profile/5c39dbdf0000000006001238?xhsshare=CopyLink&amp;appuid=5c8cf65b0000000012001439&amp;apptime=1597659157</t>
  </si>
  <si>
    <t>148899</t>
  </si>
  <si>
    <t>北京市</t>
  </si>
  <si>
    <t>甜甜越来越甜发布了一篇小红书笔记，快来看吧！😆 aPlYz1oP3N9mLt1 😆 http://xhslink.com/2UBAx，复制本条信息，打开【小红书】App查看精彩内容！</t>
  </si>
  <si>
    <t>2020-08-17 18:15</t>
  </si>
  <si>
    <t>137</t>
  </si>
  <si>
    <t>佐希</t>
  </si>
  <si>
    <t>LyxEhongyanni</t>
  </si>
  <si>
    <t>18389302018</t>
  </si>
  <si>
    <t>https://www.xiaohongshu.com/user/profile/5a01a11b4eacab4ad9054ffc?xhsshare=CopyLink&amp;appuid=5a01a11b4eacab4ad9054ffc&amp;apptime=1597530570</t>
  </si>
  <si>
    <t>206000</t>
  </si>
  <si>
    <t>277000</t>
  </si>
  <si>
    <t>海口</t>
  </si>
  <si>
    <t>佐希发布了一篇小红书笔记，快来看吧！😆 D4JJ2B4lC1lb0Bv 😆 http://xhslink.com/yz7ex，复制本条信息，打开【小红书】App查看精彩内容！</t>
  </si>
  <si>
    <t>2020-08-16 06:31</t>
  </si>
  <si>
    <t>108</t>
  </si>
  <si>
    <t>萬万由夕</t>
  </si>
  <si>
    <t>XIWENice1</t>
  </si>
  <si>
    <t>17818143499</t>
  </si>
  <si>
    <t>萬波由夕</t>
  </si>
  <si>
    <t>https://www.xiaohongshu.com/user/profile/5e8440020000000001008e39?xhsshare=CopyLink&amp;appuid=5e8440020000000001008e39&amp;apptime=1592152549</t>
  </si>
  <si>
    <t>河源</t>
  </si>
  <si>
    <t>2020-08-15 18:18</t>
  </si>
  <si>
    <t>151</t>
  </si>
  <si>
    <t>大耳朵小鼻子</t>
  </si>
  <si>
    <t>xiaobizi113</t>
  </si>
  <si>
    <t>15756317226</t>
  </si>
  <si>
    <t>https://www.xiaohongshu.com/user/profile/5c278815000000000701ddbe?xhsshare=CopyLink&amp;appuid=5c278815000000000701ddbe&amp;apptime=1597571306</t>
  </si>
  <si>
    <t>106000</t>
  </si>
  <si>
    <t>2020-08-16 18:26</t>
  </si>
  <si>
    <t>51</t>
  </si>
  <si>
    <t>臭臭豆丁</t>
  </si>
  <si>
    <t>61592312</t>
  </si>
  <si>
    <t>13526407271</t>
  </si>
  <si>
    <t>猪猪倩宝</t>
  </si>
  <si>
    <t>https://www.xiaohongshu.com/user/profile/5b289643e8ac2b4f8544fe21?xhsshare=CopyLink&amp;appuid=5b289643e8ac2b4f8544fe21&amp;apptime=1529391034</t>
  </si>
  <si>
    <t>81995</t>
  </si>
  <si>
    <t>104998</t>
  </si>
  <si>
    <t>长沙</t>
  </si>
  <si>
    <t>美图，绿洲，抖音</t>
  </si>
  <si>
    <t>猪猪倩宝发布了一篇小红书笔记，快来看吧！😆 vFm9nyfzvzNd5ZB 😆 http://xhslink.com/ilH3w，复制本条信息，打开【小红书】App查看精彩内容！</t>
  </si>
  <si>
    <t>35</t>
  </si>
  <si>
    <t>雅琴🎀</t>
  </si>
  <si>
    <t>zhengxiaoyaqin</t>
  </si>
  <si>
    <t>13265122986</t>
  </si>
  <si>
    <t>小梨妹妹X</t>
  </si>
  <si>
    <t>https://www.xiaohongshu.com/user/profile/555a8d5b538c2544c8119341?xhsshare=CopyLink&amp;appuid=56fe74561c07df6b3f13ac38&amp;apptime=1597458868</t>
  </si>
  <si>
    <t>180000</t>
  </si>
  <si>
    <t>微博大众点评美图秀秀</t>
  </si>
  <si>
    <t>小梨妹妹X发布了一篇小红书笔记，快来看吧！😆 7V80zCoJj6TNsSk 😆 http://xhslink.com/NS82w，复制本条信息，打开【小红书】App查看精彩内容！</t>
  </si>
  <si>
    <t>83</t>
  </si>
  <si>
    <t>吉野歪歪子🍒</t>
  </si>
  <si>
    <t>Yyy_star</t>
  </si>
  <si>
    <t>13712603222</t>
  </si>
  <si>
    <t>吉野歪歪子</t>
  </si>
  <si>
    <t>https://www.xiaohongshu.com/user/profile/5e6f3b980000000001001f3b?xhsshare=CopyLink&amp;appuid=5e6f3b980000000001001f3b&amp;apptime=1597467950</t>
  </si>
  <si>
    <t>35541</t>
  </si>
  <si>
    <t>14300</t>
  </si>
  <si>
    <t xml:space="preserve">可 微博 绿洲 </t>
  </si>
  <si>
    <t>吉野歪歪子发布了一篇小红书笔记，快来看吧！😆 1SCPtyCspJeEZCI 😆 http://xhslink.com/P014w，复制本条信息，打开【小红书】App查看精彩内容！</t>
  </si>
  <si>
    <t>2020-08-15 13:05</t>
  </si>
  <si>
    <t>38</t>
  </si>
  <si>
    <t>婧婧快跑</t>
  </si>
  <si>
    <t>13829924191</t>
  </si>
  <si>
    <t>婧婧来了</t>
  </si>
  <si>
    <t>https://www.xiaohongshu.com/user/profile/5bf11bc45b52e70001a1717a?xhsshare=CopyLink&amp;appuid=5bf11bc45b52e70001a1717a&amp;apptime=1570580650</t>
  </si>
  <si>
    <t>7000</t>
  </si>
  <si>
    <t>婧婧来了发布了一篇小红书笔记，快来看吧！😆 0VXshJdLno23vk6 😆 http://xhslink.com/sqn3w，复制本条信息，打开【小红书】App查看精彩内容！</t>
  </si>
  <si>
    <t>2020-08-15 10:52</t>
  </si>
  <si>
    <t>一等账号</t>
  </si>
  <si>
    <t>二等账号</t>
  </si>
  <si>
    <t>筛选</t>
  </si>
  <si>
    <t>图文自报价</t>
  </si>
  <si>
    <t>是否可拍摄vlog视频笔记</t>
  </si>
  <si>
    <t>视频笔记报价</t>
  </si>
  <si>
    <t>粉丝10w+达人视频合作最低价</t>
  </si>
  <si>
    <t>2040000</t>
  </si>
  <si>
    <t>不合作视频笔记</t>
  </si>
  <si>
    <t>2020-08-14 14:16</t>
  </si>
  <si>
    <t>203000</t>
  </si>
  <si>
    <t>2020-08-14 13:30</t>
  </si>
  <si>
    <t>罗思敏 👸🏻</t>
  </si>
  <si>
    <t>2020-08-14 12:28</t>
  </si>
  <si>
    <t>苏雅💗UGG工厂店(正常发货)</t>
  </si>
  <si>
    <t>考拉</t>
  </si>
  <si>
    <t>。</t>
  </si>
  <si>
    <t>2020-08-14 13:56</t>
  </si>
  <si>
    <t>2020-08-14 12:24</t>
  </si>
  <si>
    <t>淄博</t>
  </si>
  <si>
    <t>2020-08-14 12:44</t>
  </si>
  <si>
    <t>你猜𖣦</t>
  </si>
  <si>
    <t>143000</t>
  </si>
  <si>
    <t>2020-08-14 13:55</t>
  </si>
  <si>
    <t>142000</t>
  </si>
  <si>
    <t>2020-08-14 14:26</t>
  </si>
  <si>
    <t>安徽安庆</t>
  </si>
  <si>
    <t>2020-08-14 12:26</t>
  </si>
  <si>
    <t>126000</t>
  </si>
  <si>
    <t>2020-08-14 13:58</t>
  </si>
  <si>
    <t>117000</t>
  </si>
  <si>
    <t>西安或重庆</t>
  </si>
  <si>
    <t>2020-08-14 13:36</t>
  </si>
  <si>
    <t>洋妞🎀</t>
  </si>
  <si>
    <t>2020-08-14 12:29</t>
  </si>
  <si>
    <t>184</t>
  </si>
  <si>
    <t>四川广安</t>
  </si>
  <si>
    <t>2020-08-14 15:28</t>
  </si>
  <si>
    <t>211000</t>
  </si>
  <si>
    <t>2020-08-14 13:14</t>
  </si>
  <si>
    <t>177000</t>
  </si>
  <si>
    <t>2020-08-14 12:33</t>
  </si>
  <si>
    <t>一筐猪🍥</t>
  </si>
  <si>
    <t>肇庆</t>
  </si>
  <si>
    <t>2020-08-14 13:19</t>
  </si>
  <si>
    <t>2020-08-14 13:12</t>
  </si>
  <si>
    <t>89000</t>
  </si>
  <si>
    <t>广东省佛山市禅城区</t>
  </si>
  <si>
    <t>小红书，微博，美图</t>
  </si>
  <si>
    <t>2020-08-14 12:35</t>
  </si>
  <si>
    <t>广东佛山</t>
  </si>
  <si>
    <t>2020-08-14 12:57</t>
  </si>
  <si>
    <t>2020-08-14 14:07</t>
  </si>
  <si>
    <t>十一圆圆💜</t>
  </si>
  <si>
    <t>150000</t>
  </si>
  <si>
    <t>广东湛江</t>
  </si>
  <si>
    <t>2020-08-14 12:40</t>
  </si>
  <si>
    <t>江苏南通</t>
  </si>
  <si>
    <t>🍯婉璇</t>
  </si>
  <si>
    <t>，</t>
  </si>
  <si>
    <t>2020-08-14 14:37</t>
  </si>
  <si>
    <t xml:space="preserve">绿洲 微博 </t>
  </si>
  <si>
    <t>2020-08-14 12:32</t>
  </si>
  <si>
    <t>2020-08-14 14:49</t>
  </si>
  <si>
    <t>72600</t>
  </si>
  <si>
    <t>广东省珠海市</t>
  </si>
  <si>
    <t>抖音，微博</t>
  </si>
  <si>
    <t>2020-08-14 12:41</t>
  </si>
  <si>
    <t>广东中山</t>
  </si>
  <si>
    <t>2020-08-14 13:22</t>
  </si>
  <si>
    <t>咖喱肉丸子💤</t>
  </si>
  <si>
    <t>绿洲、小红书</t>
  </si>
  <si>
    <t>2020-08-14 12:46</t>
  </si>
  <si>
    <t>2020-08-14 14:28</t>
  </si>
  <si>
    <t>113000</t>
  </si>
  <si>
    <t>绿洲 美图 微博</t>
  </si>
  <si>
    <t>2020-08-14 12:23</t>
  </si>
  <si>
    <t>199</t>
  </si>
  <si>
    <t>江西</t>
  </si>
  <si>
    <t>2020-08-14 16:04</t>
  </si>
  <si>
    <t>酷小徐（🍠KOL接合作）</t>
  </si>
  <si>
    <t>2020-08-14 14:41</t>
  </si>
  <si>
    <t>Vampire👿</t>
  </si>
  <si>
    <t>2020-08-14 13:34</t>
  </si>
  <si>
    <t>江苏连云港</t>
  </si>
  <si>
    <t>2020-08-14 12:45</t>
  </si>
  <si>
    <t>2020-08-14 14:36</t>
  </si>
  <si>
    <t>203</t>
  </si>
  <si>
    <t>CN</t>
  </si>
  <si>
    <t>192000</t>
  </si>
  <si>
    <t>辽宁省铁岭市</t>
  </si>
  <si>
    <t>2020-08-14 16:47</t>
  </si>
  <si>
    <t>淮安</t>
  </si>
  <si>
    <t>2020-08-14 13:03</t>
  </si>
  <si>
    <t>Z.C_🦄Yvonne</t>
  </si>
  <si>
    <t>一万橙🍊</t>
  </si>
  <si>
    <t>111000</t>
  </si>
  <si>
    <t>2020-08-14 12:25</t>
  </si>
  <si>
    <t>211</t>
  </si>
  <si>
    <t>河南省郑州市</t>
  </si>
  <si>
    <t>2020-08-14 17:25</t>
  </si>
  <si>
    <t>Red🍎</t>
  </si>
  <si>
    <t>2020-08-14 13:07</t>
  </si>
  <si>
    <t>69000</t>
  </si>
  <si>
    <t>91000</t>
  </si>
  <si>
    <t>小芹菜ccci发布了一篇小红书笔记，快来看吧！😆 qww7iwh8Ro2Sfql 😆 http://xhslink.com/u6BQw，复制本条信息，打开【小红书】App查看精彩内容！</t>
  </si>
  <si>
    <t>2020-08-14 12:55</t>
  </si>
  <si>
    <t>2020-08-14 12:30</t>
  </si>
  <si>
    <t>美图或者微博</t>
  </si>
  <si>
    <t>2020-08-14 14:10</t>
  </si>
  <si>
    <t>187</t>
  </si>
  <si>
    <t>Fiona💜</t>
  </si>
  <si>
    <t>长治</t>
  </si>
  <si>
    <t>2020-08-14 15:35</t>
  </si>
  <si>
    <t>175</t>
  </si>
  <si>
    <t>广东省湛江</t>
  </si>
  <si>
    <t>2020-08-14 14:57</t>
  </si>
  <si>
    <t>79000</t>
  </si>
  <si>
    <t>河北张家口</t>
  </si>
  <si>
    <t>2020-08-14 13:38</t>
  </si>
  <si>
    <t>168000</t>
  </si>
  <si>
    <t>广西北海</t>
  </si>
  <si>
    <t>2020-08-14 12:22</t>
  </si>
  <si>
    <t>207</t>
  </si>
  <si>
    <t>瑶儿👸🏼</t>
  </si>
  <si>
    <t>2020-08-14 17:10</t>
  </si>
  <si>
    <t>221</t>
  </si>
  <si>
    <t>广东潮州</t>
  </si>
  <si>
    <t>真猪奶茶发布了一篇小红书笔记，快来看吧！😆 rIfJzrd8us1jdqw 😆 http://xhslink.com/SMaVw，复制本条信息，打开【小红书】App查看精彩内容！</t>
  </si>
  <si>
    <t>2020-08-14 18:22</t>
  </si>
  <si>
    <t>185</t>
  </si>
  <si>
    <t>我叫沈么</t>
  </si>
  <si>
    <t>fifi-beauty</t>
  </si>
  <si>
    <t>昵称：我叫沈么 链接:https://www.xiaohongshu.com/user/profile/5c28bae0000000000602f154?xhsshare=CopyLink&amp;appuid=56c6847d1c07df21022ba284&amp;apptime=1596593951</t>
  </si>
  <si>
    <t>274000</t>
  </si>
  <si>
    <t>我叫沈么💕发布了一篇小红书笔记，快来看吧！😆 YWhYqju4Ual8jTx 😆 http://xhslink.com/HvNSw，复制本条信息，打开【小红书】App查看精彩内容！</t>
  </si>
  <si>
    <t>2020-08-14 15:29</t>
  </si>
  <si>
    <t>2020-08-14 13:53</t>
  </si>
  <si>
    <t>2020-08-14 12:36</t>
  </si>
  <si>
    <t>一颗小肉丸发布了一篇小红书笔记，快来看吧！😆 LRigQ9FSgWhcqGb 😆 http://xhslink.com/eOtQw，复制本条信息，打开【小红书】App查看精彩内容！</t>
  </si>
  <si>
    <t>Anita🌈</t>
  </si>
  <si>
    <t>橙橙子🍊</t>
  </si>
  <si>
    <t>山东潍坊</t>
  </si>
  <si>
    <t>195</t>
  </si>
  <si>
    <t>2020-08-14 15:53</t>
  </si>
  <si>
    <t>安徽芜湖</t>
  </si>
  <si>
    <t>四川省成都市</t>
  </si>
  <si>
    <t>美图 微博 西五街 绿洲</t>
  </si>
  <si>
    <t>2020-08-14 12:21</t>
  </si>
  <si>
    <t>176</t>
  </si>
  <si>
    <t>chan</t>
  </si>
  <si>
    <t>..</t>
  </si>
  <si>
    <t>凉冰冰🍋</t>
  </si>
  <si>
    <t>广东惠州</t>
  </si>
  <si>
    <t>原安妮子发布了一篇小红书笔记，快来看吧！😆 QuF8aLZmDlcH0H5 😆 http://xhslink.com/ICIQw，复制本条信息，打开【小红书】App查看精彩内容！</t>
  </si>
  <si>
    <t>2020-08-14 13:01</t>
  </si>
  <si>
    <t>200</t>
  </si>
  <si>
    <t>Tilda🦄</t>
  </si>
  <si>
    <t>Tilda🦄️</t>
  </si>
  <si>
    <t>2020-08-14 16:43</t>
  </si>
  <si>
    <t>210</t>
  </si>
  <si>
    <t>148000</t>
  </si>
  <si>
    <t>http://xhslink.com/Yf8Aw</t>
  </si>
  <si>
    <t>2020-08-14 17:23</t>
  </si>
  <si>
    <t>甘肃</t>
  </si>
  <si>
    <t>2020-08-14 13:40</t>
  </si>
  <si>
    <t>广东普宁</t>
  </si>
  <si>
    <t>2020-08-14 13:28</t>
  </si>
  <si>
    <t>广东省清远市</t>
  </si>
  <si>
    <t>2020-08-14 13:32</t>
  </si>
  <si>
    <t>2020-08-14 12:54</t>
  </si>
  <si>
    <t>2020-08-14 13:17</t>
  </si>
  <si>
    <t>可以同步微博、美图</t>
  </si>
  <si>
    <t>无平台</t>
  </si>
  <si>
    <t>2020-08-14 14:06</t>
  </si>
  <si>
    <t>莱莱SSR💫</t>
  </si>
  <si>
    <t>2020-08-14 14:45</t>
  </si>
  <si>
    <t>186</t>
  </si>
  <si>
    <t>河南省濮阳市</t>
  </si>
  <si>
    <t>小红书，微博，美图秀秀</t>
  </si>
  <si>
    <t>2020-08-14 15:32</t>
  </si>
  <si>
    <t>Joli</t>
  </si>
  <si>
    <t>2020-08-14 13:44</t>
  </si>
  <si>
    <t>青青子菁</t>
  </si>
  <si>
    <t>青青子菁🐳</t>
  </si>
  <si>
    <t>2020-08-14 13:08</t>
  </si>
  <si>
    <t>“caoting” 🍡</t>
  </si>
  <si>
    <t>caoting💫</t>
  </si>
  <si>
    <t>湛江</t>
  </si>
  <si>
    <t>220</t>
  </si>
  <si>
    <t>微妞儿✨</t>
  </si>
  <si>
    <t>广东省广州市</t>
  </si>
  <si>
    <t>大众点评 微博</t>
  </si>
  <si>
    <t>2020-08-14 18:05</t>
  </si>
  <si>
    <t>不</t>
  </si>
  <si>
    <t>2020-08-14 14:17</t>
  </si>
  <si>
    <t xml:space="preserve">美图 绿洲 微博 </t>
  </si>
  <si>
    <t>205</t>
  </si>
  <si>
    <t>广东省韶关市</t>
  </si>
  <si>
    <t>绿州</t>
  </si>
  <si>
    <t>三文鱼困了发布了一篇小红书笔记，快来看吧！😆 jmsvzS2HFOOI4BV 😆 http://xhslink.com/sl7Tw，复制本条信息，打开【小红书】App查看精彩内容！</t>
  </si>
  <si>
    <t>2020-08-14 17:02</t>
  </si>
  <si>
    <t>2020-08-14 14:20</t>
  </si>
  <si>
    <t>广东揭阳</t>
  </si>
  <si>
    <t>广东汕头</t>
  </si>
  <si>
    <t>美图 绿洲 西五街</t>
  </si>
  <si>
    <t>广东省湛江市</t>
  </si>
  <si>
    <t>2020-08-14 14:54</t>
  </si>
  <si>
    <t>222</t>
  </si>
  <si>
    <t>2020-08-14 18:30</t>
  </si>
  <si>
    <t>177</t>
  </si>
  <si>
    <t>微博(粉丝较低)</t>
  </si>
  <si>
    <t>2020-08-14 14:58</t>
  </si>
  <si>
    <t>温州</t>
  </si>
  <si>
    <t>2020-08-14 12:48</t>
  </si>
  <si>
    <t>Innocence.🎀</t>
  </si>
  <si>
    <t>2020-08-14 12:20</t>
  </si>
  <si>
    <t>37000</t>
  </si>
  <si>
    <t>四川省遂宁市</t>
  </si>
  <si>
    <t>2020-08-14 13:43</t>
  </si>
  <si>
    <t>深圳市龙岗区万科时代广场V寓3A栋2917</t>
  </si>
  <si>
    <t>2020-08-14 14:00</t>
  </si>
  <si>
    <t>163000</t>
  </si>
  <si>
    <t>山东济宁</t>
  </si>
  <si>
    <t>微博，绿洲都可</t>
  </si>
  <si>
    <t xml:space="preserve">  0</t>
  </si>
  <si>
    <t>2020-08-14 12:59</t>
  </si>
  <si>
    <t>江苏常州</t>
  </si>
  <si>
    <t>2020-08-14 12:18</t>
  </si>
  <si>
    <t>福建泉州</t>
  </si>
  <si>
    <t>微博，美图秀秀</t>
  </si>
  <si>
    <t>2020-08-14 12:39</t>
  </si>
  <si>
    <t>广东省</t>
  </si>
  <si>
    <t>2020-08-14 13:24</t>
  </si>
  <si>
    <t>一只士多啤梨鸭发布了一篇小红书笔记，快来看吧！😆 WxtRHBx8BbbqeN2 😆 http://xhslink.com/wTIRw，复制本条信息，打开【小红书】App查看精彩内容！</t>
  </si>
  <si>
    <t>2020-08-14 14:11</t>
  </si>
  <si>
    <t>208</t>
  </si>
  <si>
    <t>清远</t>
  </si>
  <si>
    <t>2020-08-14 17:16</t>
  </si>
  <si>
    <t>2020-08-14 13:20</t>
  </si>
  <si>
    <t>198</t>
  </si>
  <si>
    <t>189</t>
  </si>
  <si>
    <t>月牙💫</t>
  </si>
  <si>
    <t>2020-08-14 15:41</t>
  </si>
  <si>
    <t>美图 微博</t>
  </si>
  <si>
    <t>绿洲，微博，美图</t>
  </si>
  <si>
    <t>2020-08-14 13:23</t>
  </si>
  <si>
    <t>2020-08-14 12:51</t>
  </si>
  <si>
    <t>广东省河源市宝源路金鼎花园</t>
  </si>
  <si>
    <t>4天</t>
  </si>
  <si>
    <t>2020-08-14 13:05</t>
  </si>
  <si>
    <t>223</t>
  </si>
  <si>
    <t>Daisy🖤</t>
  </si>
  <si>
    <t>31856</t>
  </si>
  <si>
    <t>2020-08-14 18:35</t>
  </si>
  <si>
    <t>安徽六安</t>
  </si>
  <si>
    <t>！</t>
  </si>
  <si>
    <t>Ccc💋</t>
  </si>
  <si>
    <t>史迪丽💋</t>
  </si>
  <si>
    <t>广东省河源市</t>
  </si>
  <si>
    <t>可以！</t>
  </si>
  <si>
    <t>赖珊珊 ʚ🐰ིྀɞ</t>
  </si>
  <si>
    <t>美图微博都可</t>
  </si>
  <si>
    <t>2020-08-14 12:56</t>
  </si>
  <si>
    <t>218</t>
  </si>
  <si>
    <t>2020-08-14 17:41</t>
  </si>
  <si>
    <t>山东省济宁</t>
  </si>
  <si>
    <t>微博绿洲朋友圈</t>
  </si>
  <si>
    <t>212</t>
  </si>
  <si>
    <t>广西 北海</t>
  </si>
  <si>
    <t>2020-08-14 17:27</t>
  </si>
  <si>
    <t>🏃Young阳羊</t>
  </si>
  <si>
    <t>2110</t>
  </si>
  <si>
    <t>武汉</t>
  </si>
  <si>
    <t>2020-08-14 12:58</t>
  </si>
  <si>
    <t>46000</t>
  </si>
  <si>
    <t>山东省济宁市</t>
  </si>
  <si>
    <t>小陈同学🌈（KOL接合作）</t>
  </si>
  <si>
    <t>视频</t>
  </si>
  <si>
    <t>小陈同学🌈</t>
  </si>
  <si>
    <t>小陈同学🌈发布了一篇小红书笔记，快来看吧！😆 7zQ3iiVGqEzCYSI 😆 http://xhslink.com/IOiQw，复制本条信息，打开【小红书】App查看精彩内容！</t>
  </si>
  <si>
    <t>276000</t>
  </si>
  <si>
    <t>四川省</t>
  </si>
  <si>
    <t>cc女孩发布了一篇小红书笔记，快来看吧！😆 bvnhpX3w5STXNcG 😆 http://xhslink.com/g8EQw，复制本条信息，打开【小红书】App查看精彩内容！</t>
  </si>
  <si>
    <t>橘子橙Orange发布了一篇小红书笔记，快来看吧！😆 uMENdMntFaoxvMB 😆 http://xhslink.com/OCiQw，复制本条信息，打开【小红书】App查看精彩内容！</t>
  </si>
  <si>
    <t>178</t>
  </si>
  <si>
    <t>ᴍ</t>
  </si>
  <si>
    <t>790565741</t>
  </si>
  <si>
    <t>13692210909</t>
  </si>
  <si>
    <t>是郑漂亮吖-</t>
  </si>
  <si>
    <t>https://www.xiaohongshu.com/user/profile/5ea2fc3d000000000100bd90?xhsshare=CopyLink&amp;appuid=5ea2fc3d000000000100bd90&amp;apptime=1597388716</t>
  </si>
  <si>
    <t>220000</t>
  </si>
  <si>
    <t>视频自报最低价(粉丝数量10w+价值1300元正装日夜饮)</t>
  </si>
  <si>
    <t>是郑漂亮吖-发布了一篇小红书笔记，快来看吧！😆 xuqYB31BpOveUfk 😆 http://xhslink.com/z2pSw，复制本条信息，打开【小红书】App查看精彩内容！</t>
  </si>
  <si>
    <t>2020-08-14 15:06</t>
  </si>
  <si>
    <t>Vivi🧸</t>
  </si>
  <si>
    <t>viotabibi</t>
  </si>
  <si>
    <t>13434363377</t>
  </si>
  <si>
    <t>vivibaby</t>
  </si>
  <si>
    <t>https://www.xiaohongshu.com/user/profile/55a4c542a75c950316797dfa?xhsshare=CopyLink&amp;appuid=55a4c542a75c950316797dfa&amp;apptime=1597381553</t>
  </si>
  <si>
    <t>1730000</t>
  </si>
  <si>
    <t>weibo</t>
  </si>
  <si>
    <t>vivibaby发布了一篇小红书笔记，快来看吧！😆 TJvoizswxnMayLX 😆 http://xhslink.com/3TNQw，复制本条信息，打开【小红书】App查看精彩内容！</t>
  </si>
  <si>
    <t>1600</t>
  </si>
  <si>
    <t>2020-08-14 13:09</t>
  </si>
  <si>
    <t>https://www.xiaohongshu.com/user/profile/5d0522450000000010013ac5?xhsshare=CopyLink&amp;appuid=5d0522450000000010013ac5&amp;apptime=1597383248</t>
  </si>
  <si>
    <t>橙子CC发布了一篇小红书笔记，快来看吧！😆 UeSGVwEej3lCc9e 😆 http://xhslink.com/6XkRw，复制本条信息，打开【小红书】App查看精彩内容！</t>
  </si>
  <si>
    <t>李容易（接合作</t>
  </si>
  <si>
    <t>Citrine1128</t>
  </si>
  <si>
    <t>13531135751</t>
  </si>
  <si>
    <t>李容易.</t>
  </si>
  <si>
    <t>https://www.xiaohongshu.com/user/profile/5d5b9000000000000101ae1c?xhsshare=CopyLink&amp;appuid=5bda42488512cb0001b223af&amp;apptime=1594766053</t>
  </si>
  <si>
    <t>167000</t>
  </si>
  <si>
    <t xml:space="preserve">广东省广州市番禺区大学城南亭村口 </t>
  </si>
  <si>
    <t>April_fairy__</t>
  </si>
  <si>
    <t>18190679927</t>
  </si>
  <si>
    <t>狸子汐</t>
  </si>
  <si>
    <t>https://www.xiaohongshu.com/user/profile/5bc9b5f7152e6600011159e7?xhsshare=CopyLink&amp;appuid=5bc9b5f7152e6600011159e7&amp;apptime=1597383447</t>
  </si>
  <si>
    <t>234000</t>
  </si>
  <si>
    <t>山东菏泽</t>
  </si>
  <si>
    <t>微博https://weibo.com/u/3090106424</t>
  </si>
  <si>
    <t>稿费500(粉丝数量3w-5w)</t>
  </si>
  <si>
    <t>狸子汐发布了一篇小红书笔记，快来看吧！😆 oburaZni8MyFVZQ 😆 http://xhslink.com/pDeRw，复制本条信息，打开【小红书】App查看精彩内容！</t>
  </si>
  <si>
    <t>2020-08-14 13:39</t>
  </si>
  <si>
    <t>Ealine</t>
  </si>
  <si>
    <t>YIN-bb29</t>
  </si>
  <si>
    <t>13502836919</t>
  </si>
  <si>
    <t>https://www.xiaohongshu.com/user/profile/5d84d901000000000100a8d2?xhsshare=CopyLink&amp;appuid=5d84d901000000000100a8d2&amp;apptime=1597379577</t>
  </si>
  <si>
    <t>Ealine发布了一篇小红书笔记，快来看吧！😆 oropCU6FzgXLDVw 😆 http://xhslink.com/0mlQw，复制本条信息，打开【小红书】App查看精彩内容！</t>
  </si>
  <si>
    <t>Newsoul</t>
  </si>
  <si>
    <t>Newsoul228</t>
  </si>
  <si>
    <t>18407593049</t>
  </si>
  <si>
    <t>小杜同学</t>
  </si>
  <si>
    <t>https://www.xiaohongshu.com/user/profile/59ebe72ce8ac2b30a041a6e0?xhsshare=CopyLink&amp;appuid=59ebe72ce8ac2b30a041a6e0&amp;apptime=1597386047</t>
  </si>
  <si>
    <t>152000</t>
  </si>
  <si>
    <t>小杜同学发布了一篇小红书笔记，快来看吧！😆 yzt1PFIC9aScn6T 😆 http://xhslink.com/ofQRw，复制本条信息，打开【小红书】App查看精彩内容！</t>
  </si>
  <si>
    <t>2020-08-14 14:21</t>
  </si>
  <si>
    <t>179</t>
  </si>
  <si>
    <t>失眠少女清醒记小红书合作</t>
  </si>
  <si>
    <t>18587356010</t>
  </si>
  <si>
    <t>失眠少女清醒记https://www.xiaohongshu.com/user/profile/5bab95362d833c00015887a9?xhsshare=CopyLink&amp;appuid=5bab95362d833c00015887a9&amp;apptime=1542880311</t>
  </si>
  <si>
    <t>https://www.xiaohongshu.com/user/profile/5bab95362d833c00015887a9?xhsshare=CopyLink&amp;appuid=5bab95362d833c00015887a9&amp;apptime=1542880311</t>
  </si>
  <si>
    <t>450000</t>
  </si>
  <si>
    <t>五天</t>
  </si>
  <si>
    <t>1400</t>
  </si>
  <si>
    <t>2020-08-14 15:08</t>
  </si>
  <si>
    <t>核桃妹儿小红书合作</t>
  </si>
  <si>
    <t>13108195838</t>
  </si>
  <si>
    <t>核桃妹儿</t>
  </si>
  <si>
    <t>https://www.xiaohongshu.com/user/profile/5bab974a8abbba0001941055?xhsshare=CopyLink&amp;appuid=5bab974a8abbba0001941055&amp;apptime=1552537339</t>
  </si>
  <si>
    <t>444000</t>
  </si>
  <si>
    <t>2020-08-14 14:32</t>
  </si>
  <si>
    <t>191</t>
  </si>
  <si>
    <t>Even、zZ</t>
  </si>
  <si>
    <t>17020094582</t>
  </si>
  <si>
    <t>https://www.xiaohongshu.com/user/profile/5927fb535e87e73932bd7066?xhsshare=CopyLink&amp;appuid=5927fb535e87e73932bd7066&amp;apptime=1593521659</t>
  </si>
  <si>
    <t>Even、zZ发布了一篇小红书笔记，快来看吧！😆 lODo3OXz6GKYs51 😆 http://xhslink.com/uPXSw，复制本条信息，打开【小红书】App查看精彩内容！</t>
  </si>
  <si>
    <t>2020-08-14 15:43</t>
  </si>
  <si>
    <t>艺嫣小红书合作</t>
  </si>
  <si>
    <t>17818580704</t>
  </si>
  <si>
    <t>艺嫣</t>
  </si>
  <si>
    <t>https://www.xiaohongshu.com/user/profile/5bcc276083f1170001689b55?xhsshare=CopyLink&amp;appuid=5bcc276083f1170001689b55&amp;apptime=1583306415</t>
  </si>
  <si>
    <t>2020-08-14 14:33</t>
  </si>
  <si>
    <t>鱼头</t>
  </si>
  <si>
    <t>644278841</t>
  </si>
  <si>
    <t>17750251310</t>
  </si>
  <si>
    <t>mini鱼头头</t>
  </si>
  <si>
    <t>https://www.xiaohongshu.com/user/profile/563c6517e4b1cf1e80b24d90?xhsshare=CopyLink&amp;appuid=563c6517e4b1cf1e80b24d90&amp;apptime=1597382938</t>
  </si>
  <si>
    <t>632000</t>
  </si>
  <si>
    <t>mini鱼头头发布了一篇小红书笔记，快来看吧！😆 HujQckEXZdjSnMi 😆 http://xhslink.com/L37Qw，复制本条信息，打开【小红书】App查看精彩内容！</t>
  </si>
  <si>
    <t>3000</t>
  </si>
  <si>
    <t>213</t>
  </si>
  <si>
    <t>ㅤㅤ</t>
  </si>
  <si>
    <t>Csmallxx</t>
  </si>
  <si>
    <t>19801301670</t>
  </si>
  <si>
    <t>塌塌米tami</t>
  </si>
  <si>
    <t>https://www.xiaohongshu.com/user/profile/5bd58ba66d0c4d00019c1016?xhsshare=CopyLink&amp;appuid=5bd58ba66d0c4d00019c1016&amp;apptime=1597397197</t>
  </si>
  <si>
    <t>160000</t>
  </si>
  <si>
    <t>2020-08-14 17:29</t>
  </si>
  <si>
    <t>半口奶酪呀</t>
  </si>
  <si>
    <t>15132062771</t>
  </si>
  <si>
    <t>https://www.xiaohongshu.com/user/profile/5baddd0d8e36b50001ae16ac?xhsshare=CopyLink&amp;appuid=5baddd0d8e36b50001ae16ac&amp;apptime=1596160593</t>
  </si>
  <si>
    <t>320000</t>
  </si>
  <si>
    <t>河北</t>
  </si>
  <si>
    <t>5天内</t>
  </si>
  <si>
    <t>183</t>
  </si>
  <si>
    <t>不吃曲奇发布了一篇小红书笔记，快来看吧！😆 TOTjghbqow9XXWP 😆 http://xhslink.com/NqBSw，复制本条信息，打开【小红书】App查看精彩内容！</t>
  </si>
  <si>
    <t>2020-08-14 15:17</t>
  </si>
  <si>
    <t>Cammy</t>
  </si>
  <si>
    <t>xy09068888</t>
  </si>
  <si>
    <t>18666500246</t>
  </si>
  <si>
    <t>奶酪爱你呀</t>
  </si>
  <si>
    <t>https://www.xiaohongshu.com/user/profile/5972b71df89a9213f586e9f6?xhsshare=CopyLink&amp;appuid=5972b71df89a9213f586e9f6&amp;apptime=1597384078</t>
  </si>
  <si>
    <t>绿洲、美图</t>
  </si>
  <si>
    <t>奶酪爱你呀发布了一篇小红书笔记，快来看吧！😆 hRWGLQlTk7tJPq9 😆 http://xhslink.com/1VmRw，复制本条信息，打开【小红书】App查看精彩内容！</t>
  </si>
  <si>
    <t>2020-08-14 13:49</t>
  </si>
  <si>
    <t>181</t>
  </si>
  <si>
    <t>一粒大米</t>
  </si>
  <si>
    <t>18587252362</t>
  </si>
  <si>
    <t>一粒大米~</t>
  </si>
  <si>
    <t>https://www.xiaohongshu.com/user/profile/5bdbfe81f60ac60001386029?xhsshare=CopyLink&amp;appuid=5bdbfe81f60ac60001386029&amp;apptime=1545038648</t>
  </si>
  <si>
    <t>260000</t>
  </si>
  <si>
    <t>1200</t>
  </si>
  <si>
    <t>2020-08-14 15:10</t>
  </si>
  <si>
    <t>190</t>
  </si>
  <si>
    <t>黑糖啵啵酱</t>
  </si>
  <si>
    <t>17846745098</t>
  </si>
  <si>
    <t>https://www.xiaohongshu.com/user/profile/5bb6f46b6ccde00001685797?xhsshare=CopyLink&amp;appuid=5bb6f46b6ccde00001685797&amp;apptime=15749</t>
  </si>
  <si>
    <t>245000</t>
  </si>
  <si>
    <t>黑糖啵啵酱发布了一篇小红书笔记，快来看吧！😆 vDlnZk3PvGKq0Va 😆 http://xhslink.com/1IJRw，复制本条信息，打开【小红书】App查看精彩内容！</t>
  </si>
  <si>
    <t>182</t>
  </si>
  <si>
    <t>是莹滢a</t>
  </si>
  <si>
    <t>15820208071</t>
  </si>
  <si>
    <t>https://www.xiaohongshu.com/user/profile/5bc9b394dbcfaf0001605159?xhsshare=CopyLink&amp;appuid=5bc9b394dbcfaf0001605159&amp;apptime=1595383844</t>
  </si>
  <si>
    <t>243000</t>
  </si>
  <si>
    <t>是莹滢a发布了一篇小红书笔记，快来看吧！😆 9AeTLcnl9xZhost 😆 http://xhslink.com/Sl1Sw，复制本条信息，打开【小红书】App查看精彩内容！</t>
  </si>
  <si>
    <t>2020-08-14 15:11</t>
  </si>
  <si>
    <t>shy</t>
  </si>
  <si>
    <t>lovingshy</t>
  </si>
  <si>
    <t>18351881076</t>
  </si>
  <si>
    <t>小小的小日子</t>
  </si>
  <si>
    <t>https://www.xiaohongshu.com/user/profile/5c406982000000000503d1e6?xhsshare=CopyLink&amp;appuid=5c406982000000000503d1e6&amp;apptime=1597381351</t>
  </si>
  <si>
    <t>620000</t>
  </si>
  <si>
    <t>护肤,美食,旅行</t>
  </si>
  <si>
    <t>宋炫君发布了一篇小红书笔记，快来看吧！😆 QTrYTaAFPCvj3EO 😆 http://xhslink.com/Y2RQw，复制本条信息，打开【小红书】App查看精彩内容！</t>
  </si>
  <si>
    <t>2500</t>
  </si>
  <si>
    <t>柠柠七小红书合作</t>
  </si>
  <si>
    <t>15915810397</t>
  </si>
  <si>
    <t>柠柠七</t>
  </si>
  <si>
    <t>https://www.xiaohongshu.com/user/profile/5bdac65cfa3e430001ae43dc?xhsshare=CopyLink&amp;appuid=5bdac65cfa3e430001ae43dc&amp;apptime=1576737167</t>
  </si>
  <si>
    <t>2020-08-14 14:30</t>
  </si>
  <si>
    <t>216</t>
  </si>
  <si>
    <t>谢七七</t>
  </si>
  <si>
    <t>xie qiqi999</t>
  </si>
  <si>
    <t>18925077154</t>
  </si>
  <si>
    <t>https://www.xiaohongshu.com/user/profile/5c7915420000000016001b14?xhsshare=CopyLink&amp;appuid=5c7915420000000016001b14&amp;apptime=1597397604</t>
  </si>
  <si>
    <t>2020-08-14 17:34</t>
  </si>
  <si>
    <t>郑玲玲在线接推广（13号在成都）</t>
  </si>
  <si>
    <t>min544056975</t>
  </si>
  <si>
    <t>18219300639</t>
  </si>
  <si>
    <t>郑玲玲</t>
  </si>
  <si>
    <t>https://www.xiaohongshu.com/user/profile/5a38516f4eacab78eb42b1ab?xhsshare=CopyLink&amp;appuid=5a38516f4eacab78eb42b1ab&amp;apptime=1583241293</t>
  </si>
  <si>
    <t>402000</t>
  </si>
  <si>
    <t>郑玲玲发布了一篇小红书笔记，快来看吧！😆 R2NNNLyan016K6q 😆 http://xhslink.com/VJ9Pw，复制本条信息，打开【小红书】App查看精彩内容！</t>
  </si>
  <si>
    <t>3800</t>
  </si>
  <si>
    <t>Véroniǫue🦄</t>
  </si>
  <si>
    <t>STWChristy</t>
  </si>
  <si>
    <t>17302145075</t>
  </si>
  <si>
    <t>小黑Aristocrat</t>
  </si>
  <si>
    <t>https://www.xiaohongshu.com/user/profile/570be4c7aed7583f36d7e0fe?xhsshare=CopyLink&amp;appuid=570be4c7aed7583f36d7e0fe&amp;apptime=1581079756</t>
  </si>
  <si>
    <t>455000</t>
  </si>
  <si>
    <t>点评 微博</t>
  </si>
  <si>
    <t>小黑Aristocrat💎发布了一篇小红书笔记，快来看吧！😆 b5DMy4z3FF01p0y 😆 http://xhslink.com/RHpQw，复制本条信息，打开【小红书】App查看精彩内容！</t>
  </si>
  <si>
    <t>4000</t>
  </si>
  <si>
    <t>2020-08-14 12:42</t>
  </si>
  <si>
    <t>66有点圆๑</t>
  </si>
  <si>
    <t>ZT6619991999</t>
  </si>
  <si>
    <t>18819795912</t>
  </si>
  <si>
    <t>肥66</t>
  </si>
  <si>
    <t>https://www.xiaohongshu.com/user/profile/5e9c1ad300000000010055aa?xhsshare=CopyLink&amp;appuid=5e9c1ad300000000010055aa&amp;apptime=1597381593</t>
  </si>
  <si>
    <t>一周内</t>
  </si>
  <si>
    <t>197</t>
  </si>
  <si>
    <t>程煊棋发布了一篇小红书笔记，快来看吧！😆 INUPOXqL5oV2s6v 😆 http://xhslink.com/nWfTw，复制本条信息，打开【小红书】App查看精彩内容！</t>
  </si>
  <si>
    <t>1700</t>
  </si>
  <si>
    <t>2020-08-14 16:01</t>
  </si>
  <si>
    <t>旭佑晨(急事弹语音)</t>
  </si>
  <si>
    <t>18833652278</t>
  </si>
  <si>
    <t>旭晨</t>
  </si>
  <si>
    <t>https://www.xiaohongshu.com/user/profile/5af289b14eacab19e3c5136b?xhsshare=CopyLink&amp;appuid=5af289b14eacab19e3c5136b&amp;apptime=1597383045</t>
  </si>
  <si>
    <t>旭晨发布了一篇小红书笔记，快来看吧！😆 qSPwY1cYwS94DRX 😆 http://xhslink.com/Lp8Qw，复制本条信息，打开【小红书】App查看精彩内容！</t>
  </si>
  <si>
    <t>小哪吒</t>
  </si>
  <si>
    <t>joywww999</t>
  </si>
  <si>
    <t>18280208635</t>
  </si>
  <si>
    <t>非洲豆</t>
  </si>
  <si>
    <t>https://www.xiaohongshu.com/user/profile/5abe51454eacab7da386d44f?xhsshare=CopyLink&amp;appuid=5abe51454eacab7da386d44f&amp;apptime=1597386294</t>
  </si>
  <si>
    <t>非洲豆发布了一篇小红书笔记，快来看吧！😆 nKVxadFNwfN9xCX 😆 http://xhslink.com/eaQRw，复制本条信息，打开【小红书】App查看精彩内容！</t>
  </si>
  <si>
    <t>十二</t>
  </si>
  <si>
    <t>-Cshhh</t>
  </si>
  <si>
    <t>17381353100</t>
  </si>
  <si>
    <t>陈十二的西瓜</t>
  </si>
  <si>
    <t>https://www.xiaohongshu.com/user/profile/5ed7a5100000000001001722?xhsshare=CopyLink&amp;appuid=5ed7a5100000000001001722&amp;apptime=1597383463</t>
  </si>
  <si>
    <t>四川省成都市简阳市</t>
  </si>
  <si>
    <t>🈚️</t>
  </si>
  <si>
    <t>2020-08-14 13:45</t>
  </si>
  <si>
    <t>十三</t>
  </si>
  <si>
    <t>2306777596</t>
  </si>
  <si>
    <t>17876207267</t>
  </si>
  <si>
    <t>肥球不肥</t>
  </si>
  <si>
    <t>https://www.xiaohongshu.com/user/profile/5ea26261000000000100a5d5?xhsshare=CopyLink&amp;appuid=5ea26261000000000100a5d5&amp;apptime=1597380150</t>
  </si>
  <si>
    <t>皓机长与诺行者</t>
  </si>
  <si>
    <t>weibowbw</t>
  </si>
  <si>
    <t>13540300951</t>
  </si>
  <si>
    <t>https://www.xiaohongshu.com/user/profile/571d8b90aed7584d92aa0c2a?xhsshare=CopyLink&amp;appuid=571d8b90aed7584d92aa0c2a&amp;apptime=1597383217</t>
  </si>
  <si>
    <t>371000</t>
  </si>
  <si>
    <t>成都市</t>
  </si>
  <si>
    <t>美图秀秀，网易考拉</t>
  </si>
  <si>
    <t>皓机长与诺行者发布了一篇小红书笔记，快来看吧！😆 iHzLXdmzfUySjt9 😆 http://xhslink.com/x19Qw，复制本条信息，打开【小红书】App查看精彩内容！</t>
  </si>
  <si>
    <t>219</t>
  </si>
  <si>
    <t>一只发财豆</t>
  </si>
  <si>
    <t>doudounizi521</t>
  </si>
  <si>
    <t>13406825086</t>
  </si>
  <si>
    <t>水瓶座的水果糖</t>
  </si>
  <si>
    <t>https://www.xiaohongshu.com/user/profile/5b52d620e8ac2b452996b7fa?xhsshare=CopyLink&amp;appuid=55a9d8c767bc650a5cd8ec57&amp;apptime=1545292351</t>
  </si>
  <si>
    <t>山东省聊城市</t>
  </si>
  <si>
    <t>2020-08-14 17:53</t>
  </si>
  <si>
    <t>美女2号.</t>
  </si>
  <si>
    <t xml:space="preserve">lanziww </t>
  </si>
  <si>
    <t>18312718266</t>
  </si>
  <si>
    <t>我有个篮子</t>
  </si>
  <si>
    <t>https://www.xiaohongshu.com/user/profile/5d8cc5220000000001004196?xhsshare=CopyLink&amp;appuid=5d8cc5220000000001004196&amp;apptime=1597380334</t>
  </si>
  <si>
    <t>🍒cherry</t>
  </si>
  <si>
    <t>aurora69</t>
  </si>
  <si>
    <t>15605986519</t>
  </si>
  <si>
    <t>柿叮当</t>
  </si>
  <si>
    <t>https://www.xiaohongshu.com/user/profile/5c277fc70000000006033e19?xhsshare=CopyLink&amp;appuid=58fdaea250c4b46c9876fee6&amp;apptime=1597383123</t>
  </si>
  <si>
    <t>杨公子</t>
  </si>
  <si>
    <t>1012091084</t>
  </si>
  <si>
    <t>15508168181</t>
  </si>
  <si>
    <t>https://www.xiaohongshu.com/user/profile/5a76683a4eacab7dd54513c5?xhsshare=CopyLink&amp;appuid=5a76683a4eacab7dd54513c5&amp;apptime=1597385232</t>
  </si>
  <si>
    <t>杨公子发布了一篇小红书笔记，快来看吧！😆 1WbAFT9QYSGgnE0 😆 http://xhslink.com/TMERw，复制本条信息，打开【小红书】App查看精彩内容！</t>
  </si>
  <si>
    <t>2020-08-14 14:08</t>
  </si>
  <si>
    <t>192</t>
  </si>
  <si>
    <t>monkey</t>
  </si>
  <si>
    <t>weixin1028925320</t>
  </si>
  <si>
    <t>18818438181</t>
  </si>
  <si>
    <t>安猪娜</t>
  </si>
  <si>
    <t>https://www.xiaohongshu.com/user/profile/5b61b8c840ecc4000127ef52?xhsshare=CopyLink&amp;appuid=5b61b8c840ecc4000127ef52&amp;apptime=1597391095</t>
  </si>
  <si>
    <t>微博、绿洲</t>
  </si>
  <si>
    <t>2020-08-14 15:47</t>
  </si>
  <si>
    <t>🦄</t>
  </si>
  <si>
    <t>Gemini___0601</t>
  </si>
  <si>
    <t>15712317618</t>
  </si>
  <si>
    <t>匙儿。</t>
  </si>
  <si>
    <t>https://www.xiaohongshu.com/user/profile/5bdba6eb5c5b6a0001b79d83?xhsshare=CopyLink&amp;appuid=5bdba6eb5c5b6a0001b79d83&amp;apptime=1595234227</t>
  </si>
  <si>
    <t>ZAN90522</t>
  </si>
  <si>
    <t>15151133184</t>
  </si>
  <si>
    <t>https://www.xiaohongshu.com/user/profile/5b724f470ea70800017f6157?xhsshare=CopyLink&amp;appuid=5b724f470ea70800017f6157&amp;apptime=1597387413</t>
  </si>
  <si>
    <t>江苏</t>
  </si>
  <si>
    <t>香妃子Pauline🗽</t>
  </si>
  <si>
    <t>dengpao365612</t>
  </si>
  <si>
    <t>15221882998</t>
  </si>
  <si>
    <t>宝妮妮酱</t>
  </si>
  <si>
    <t>https://www.xiaohongshu.com/user/profile/58fdd7c86a6a692edbb904d7?xhsshare=CopyLink&amp;appuid=58fdd7c86a6a692edbb904d7&amp;apptime=1597382507</t>
  </si>
  <si>
    <t>宝妮妮酱发布了一篇小红书笔记，快来看吧！😆 xdZQTYKZLMLG4wL 😆 http://xhslink.com/mP1Qw，复制本条信息，打开【小红书】App查看精彩内容！</t>
  </si>
  <si>
    <t>4500</t>
  </si>
  <si>
    <t>L</t>
  </si>
  <si>
    <t>charlotteABCD</t>
  </si>
  <si>
    <t>18080220862</t>
  </si>
  <si>
    <t>阿月喜欢吃饭</t>
  </si>
  <si>
    <t>https://www.xiaohongshu.com/user/profile/5da6da0900000000010056b5?xhsshare=CopyLink&amp;appuid=5da6da0900000000010056b5&amp;apptime=1597381474</t>
  </si>
  <si>
    <t>30164</t>
  </si>
  <si>
    <t>好</t>
  </si>
  <si>
    <t>2020-08-14 13:11</t>
  </si>
  <si>
    <t>南北</t>
  </si>
  <si>
    <t>Qbg5566</t>
  </si>
  <si>
    <t>15265606253</t>
  </si>
  <si>
    <t>Dec_草莓酱</t>
  </si>
  <si>
    <t>https://www.xiaohongshu.com/user/profile/5a67ece74eacab347665cb40?xhsshare=CopyLink&amp;appuid=5a67ece74eacab347665cb40&amp;apptime=1597371374</t>
  </si>
  <si>
    <t>28000</t>
  </si>
  <si>
    <t>山东省潍坊市诸城市</t>
  </si>
  <si>
    <t>2020-08-14 14:27</t>
  </si>
  <si>
    <t>雨田三日玉🍧</t>
  </si>
  <si>
    <t>LJY1999322</t>
  </si>
  <si>
    <t>17673109846</t>
  </si>
  <si>
    <t>雨田三日玉</t>
  </si>
  <si>
    <t>https://www.xiaohongshu.com/user/profile/5b9f24cf6f3c3100019421b9?xhsshare=CopyLink&amp;appuid=5b9f24cf6f3c3100019421b9&amp;apptime=1597379404</t>
  </si>
  <si>
    <t>双微</t>
  </si>
  <si>
    <t>詹小詹zoe</t>
  </si>
  <si>
    <t>queen19931005</t>
  </si>
  <si>
    <t>19828241337</t>
  </si>
  <si>
    <t>https://www.xiaohongshu.com/user/profile/5e08bd140000000001006901?xhsshare=CopyLink&amp;appuid=5e08bd140000000001006901&amp;apptime=1597387671</t>
  </si>
  <si>
    <t>291000</t>
  </si>
  <si>
    <t>詹小詹zoe发布了一篇小红书笔记，快来看吧！😆 S5SowIAsFzOUex2 😆 http://xhslink.com/wW9Rw，复制本条信息，打开【小红书】App查看精彩内容！</t>
  </si>
  <si>
    <t>2800</t>
  </si>
  <si>
    <t>LL_377742544</t>
  </si>
  <si>
    <t>18271869965</t>
  </si>
  <si>
    <t>失眠的猫头鹰</t>
  </si>
  <si>
    <t>https://www.xiaohongshu.com/user/profile/5a4a22384eacab4bf60ddea6?xhsshare=CopyLink&amp;appuid=5a4a22384eacab4bf60ddea6&amp;apptime=1595945190</t>
  </si>
  <si>
    <t>51479</t>
  </si>
  <si>
    <t>湖北武汉</t>
  </si>
  <si>
    <t>201</t>
  </si>
  <si>
    <t>Calypso.</t>
  </si>
  <si>
    <t>ChrisFromCetus</t>
  </si>
  <si>
    <t>13381658718</t>
  </si>
  <si>
    <t>是辣条呀</t>
  </si>
  <si>
    <t>https://www.xiaohongshu.com/user/profile/58b5926982ec390136bf5711</t>
  </si>
  <si>
    <t>https://m.dianping.com/userprofile/51018117</t>
  </si>
  <si>
    <t>是辣条呀发布了一篇小红书笔记，快来看吧！😆 qykCrrxA2YleB3Q 😆 http://xhslink.com/BGRTw，复制本条信息，打开【小红书】App查看精彩内容！</t>
  </si>
  <si>
    <t>204</t>
  </si>
  <si>
    <t>Sunny小柠檬</t>
  </si>
  <si>
    <t>Lemon_7707</t>
  </si>
  <si>
    <t>18316694570</t>
  </si>
  <si>
    <t>https://www.xiaohongshu.com/user/profile/5d0d9610000000001602d3ab?xhsshare=CopyLink&amp;appuid=5bfa69d79998370001d3ff72&amp;apptime=1597395021</t>
  </si>
  <si>
    <t>32000</t>
  </si>
  <si>
    <t>2020-08-14 16:55</t>
  </si>
  <si>
    <t>🍠温柔欣欣</t>
  </si>
  <si>
    <t>zzzhx1999</t>
  </si>
  <si>
    <t>13153610714</t>
  </si>
  <si>
    <t>你的可爱欣</t>
  </si>
  <si>
    <t>https://www.xiaohongshu.com/user/profile/5c11bc7e0000000007003760?xhsshare=CopyLink&amp;appuid=5e0ed64c00000000010067c4&amp;apptime=1597383306</t>
  </si>
  <si>
    <t>🦄ིྀ</t>
  </si>
  <si>
    <t>13143616021</t>
  </si>
  <si>
    <t>一只小肥玮</t>
  </si>
  <si>
    <t>https://www.xiaohongshu.com/user/profile/5d5892700000000001004496?xhsshare=CopyLink&amp;appuid=5d5892700000000001004496&amp;apptime=1594009788</t>
  </si>
  <si>
    <t>珍妮</t>
  </si>
  <si>
    <t>1363635867</t>
  </si>
  <si>
    <t>13026794760</t>
  </si>
  <si>
    <t>超甜珍妮</t>
  </si>
  <si>
    <t>https://www.xiaohongshu.com/user/profile/5cf68d84000000001601a2e3?xhsshare=CopyLink&amp;appuid=5cf68d84000000001601a2e3&amp;apptime=1597382349</t>
  </si>
  <si>
    <t>206</t>
  </si>
  <si>
    <t>Jeff是我啊</t>
  </si>
  <si>
    <t>z1992912</t>
  </si>
  <si>
    <t>15990039067</t>
  </si>
  <si>
    <t>会魔法的可爱屁jeff</t>
  </si>
  <si>
    <t>https://www.xiaohongshu.com/user/profile/5c715a9400000000120102b2?xhsshare=CopyLink&amp;appuid=5c715a9400000000120102b2&amp;apptime=1597396085</t>
  </si>
  <si>
    <t>会魔法的可爱屁Jeff发布了一篇小红书笔记，快来看吧！😆 JvEX3Tfnr6kDzMm 😆 http://xhslink.com/I6bUw，复制本条信息，打开【小红书】App查看精彩内容！</t>
  </si>
  <si>
    <t>2020-08-14 17:09</t>
  </si>
  <si>
    <t>217</t>
  </si>
  <si>
    <t>一碗醋多放辣椒</t>
  </si>
  <si>
    <t>Fh981014</t>
  </si>
  <si>
    <t>17860706269</t>
  </si>
  <si>
    <t>芒果泡泡奶</t>
  </si>
  <si>
    <t>https://www.xiaohongshu.com/user/profile/592b88437fc5b81ea1a72990?xhsshare=CopyLink&amp;appuid=592b88437fc5b81ea1a72990&amp;apptime=1597397831</t>
  </si>
  <si>
    <t>潍坊</t>
  </si>
  <si>
    <t>2020-08-14 17:38</t>
  </si>
  <si>
    <t>215</t>
  </si>
  <si>
    <t>喵呜</t>
  </si>
  <si>
    <t>15131764528</t>
  </si>
  <si>
    <t>15131764628</t>
  </si>
  <si>
    <t>千堆雪</t>
  </si>
  <si>
    <t>https://www.xiaohongshu.com/user/profile/5a26047b11be1061ec31af53?xhsshare=CopyLink&amp;appuid=5a26047b11be1061ec31af53&amp;apptime=1597397259</t>
  </si>
  <si>
    <t>河北沧州</t>
  </si>
  <si>
    <t>抖音</t>
  </si>
  <si>
    <t>千堆雪发布了一篇小红书笔记，快来看吧！😆 Ds9DCg78yzWNCbN 😆 http://xhslink.com/VavUw，复制本条信息，打开【小红书】App查看精彩内容！</t>
  </si>
  <si>
    <t>2020-08-14 17:30</t>
  </si>
  <si>
    <t>娜时清风</t>
  </si>
  <si>
    <t>hzff5200</t>
  </si>
  <si>
    <t>13438908645</t>
  </si>
  <si>
    <t>https://www.xiaohongshu.com/user/profile/5b06d14511be1047399c1f50?xhsshare=CopyLink&amp;appuid=5b06d14511be1047399c1f50&amp;apptime=1597381962</t>
  </si>
  <si>
    <t>415000</t>
  </si>
  <si>
    <t>娜时清风发布了一篇小红书笔记，快来看吧！😆 JCgq4OgIKvi57Qx 😆 http://xhslink.com/WiTQw，复制本条信息，打开【小红书】App查看精彩内容！</t>
  </si>
  <si>
    <t>2020-08-14 13:13</t>
  </si>
  <si>
    <t>194</t>
  </si>
  <si>
    <t>二八伶</t>
  </si>
  <si>
    <t>SXLLW02</t>
  </si>
  <si>
    <t>13285773321</t>
  </si>
  <si>
    <t>https://www.xiaohongshu.com/user/profile/5ba9bf0af1329200011574a8?xhsshare=CopyLink&amp;appuid=5ba9bf0af1329200011574a8&amp;apptime=1597391310</t>
  </si>
  <si>
    <t>都可</t>
  </si>
  <si>
    <t>二八伶发布了一篇小红书笔记，快来看吧！😆 LgwvLT7nhUe3lLf 😆 http://xhslink.com/im7Sw，复制本条信息，打开【小红书】App查看精彩内容！</t>
  </si>
  <si>
    <t>2020-08-14 15:52</t>
  </si>
  <si>
    <t>https://www.xiaohongshu.com/user/profile/548134a2d6e4a91ec7fb6e11?xhsshare=CopyLink&amp;appuid=548134a2d6e4a91ec7fb6e11&amp;apptime=1597378953</t>
  </si>
  <si>
    <t>222000</t>
  </si>
  <si>
    <t>sweetnana发布了一篇小红书笔记，快来看吧！😆 4vUr7ElVZEUIHSV 😆 http://xhslink.com/apgQw，复制本条信息，打开【小红书】App查看精彩内容！</t>
  </si>
  <si>
    <t>1000</t>
  </si>
  <si>
    <t>2020-08-14 12:27</t>
  </si>
  <si>
    <t>OnlyヽM</t>
  </si>
  <si>
    <t xml:space="preserve">18661235946 </t>
  </si>
  <si>
    <t>梅梅仔</t>
  </si>
  <si>
    <t>https://www.xiaohongshu.com/user/profile/5bc2bacfea387500017997c2?xhsshare=CopyLink&amp;appuid=5bc2bacfea387500017997c2&amp;apptime=1597378801</t>
  </si>
  <si>
    <t>江苏省常州市</t>
  </si>
  <si>
    <t>微博，考拉，绿洲，美图，任意都行</t>
  </si>
  <si>
    <t>梅梅仔发布了一篇小红书笔记，快来看吧！😆 s37kMbmhJuz8e1P 😆 http://xhslink.com/VZ7Pw，复制本条信息，打开【小红书】App查看精彩内容！</t>
  </si>
  <si>
    <t>Mary妍然发布了一篇小红书笔记，快来看吧！😆 E0eACglWW78tVIq 😆 http://xhslink.com/9JcSw，复制本条信息，打开【小红书】App查看精彩内容！</t>
  </si>
  <si>
    <t>2020-08-14 14:50</t>
  </si>
  <si>
    <t>188</t>
  </si>
  <si>
    <t>彼岸花开（急事打电话）</t>
  </si>
  <si>
    <t>zxhxzn</t>
  </si>
  <si>
    <t>15122538878</t>
  </si>
  <si>
    <t>大心baby</t>
  </si>
  <si>
    <t>https://www.xiaohongshu.com/user/profile/560a7940a75c955431316404?xhsshare=CopyLink&amp;appuid=5a53530911be1069f8a2179a&amp;apptime=1597390596</t>
  </si>
  <si>
    <t>24000</t>
  </si>
  <si>
    <t>天津</t>
  </si>
  <si>
    <t>美图社区1.6w粉</t>
  </si>
  <si>
    <t>2020-08-14 15:37</t>
  </si>
  <si>
    <t>C c</t>
  </si>
  <si>
    <t>min09107</t>
  </si>
  <si>
    <t>13435325989</t>
  </si>
  <si>
    <t>笑笑爱吃螺蛳粉</t>
  </si>
  <si>
    <t>https://www.xiaohongshu.com/user/profile/583aeecf82ec393dc96dc16d?xhsshare=CopyLink&amp;appuid=583aeecf82ec393dc96dc16d&amp;apptime=1597387469</t>
  </si>
  <si>
    <t>214</t>
  </si>
  <si>
    <t>%</t>
  </si>
  <si>
    <t>星晴呀</t>
  </si>
  <si>
    <t>star516422</t>
  </si>
  <si>
    <t>18811304214</t>
  </si>
  <si>
    <t>https://www.xiaohongshu.com/user/profile/55d1692d62a60c589f8e60dc?xhsshare=CopyLink&amp;appuid=55d1692d62a60c589f8e60dc&amp;apptime=1597382731</t>
  </si>
  <si>
    <t>2020-08-14 13:26</t>
  </si>
  <si>
    <t>💛</t>
  </si>
  <si>
    <t>937194542</t>
  </si>
  <si>
    <t>13226588877</t>
  </si>
  <si>
    <t>何梦娜kelly</t>
  </si>
  <si>
    <t>https://www.xiaohongshu.com/user/profile/5eb9da410000000001005629?xhsshare=CopyLink&amp;appuid=5eb9da410000000001005629&amp;apptime=1597379592</t>
  </si>
  <si>
    <t>2020-08-14 12:34</t>
  </si>
  <si>
    <t>茜茜</t>
  </si>
  <si>
    <t>17866310</t>
  </si>
  <si>
    <t>13590111369</t>
  </si>
  <si>
    <t>35+</t>
  </si>
  <si>
    <t>茜茜是天蝎</t>
  </si>
  <si>
    <t>https://www.xiaohongshu.com/user/profile/58fcf3386a6a6946267933da?xhsshare=CopyLink&amp;appuid=58fcf3386a6a6946267933da&amp;apptime=1597385790</t>
  </si>
  <si>
    <t>109000</t>
  </si>
  <si>
    <t>绿洲，</t>
  </si>
  <si>
    <t>茜茜是天蝎发布了一篇小红书笔记，快来看吧！😆 KGJrOKjTsOUJxJn 😆 http://xhslink.com/wCJRw，复制本条信息，打开【小红书】App查看精彩内容！</t>
  </si>
  <si>
    <t>2020-08-14 14:18</t>
  </si>
  <si>
    <t>雪雪玲 ⛄</t>
  </si>
  <si>
    <t>17620846577</t>
  </si>
  <si>
    <t>小初一🌈</t>
  </si>
  <si>
    <t>https://www.xiaohongshu.com/user/profile/573f6b196a6a694a3fded97f?xhsshare=CopyLink&amp;appuid=573f6b196a6a694a3fded97f&amp;apptime=1591076343</t>
  </si>
  <si>
    <t>180</t>
  </si>
  <si>
    <t>傲娇的肉肉（小号猫性柠檬精）</t>
  </si>
  <si>
    <t>17827445456</t>
  </si>
  <si>
    <t>傲娇的肉肉</t>
  </si>
  <si>
    <t>https://www.xiaohongshu.com/user/profile/5a81e35d4eacab2df0bbfef2?xhsshare=CopyLink&amp;appuid=5bff98e20000000005013294&amp;apptime=1583994228</t>
  </si>
  <si>
    <t>2400</t>
  </si>
  <si>
    <t>2020-08-14 15:09</t>
  </si>
  <si>
    <t>https://www.xiaohongshu.com/user/profile/5cf8d48600000000170212b9?xhsshare=CopyLink&amp;appuid=5a35135c4eacab3d829d65aa&amp;apptime=1597382753</t>
  </si>
  <si>
    <t>7500</t>
  </si>
  <si>
    <t>吉林</t>
  </si>
  <si>
    <t>209</t>
  </si>
  <si>
    <t>🍊橙</t>
  </si>
  <si>
    <t>413905844</t>
  </si>
  <si>
    <t>15840898841</t>
  </si>
  <si>
    <t>Sweet、橙子</t>
  </si>
  <si>
    <t>https://www.xiaohongshu.com/user/profile/598014e16a6a693d4fdc8ea4?xhsshare=CopyLink&amp;appuid=598014e16a6a693d4fdc8ea4&amp;apptime=1597396744</t>
  </si>
  <si>
    <t>Sweet、橙子发布了一篇小红书笔记，快来看吧！😆 RslbRhgzqa8VO4y 😆 http://xhslink.com/0UjUw，复制本条信息，打开【小红书】App查看精彩内容！</t>
  </si>
  <si>
    <t>800</t>
  </si>
  <si>
    <t>2020-08-14 17:20</t>
  </si>
  <si>
    <t>🍑</t>
  </si>
  <si>
    <t>mothlcc77</t>
  </si>
  <si>
    <t>17601079815</t>
  </si>
  <si>
    <t>一只蛋卷阿！</t>
  </si>
  <si>
    <t>https://www.xiaohongshu.com/user/profile/5b9bd05d2b596f000197ef94?xhsshare=CopyLink&amp;appuid=5b9bd05d2b596f000197ef94&amp;apptime=1559793015</t>
  </si>
  <si>
    <t>微博绿洲美图</t>
  </si>
  <si>
    <t>一只蛋卷阿！发布了一篇小红书笔记，快来看吧！😆 6frd6ahDLJ9bdP0 😆 http://xhslink.com/2Anzt，复制本条信息，打开【小红书】App查看精彩内容！</t>
  </si>
  <si>
    <t>1800</t>
  </si>
  <si>
    <t>-xt</t>
  </si>
  <si>
    <t>840132957</t>
  </si>
  <si>
    <t>15915319509</t>
  </si>
  <si>
    <t>-Isla晓彤-</t>
  </si>
  <si>
    <t>https://www.xiaohongshu.com/user/profile/5ea2d37c0000000001006aa0?xhsshare=CopyLink&amp;appuid=5ea2d37c0000000001006aa0&amp;apptime=1597387197</t>
  </si>
  <si>
    <t>-Isla晓彤-发布了一篇小红书笔记，快来看吧！😆 hkhSTOP6uxW7JA7 😆 http://xhslink.com/YH6Rw，复制本条信息，打开【小红书】App查看精彩内容！</t>
  </si>
  <si>
    <t>2020-08-14 14:42</t>
  </si>
  <si>
    <t>193</t>
  </si>
  <si>
    <t>虾米，哎呦喂</t>
  </si>
  <si>
    <t>xiamiaiyouwei</t>
  </si>
  <si>
    <t>18222725710</t>
  </si>
  <si>
    <t>爱吃芹菜的波妞</t>
  </si>
  <si>
    <t>昵称：爱吃芹菜的波妞
链接：https://www.xiaohongshu.com/user/profile/5ad2cdc811be107b826e1dce?xhsshare=CopyLink&amp;appuid=5ad2cdc811be107b826e1dce&amp;apptime=1572924439</t>
  </si>
  <si>
    <t>美图，微博</t>
  </si>
  <si>
    <t>粥凉</t>
  </si>
  <si>
    <t>luoer369</t>
  </si>
  <si>
    <t>13590042642</t>
  </si>
  <si>
    <t>一颗小甜欣</t>
  </si>
  <si>
    <t>https://www.xiaohongshu.com/user/profile/5bd48e1f4f79400001fe42c7?xhsshare=CopyLink&amp;appuid=5bd48e1f4f79400001fe42c7&amp;apptime=1570515161</t>
  </si>
  <si>
    <t>抖音微博</t>
  </si>
  <si>
    <t>3200</t>
  </si>
  <si>
    <t>小可爱的老王</t>
  </si>
  <si>
    <t>supermanhurt</t>
  </si>
  <si>
    <t>18336396936</t>
  </si>
  <si>
    <t>https://www.xiaohongshu.com/user/profile/5b656d0ea0b651000146bf41?xhsshare=CopyLink&amp;appuid=5b656d0ea0b651000146bf41&amp;apptime=1597381689</t>
  </si>
  <si>
    <t>郑州市</t>
  </si>
  <si>
    <t>2020-08-14 13:10</t>
  </si>
  <si>
    <t>相见恨晚ق .</t>
  </si>
  <si>
    <t>小肉球</t>
  </si>
  <si>
    <t>13860098600</t>
  </si>
  <si>
    <t>https://www.xiaohongshu.com/user/profile/5cdd9832000000001001f7ef?xhsshare=CopyLink&amp;appuid=5cdd9832000000001001f7ef&amp;apptime=1597379323</t>
  </si>
  <si>
    <t>同步微博</t>
  </si>
  <si>
    <t>小肉球发布了一篇小红书笔记，快来看吧！😆 YFJYsU4bxaRBky2 😆 http://xhslink.com/yzhQw，复制本条信息，打开【小红书】App查看精彩内容！</t>
  </si>
  <si>
    <t>霏常笨呀</t>
  </si>
  <si>
    <t>fcby75</t>
  </si>
  <si>
    <t>霏常笨</t>
  </si>
  <si>
    <t>https://www.xiaohongshu.com/user/profile/5b04c159e8ac2b55a351d700?xhsshare=CopyLink&amp;appuid=5cdd9832000000001001f7ef&amp;apptime=1597380946</t>
  </si>
  <si>
    <t>霏常笨发布了一篇小红书笔记，快来看吧！😆 PlMJ58DJDSDdAji 😆 http://xhslink.com/paCQw，复制本条信息，打开【小红书】App查看精彩内容！</t>
  </si>
  <si>
    <t>咻咻</t>
  </si>
  <si>
    <t>13592838943</t>
  </si>
  <si>
    <t>杨小咻</t>
  </si>
  <si>
    <t>https://www.xiaohongshu.com/user/profile/5e9d060b0000000001004532?xhsshare=CopyLink&amp;appuid=5d2ab28d000000001601c661&amp;apptime=1597381084</t>
  </si>
  <si>
    <t>Jerah</t>
  </si>
  <si>
    <t>842256431</t>
  </si>
  <si>
    <t>13727857427</t>
  </si>
  <si>
    <t>钟一zoey</t>
  </si>
  <si>
    <t>https://www.xiaohongshu.com/user/profile/5c49e2e20000000010011257?xhsshare=CopyLink&amp;appuid=5c49e2e20000000010011257&amp;apptime=1597379597</t>
  </si>
  <si>
    <t>10200</t>
  </si>
  <si>
    <t>吉林延吉</t>
  </si>
  <si>
    <t>暂无</t>
  </si>
  <si>
    <t>当个周末</t>
  </si>
  <si>
    <t>钟一zoey发布了一篇小红书笔记，快来看吧！😆 aVqQMThUkRaNAzf 😆 http://xhslink.com/WElQw，复制本条信息，打开【小红书】App查看精彩内容！</t>
  </si>
  <si>
    <t>努力工作滴（工作号）</t>
  </si>
  <si>
    <t>Q_GZH000</t>
  </si>
  <si>
    <t>19942292390</t>
  </si>
  <si>
    <t>是乔妹妹呢</t>
  </si>
  <si>
    <t>https://www.xiaohongshu.com/user/profile/5d22e95f000000001103eae1?xhsshare=CopyLink&amp;appuid=5d22e95f000000001103eae1&amp;apptime=1597383791</t>
  </si>
  <si>
    <t>宝宝是栋栋两三😘助理号</t>
  </si>
  <si>
    <t>flora_023-17</t>
  </si>
  <si>
    <t>18016038933</t>
  </si>
  <si>
    <t>宝宝是栋栋栋两三</t>
  </si>
  <si>
    <t>https://www.xiaohongshu.com/user/profile/56a4fd2c50c4b408a0d0dca6?xhsshare=CopyLink&amp;appuid=5b195bade8ac2b6191fe7733&amp;apptime=1554296584</t>
  </si>
  <si>
    <t>270000</t>
  </si>
  <si>
    <t>宝宝是栋栋栋两三发布了一篇小红书笔记，快来看吧！😆 pbkyqgOOjW0R6zS 😆 http://xhslink.com/wB7Qw，复制本条信息，打开【小红书】App查看精彩内容！</t>
  </si>
  <si>
    <t>2020-08-14 13:31</t>
  </si>
  <si>
    <t>要勤劳的tracy</t>
  </si>
  <si>
    <t xml:space="preserve">tracycxq </t>
  </si>
  <si>
    <t>13624055320</t>
  </si>
  <si>
    <t>俄罗斯大娃娃</t>
  </si>
  <si>
    <t>https://www.xiaohongshu.com/user/profile/5a994f2ce8ac2b4d0228c6e2?xhsshare=CopyLink&amp;appuid=559bb483f5a2631722f381ea&amp;apptime=1597379735</t>
  </si>
  <si>
    <r>
      <rPr>
        <sz val="14"/>
        <color rgb="FFC00000"/>
        <rFont val="宋体"/>
        <charset val="134"/>
      </rPr>
      <t>♡</t>
    </r>
    <r>
      <rPr>
        <sz val="14"/>
        <color rgb="FFC00000"/>
        <rFont val="Microsoft YaHei UI"/>
        <charset val="134"/>
      </rPr>
      <t>fffanbb</t>
    </r>
  </si>
  <si>
    <t>未加授权200</t>
  </si>
  <si>
    <t>补120</t>
  </si>
  <si>
    <r>
      <rPr>
        <sz val="14"/>
        <color theme="1"/>
        <rFont val="Microsoft YaHei UI"/>
        <charset val="134"/>
      </rPr>
      <t>青青子菁</t>
    </r>
    <r>
      <rPr>
        <sz val="14"/>
        <color theme="1"/>
        <rFont val="宋体"/>
        <charset val="134"/>
      </rPr>
      <t></t>
    </r>
  </si>
  <si>
    <r>
      <rPr>
        <sz val="14"/>
        <color theme="1"/>
        <rFont val="Microsoft YaHei UI"/>
        <charset val="134"/>
      </rPr>
      <t xml:space="preserve">赖珊珊 </t>
    </r>
    <r>
      <rPr>
        <sz val="14"/>
        <color theme="1"/>
        <rFont val="Arial"/>
        <charset val="134"/>
      </rPr>
      <t>ʚ</t>
    </r>
    <r>
      <rPr>
        <sz val="14"/>
        <color theme="1"/>
        <rFont val="Microsoft YaHei UI"/>
        <charset val="134"/>
      </rPr>
      <t>🐰ིྀ</t>
    </r>
    <r>
      <rPr>
        <sz val="14"/>
        <color theme="1"/>
        <rFont val="Arial"/>
        <charset val="134"/>
      </rPr>
      <t>ɞ</t>
    </r>
  </si>
  <si>
    <t>共计13590元</t>
  </si>
  <si>
    <t>鎏金饮小红书0824建群合作（第2批达人稿费0909结算）</t>
  </si>
  <si>
    <t>已加200授权费</t>
  </si>
  <si>
    <t>授权费</t>
  </si>
  <si>
    <t>共计8920元</t>
  </si>
  <si>
    <t>已垫付</t>
  </si>
  <si>
    <t>共计1600元</t>
  </si>
  <si>
    <t>共计1650元</t>
  </si>
  <si>
    <t>共计480元</t>
  </si>
  <si>
    <t>400元</t>
  </si>
  <si>
    <t>已发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</si>
</sst>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0.00_ "/>
    <numFmt numFmtId="178" formatCode="[&lt;=9999999]###\-####;\(###\)\ ###\-####"/>
    <numFmt numFmtId="179" formatCode="m/d/yy;@"/>
    <numFmt numFmtId="41" formatCode="_ * #,##0_ ;_ * \-#,##0_ ;_ * &quot;-&quot;_ ;_ @_ "/>
    <numFmt numFmtId="180" formatCode="_ \¥* #,##0.00_ ;_ \¥* \-#,##0.00_ ;_ \¥* &quot;-&quot;??_ ;_ @_ "/>
    <numFmt numFmtId="43" formatCode="_ * #,##0.00_ ;_ * \-#,##0.00_ ;_ * &quot;-&quot;??_ ;_ @_ "/>
    <numFmt numFmtId="181" formatCode="#,##0_ "/>
    <numFmt numFmtId="182" formatCode="_ \¥* #,##0_ ;_ \¥* \-#,##0_ ;_ \¥* &quot;-&quot;_ ;_ @_ "/>
    <numFmt numFmtId="183" formatCode="#,##0_);[Red]\(#,##0\)"/>
    <numFmt numFmtId="184" formatCode="\¥#,##0;\¥\-#,##0"/>
    <numFmt numFmtId="185" formatCode="yyyy/m/d;@"/>
    <numFmt numFmtId="186" formatCode="0.000_ "/>
  </numFmts>
  <fonts count="60">
    <font>
      <sz val="11"/>
      <color theme="1"/>
      <name val="Microsoft YaHei UI"/>
      <charset val="134"/>
    </font>
    <font>
      <sz val="12"/>
      <color rgb="FFC00000"/>
      <name val="微软雅黑"/>
      <charset val="134"/>
    </font>
    <font>
      <sz val="12"/>
      <color theme="1"/>
      <name val="微软雅黑"/>
      <charset val="134"/>
    </font>
    <font>
      <b/>
      <i/>
      <sz val="12"/>
      <color rgb="FFC00000"/>
      <name val="Baskerville Old Face"/>
      <charset val="134"/>
    </font>
    <font>
      <b/>
      <i/>
      <sz val="12"/>
      <color rgb="FFC00000"/>
      <name val="微软雅黑"/>
      <charset val="134"/>
    </font>
    <font>
      <sz val="12"/>
      <color theme="1"/>
      <name val="Baskerville Old Face"/>
      <charset val="134"/>
    </font>
    <font>
      <sz val="11"/>
      <color rgb="FFC00000"/>
      <name val="Microsoft YaHei UI"/>
      <charset val="134"/>
    </font>
    <font>
      <sz val="14"/>
      <color rgb="FFC00000"/>
      <name val="宋体"/>
      <charset val="134"/>
    </font>
    <font>
      <sz val="14"/>
      <color rgb="FFC00000"/>
      <name val="Microsoft YaHei UI"/>
      <charset val="134"/>
    </font>
    <font>
      <sz val="14"/>
      <color theme="1"/>
      <name val="Microsoft YaHei UI"/>
      <charset val="134"/>
    </font>
    <font>
      <sz val="20"/>
      <color theme="1"/>
      <name val="Microsoft YaHei UI"/>
      <charset val="134"/>
    </font>
    <font>
      <sz val="11"/>
      <color theme="1"/>
      <name val="Baskerville Old Face"/>
      <charset val="134"/>
      <scheme val="minor"/>
    </font>
    <font>
      <sz val="10"/>
      <name val="微软雅黑"/>
      <charset val="134"/>
    </font>
    <font>
      <sz val="10"/>
      <name val="Arial"/>
      <charset val="134"/>
    </font>
    <font>
      <u/>
      <sz val="11"/>
      <color rgb="FF800080"/>
      <name val="Baskerville Old Face"/>
      <charset val="0"/>
      <scheme val="minor"/>
    </font>
    <font>
      <u/>
      <sz val="11"/>
      <color rgb="FF0000FF"/>
      <name val="Baskerville Old Face"/>
      <charset val="0"/>
      <scheme val="minor"/>
    </font>
    <font>
      <b/>
      <sz val="14"/>
      <color theme="3"/>
      <name val="Microsoft YaHei UI"/>
      <charset val="134"/>
    </font>
    <font>
      <sz val="9"/>
      <name val="Microsoft YaHei UI"/>
      <charset val="134"/>
    </font>
    <font>
      <sz val="36"/>
      <color theme="6" tint="-0.249977111117893"/>
      <name val="Microsoft YaHei UI"/>
      <charset val="134"/>
    </font>
    <font>
      <sz val="24"/>
      <color theme="3"/>
      <name val="Microsoft YaHei UI"/>
      <charset val="134"/>
    </font>
    <font>
      <sz val="12"/>
      <color theme="3"/>
      <name val="Microsoft YaHei UI"/>
      <charset val="134"/>
    </font>
    <font>
      <u/>
      <sz val="12"/>
      <color rgb="FFC00000"/>
      <name val="微软雅黑"/>
      <charset val="0"/>
    </font>
    <font>
      <b/>
      <i/>
      <u/>
      <sz val="12"/>
      <color rgb="FFC00000"/>
      <name val="微软雅黑"/>
      <charset val="0"/>
    </font>
    <font>
      <b/>
      <i/>
      <sz val="12"/>
      <color rgb="FFC00000"/>
      <name val="宋体"/>
      <charset val="134"/>
    </font>
    <font>
      <sz val="12"/>
      <name val="微软雅黑"/>
      <charset val="134"/>
    </font>
    <font>
      <sz val="11"/>
      <color rgb="FF000000"/>
      <name val="Microsoft YaHei UI"/>
      <charset val="134"/>
    </font>
    <font>
      <sz val="12"/>
      <color theme="0"/>
      <name val="Microsoft YaHei UI"/>
      <charset val="134"/>
    </font>
    <font>
      <sz val="12"/>
      <color theme="9" tint="0.4"/>
      <name val="微软雅黑"/>
      <charset val="134"/>
    </font>
    <font>
      <sz val="12"/>
      <color rgb="FFFFC000"/>
      <name val="微软雅黑"/>
      <charset val="134"/>
    </font>
    <font>
      <sz val="11"/>
      <name val="Microsoft YaHei UI"/>
      <charset val="134"/>
    </font>
    <font>
      <sz val="12"/>
      <color theme="1"/>
      <name val="Microsoft YaHei UI"/>
      <charset val="134"/>
    </font>
    <font>
      <b/>
      <sz val="11"/>
      <color theme="6" tint="-0.25"/>
      <name val="Microsoft YaHei UI"/>
      <charset val="134"/>
    </font>
    <font>
      <b/>
      <sz val="11"/>
      <color rgb="FF0070C0"/>
      <name val="Microsoft YaHei UI"/>
      <charset val="134"/>
    </font>
    <font>
      <b/>
      <sz val="11"/>
      <name val="Microsoft YaHei UI"/>
      <charset val="134"/>
    </font>
    <font>
      <sz val="11"/>
      <color rgb="FFFF0000"/>
      <name val="Microsoft YaHei UI"/>
      <charset val="134"/>
    </font>
    <font>
      <b/>
      <sz val="16"/>
      <color theme="6" tint="-0.249977111117893"/>
      <name val="Microsoft YaHei UI"/>
      <charset val="134"/>
    </font>
    <font>
      <sz val="11"/>
      <color theme="0"/>
      <name val="Baskerville Old Face"/>
      <charset val="0"/>
      <scheme val="minor"/>
    </font>
    <font>
      <sz val="36"/>
      <color theme="2" tint="-0.499984740745262"/>
      <name val="Microsoft YaHei UI"/>
      <charset val="134"/>
    </font>
    <font>
      <sz val="11"/>
      <color theme="3"/>
      <name val="Microsoft YaHei UI"/>
      <charset val="134"/>
    </font>
    <font>
      <sz val="11"/>
      <color rgb="FF9C0006"/>
      <name val="Microsoft YaHei UI"/>
      <charset val="134"/>
    </font>
    <font>
      <sz val="11"/>
      <color rgb="FF3F3F76"/>
      <name val="Microsoft YaHei UI"/>
      <charset val="134"/>
    </font>
    <font>
      <sz val="11"/>
      <color theme="1"/>
      <name val="Baskerville Old Face"/>
      <charset val="0"/>
      <scheme val="minor"/>
    </font>
    <font>
      <sz val="11"/>
      <color rgb="FFFA7D00"/>
      <name val="Microsoft YaHei UI"/>
      <charset val="134"/>
    </font>
    <font>
      <b/>
      <sz val="11"/>
      <color theme="0"/>
      <name val="Microsoft YaHei UI"/>
      <charset val="134"/>
    </font>
    <font>
      <b/>
      <sz val="11"/>
      <color rgb="FF3F3F3F"/>
      <name val="Microsoft YaHei UI"/>
      <charset val="134"/>
    </font>
    <font>
      <b/>
      <sz val="24"/>
      <color theme="2" tint="-0.499984740745262"/>
      <name val="Microsoft YaHei UI"/>
      <charset val="134"/>
    </font>
    <font>
      <sz val="24"/>
      <color theme="0"/>
      <name val="Microsoft YaHei UI"/>
      <charset val="134"/>
    </font>
    <font>
      <sz val="11"/>
      <color rgb="FF006100"/>
      <name val="Microsoft YaHei UI"/>
      <charset val="134"/>
    </font>
    <font>
      <i/>
      <sz val="11"/>
      <color rgb="FF7F7F7F"/>
      <name val="Microsoft YaHei UI"/>
      <charset val="134"/>
    </font>
    <font>
      <sz val="11"/>
      <color rgb="FF9C5700"/>
      <name val="Microsoft YaHei UI"/>
      <charset val="134"/>
    </font>
    <font>
      <sz val="16"/>
      <color theme="9"/>
      <name val="Microsoft YaHei UI"/>
      <charset val="134"/>
    </font>
    <font>
      <b/>
      <sz val="11"/>
      <color rgb="FFFA7D00"/>
      <name val="Microsoft YaHei UI"/>
      <charset val="134"/>
    </font>
    <font>
      <b/>
      <sz val="14"/>
      <color theme="0"/>
      <name val="Microsoft YaHei UI"/>
      <charset val="134"/>
    </font>
    <font>
      <sz val="36"/>
      <color theme="1"/>
      <name val="Microsoft YaHei UI"/>
      <charset val="134"/>
    </font>
    <font>
      <sz val="11"/>
      <color theme="2" tint="0.399914548173467"/>
      <name val="Microsoft YaHei UI"/>
      <charset val="134"/>
    </font>
    <font>
      <sz val="12"/>
      <color rgb="FFC00000"/>
      <name val="Baskerville Old Face"/>
      <charset val="134"/>
    </font>
    <font>
      <sz val="12"/>
      <color theme="1"/>
      <name val="宋体"/>
      <charset val="134"/>
    </font>
    <font>
      <sz val="14"/>
      <color theme="1"/>
      <name val="宋体"/>
      <charset val="134"/>
    </font>
    <font>
      <sz val="14"/>
      <color theme="1"/>
      <name val="Arial"/>
      <charset val="134"/>
    </font>
    <font>
      <sz val="12"/>
      <color theme="1"/>
      <name val="Arial"/>
      <charset val="134"/>
    </font>
  </fonts>
  <fills count="48">
    <fill>
      <patternFill patternType="none"/>
    </fill>
    <fill>
      <patternFill patternType="gray125"/>
    </fill>
    <fill>
      <patternFill patternType="solid">
        <fgColor theme="2" tint="0.799981688894314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5961485641"/>
        <bgColor theme="3" tint="0.799951170384838"/>
      </patternFill>
    </fill>
    <fill>
      <patternFill patternType="solid">
        <fgColor theme="0" tint="-0.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-0.24994659260841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4" tint="0.799951170384838"/>
      </right>
      <top style="thin">
        <color theme="0" tint="-0.349986266670736"/>
      </top>
      <bottom style="thin">
        <color theme="4" tint="0.799981688894314"/>
      </bottom>
      <diagonal/>
    </border>
    <border>
      <left style="thin">
        <color theme="4" tint="0.799951170384838"/>
      </left>
      <right style="thin">
        <color theme="4" tint="0.799951170384838"/>
      </right>
      <top style="thin">
        <color theme="0" tint="-0.349986266670736"/>
      </top>
      <bottom style="thin">
        <color theme="4" tint="0.799981688894314"/>
      </bottom>
      <diagonal/>
    </border>
    <border>
      <left/>
      <right style="thin">
        <color theme="4" tint="0.799951170384838"/>
      </right>
      <top style="thin">
        <color theme="4" tint="0.799981688894314"/>
      </top>
      <bottom style="thin">
        <color theme="4" tint="0.799981688894314"/>
      </bottom>
      <diagonal/>
    </border>
    <border>
      <left style="thin">
        <color theme="4" tint="0.799951170384838"/>
      </left>
      <right style="thin">
        <color theme="4" tint="0.799951170384838"/>
      </right>
      <top style="thin">
        <color theme="4" tint="0.799981688894314"/>
      </top>
      <bottom style="thin">
        <color theme="4" tint="0.799981688894314"/>
      </bottom>
      <diagonal/>
    </border>
    <border>
      <left/>
      <right/>
      <top/>
      <bottom style="double">
        <color theme="0" tint="-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</borders>
  <cellStyleXfs count="59">
    <xf numFmtId="0" fontId="0" fillId="2" borderId="0">
      <alignment vertical="center"/>
    </xf>
    <xf numFmtId="182" fontId="0" fillId="0" borderId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0" fillId="21" borderId="6" applyNumberFormat="0" applyAlignment="0" applyProtection="0">
      <alignment vertical="center"/>
    </xf>
    <xf numFmtId="180" fontId="0" fillId="0" borderId="0" applyFill="0" applyBorder="0" applyAlignment="0" applyProtection="0">
      <alignment vertical="center"/>
    </xf>
    <xf numFmtId="178" fontId="30" fillId="0" borderId="0" applyFill="0">
      <alignment horizontal="left" vertical="center" indent="1"/>
    </xf>
    <xf numFmtId="41" fontId="0" fillId="0" borderId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43" fontId="0" fillId="0" borderId="0" applyFill="0" applyBorder="0" applyAlignment="0" applyProtection="0">
      <alignment vertical="center"/>
    </xf>
    <xf numFmtId="179" fontId="46" fillId="35" borderId="0">
      <alignment horizontal="center"/>
    </xf>
    <xf numFmtId="176" fontId="46" fillId="35" borderId="0">
      <alignment horizontal="center"/>
    </xf>
    <xf numFmtId="0" fontId="36" fillId="6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  <xf numFmtId="9" fontId="0" fillId="0" borderId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0" fillId="32" borderId="10" applyNumberFormat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5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0" borderId="5" applyNumberFormat="0" applyFill="0" applyProtection="0">
      <alignment vertical="top"/>
    </xf>
    <xf numFmtId="0" fontId="48" fillId="0" borderId="0" applyNumberFormat="0" applyFill="0" applyBorder="0" applyAlignment="0" applyProtection="0"/>
    <xf numFmtId="0" fontId="38" fillId="0" borderId="0" applyNumberFormat="0" applyFill="0" applyBorder="0" applyProtection="0">
      <alignment vertical="center"/>
    </xf>
    <xf numFmtId="0" fontId="0" fillId="0" borderId="5" applyNumberFormat="0" applyFill="0" applyAlignment="0">
      <alignment vertical="center"/>
    </xf>
    <xf numFmtId="0" fontId="52" fillId="40" borderId="5" applyProtection="0">
      <alignment horizontal="center"/>
    </xf>
    <xf numFmtId="0" fontId="36" fillId="36" borderId="0" applyNumberFormat="0" applyBorder="0" applyAlignment="0" applyProtection="0">
      <alignment vertical="center"/>
    </xf>
    <xf numFmtId="0" fontId="37" fillId="2" borderId="0" applyBorder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4" fillId="25" borderId="9" applyNumberFormat="0" applyAlignment="0" applyProtection="0">
      <alignment vertical="center"/>
    </xf>
    <xf numFmtId="0" fontId="51" fillId="25" borderId="6" applyNumberFormat="0" applyAlignment="0" applyProtection="0">
      <alignment vertical="center"/>
    </xf>
    <xf numFmtId="0" fontId="43" fillId="24" borderId="8" applyNumberFormat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50" fillId="18" borderId="0" applyNumberFormat="0" applyAlignment="0" applyProtection="0"/>
    <xf numFmtId="0" fontId="47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4" fillId="47" borderId="0" applyNumberFormat="0" applyBorder="0" applyAlignment="0">
      <alignment vertical="center"/>
    </xf>
    <xf numFmtId="0" fontId="41" fillId="7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0" fillId="0" borderId="11">
      <alignment vertical="center" wrapText="1"/>
    </xf>
    <xf numFmtId="0" fontId="52" fillId="40" borderId="0" applyProtection="0">
      <alignment horizontal="center"/>
    </xf>
    <xf numFmtId="0" fontId="0" fillId="0" borderId="0">
      <alignment horizontal="left" vertical="center" indent="1"/>
    </xf>
    <xf numFmtId="0" fontId="0" fillId="18" borderId="0">
      <alignment horizontal="left" vertical="center"/>
    </xf>
    <xf numFmtId="0" fontId="11" fillId="0" borderId="0"/>
  </cellStyleXfs>
  <cellXfs count="229">
    <xf numFmtId="0" fontId="0" fillId="2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0" fillId="0" borderId="0" xfId="0" applyFill="1">
      <alignment vertical="center"/>
    </xf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2" fillId="0" borderId="4" xfId="0" applyFont="1" applyFill="1" applyBorder="1" applyAlignment="1">
      <alignment horizontal="center"/>
    </xf>
    <xf numFmtId="0" fontId="0" fillId="2" borderId="0" xfId="0" applyAlignment="1">
      <alignment horizontal="center" vertic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3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3" xfId="0" applyFont="1" applyFill="1" applyBorder="1" applyAlignment="1"/>
    <xf numFmtId="0" fontId="6" fillId="2" borderId="0" xfId="0" applyFont="1">
      <alignment vertical="center"/>
    </xf>
    <xf numFmtId="0" fontId="4" fillId="0" borderId="3" xfId="0" applyFont="1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/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>
      <alignment vertical="center"/>
    </xf>
    <xf numFmtId="0" fontId="8" fillId="2" borderId="0" xfId="0" applyFont="1">
      <alignment vertical="center"/>
    </xf>
    <xf numFmtId="0" fontId="8" fillId="2" borderId="0" xfId="0" applyFont="1" applyAlignment="1">
      <alignment horizontal="center" vertical="center"/>
    </xf>
    <xf numFmtId="0" fontId="9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>
      <alignment vertical="center"/>
    </xf>
    <xf numFmtId="0" fontId="10" fillId="2" borderId="0" xfId="0" applyFont="1" applyAlignment="1">
      <alignment horizontal="center" vertical="center"/>
    </xf>
    <xf numFmtId="0" fontId="9" fillId="2" borderId="0" xfId="0" applyFont="1">
      <alignment vertical="center"/>
    </xf>
    <xf numFmtId="0" fontId="9" fillId="2" borderId="0" xfId="0" applyFont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horizontal="center"/>
    </xf>
    <xf numFmtId="0" fontId="11" fillId="5" borderId="0" xfId="0" applyFont="1" applyFill="1" applyAlignment="1"/>
    <xf numFmtId="0" fontId="11" fillId="6" borderId="0" xfId="0" applyFont="1" applyFill="1" applyAlignment="1"/>
    <xf numFmtId="0" fontId="11" fillId="6" borderId="0" xfId="58" applyFill="1" applyAlignment="1">
      <alignment horizontal="center"/>
    </xf>
    <xf numFmtId="177" fontId="12" fillId="5" borderId="0" xfId="0" applyNumberFormat="1" applyFont="1" applyFill="1" applyAlignment="1">
      <alignment horizontal="center"/>
    </xf>
    <xf numFmtId="186" fontId="12" fillId="5" borderId="0" xfId="0" applyNumberFormat="1" applyFont="1" applyFill="1" applyAlignment="1">
      <alignment horizontal="center"/>
    </xf>
    <xf numFmtId="177" fontId="13" fillId="5" borderId="0" xfId="0" applyNumberFormat="1" applyFont="1" applyFill="1" applyAlignment="1">
      <alignment horizontal="center"/>
    </xf>
    <xf numFmtId="186" fontId="13" fillId="5" borderId="0" xfId="0" applyNumberFormat="1" applyFont="1" applyFill="1" applyAlignment="1">
      <alignment horizontal="center"/>
    </xf>
    <xf numFmtId="0" fontId="11" fillId="7" borderId="0" xfId="0" applyFont="1" applyFill="1" applyAlignment="1"/>
    <xf numFmtId="0" fontId="11" fillId="7" borderId="0" xfId="0" applyFont="1" applyFill="1" applyAlignment="1">
      <alignment horizontal="center"/>
    </xf>
    <xf numFmtId="0" fontId="0" fillId="0" borderId="0" xfId="13" applyFont="1"/>
    <xf numFmtId="0" fontId="11" fillId="4" borderId="0" xfId="0" applyFont="1" applyFill="1" applyAlignment="1"/>
    <xf numFmtId="0" fontId="11" fillId="8" borderId="0" xfId="0" applyFont="1" applyFill="1" applyAlignment="1"/>
    <xf numFmtId="0" fontId="11" fillId="9" borderId="0" xfId="0" applyFont="1" applyFill="1" applyAlignment="1"/>
    <xf numFmtId="0" fontId="14" fillId="0" borderId="0" xfId="13" applyFont="1" applyAlignment="1"/>
    <xf numFmtId="0" fontId="14" fillId="4" borderId="0" xfId="13" applyFont="1" applyFill="1" applyAlignment="1"/>
    <xf numFmtId="0" fontId="14" fillId="8" borderId="0" xfId="13" applyFont="1" applyFill="1" applyAlignment="1"/>
    <xf numFmtId="0" fontId="14" fillId="0" borderId="0" xfId="13" applyFont="1" applyFill="1" applyAlignment="1"/>
    <xf numFmtId="0" fontId="11" fillId="5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77" fontId="13" fillId="4" borderId="0" xfId="0" applyNumberFormat="1" applyFont="1" applyFill="1" applyAlignment="1">
      <alignment horizontal="center"/>
    </xf>
    <xf numFmtId="186" fontId="13" fillId="4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77" fontId="13" fillId="8" borderId="0" xfId="0" applyNumberFormat="1" applyFont="1" applyFill="1" applyAlignment="1">
      <alignment horizontal="center"/>
    </xf>
    <xf numFmtId="186" fontId="13" fillId="8" borderId="0" xfId="0" applyNumberFormat="1" applyFont="1" applyFill="1" applyAlignment="1">
      <alignment horizontal="center"/>
    </xf>
    <xf numFmtId="177" fontId="13" fillId="0" borderId="0" xfId="0" applyNumberFormat="1" applyFont="1" applyFill="1" applyAlignment="1">
      <alignment horizontal="center"/>
    </xf>
    <xf numFmtId="186" fontId="13" fillId="0" borderId="0" xfId="0" applyNumberFormat="1" applyFont="1" applyFill="1" applyAlignment="1">
      <alignment horizontal="center"/>
    </xf>
    <xf numFmtId="0" fontId="15" fillId="0" borderId="0" xfId="13" applyFont="1" applyAlignment="1"/>
    <xf numFmtId="0" fontId="0" fillId="10" borderId="0" xfId="46" applyFont="1" applyFill="1">
      <alignment vertical="center"/>
    </xf>
    <xf numFmtId="0" fontId="16" fillId="11" borderId="0" xfId="55" applyFont="1" applyFill="1">
      <alignment horizontal="center"/>
    </xf>
    <xf numFmtId="0" fontId="17" fillId="10" borderId="0" xfId="46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81" fontId="0" fillId="2" borderId="0" xfId="0" applyNumberFormat="1" applyFont="1" applyAlignment="1">
      <alignment horizontal="center" vertical="center"/>
    </xf>
    <xf numFmtId="185" fontId="0" fillId="2" borderId="0" xfId="0" applyNumberFormat="1" applyFont="1" applyAlignment="1">
      <alignment horizontal="center" vertical="center"/>
    </xf>
    <xf numFmtId="184" fontId="0" fillId="2" borderId="0" xfId="0" applyNumberFormat="1" applyFont="1">
      <alignment vertical="center"/>
    </xf>
    <xf numFmtId="178" fontId="0" fillId="2" borderId="0" xfId="0" applyNumberFormat="1" applyFont="1" applyAlignment="1">
      <alignment horizontal="left" vertical="center" indent="1"/>
    </xf>
    <xf numFmtId="178" fontId="0" fillId="2" borderId="0" xfId="0" applyNumberFormat="1" applyFont="1" applyAlignment="1">
      <alignment horizontal="center" vertical="center"/>
    </xf>
    <xf numFmtId="183" fontId="0" fillId="2" borderId="0" xfId="0" applyNumberFormat="1" applyFont="1" applyAlignment="1">
      <alignment horizontal="center" vertical="center"/>
    </xf>
    <xf numFmtId="183" fontId="0" fillId="2" borderId="0" xfId="0" applyNumberFormat="1" applyFont="1">
      <alignment vertical="center"/>
    </xf>
    <xf numFmtId="0" fontId="16" fillId="11" borderId="0" xfId="24" applyFont="1" applyFill="1" applyBorder="1" applyAlignment="1">
      <alignment horizontal="center" vertical="center"/>
    </xf>
    <xf numFmtId="0" fontId="18" fillId="12" borderId="5" xfId="20" applyFont="1" applyFill="1" applyAlignment="1">
      <alignment vertical="top"/>
    </xf>
    <xf numFmtId="181" fontId="18" fillId="12" borderId="5" xfId="20" applyNumberFormat="1" applyFont="1" applyFill="1" applyAlignment="1">
      <alignment horizontal="center" vertical="top"/>
    </xf>
    <xf numFmtId="179" fontId="19" fillId="11" borderId="0" xfId="10" applyNumberFormat="1" applyFont="1" applyFill="1" applyAlignment="1">
      <alignment horizontal="center" vertical="center"/>
    </xf>
    <xf numFmtId="0" fontId="20" fillId="11" borderId="0" xfId="22" applyFont="1" applyFill="1" applyBorder="1" applyAlignment="1">
      <alignment horizontal="center" vertical="center" wrapText="1"/>
    </xf>
    <xf numFmtId="181" fontId="20" fillId="11" borderId="0" xfId="22" applyNumberFormat="1" applyFont="1" applyFill="1" applyBorder="1" applyAlignment="1">
      <alignment horizontal="center" vertical="center" wrapText="1"/>
    </xf>
    <xf numFmtId="0" fontId="1" fillId="5" borderId="0" xfId="0" applyFont="1" applyFill="1" applyAlignment="1"/>
    <xf numFmtId="0" fontId="21" fillId="5" borderId="0" xfId="13" applyFont="1" applyFill="1" applyAlignment="1"/>
    <xf numFmtId="0" fontId="1" fillId="5" borderId="0" xfId="0" applyFont="1" applyFill="1" applyAlignment="1">
      <alignment horizontal="center"/>
    </xf>
    <xf numFmtId="176" fontId="19" fillId="11" borderId="0" xfId="11" applyFont="1" applyFill="1" applyAlignment="1">
      <alignment horizontal="center" vertical="center"/>
    </xf>
    <xf numFmtId="0" fontId="1" fillId="13" borderId="0" xfId="0" applyFont="1" applyFill="1" applyAlignment="1"/>
    <xf numFmtId="0" fontId="21" fillId="13" borderId="0" xfId="13" applyFont="1" applyFill="1" applyAlignment="1"/>
    <xf numFmtId="0" fontId="1" fillId="13" borderId="0" xfId="0" applyFont="1" applyFill="1" applyAlignment="1">
      <alignment horizontal="center"/>
    </xf>
    <xf numFmtId="0" fontId="16" fillId="11" borderId="0" xfId="24" applyFont="1" applyFill="1" applyBorder="1">
      <alignment horizontal="center"/>
    </xf>
    <xf numFmtId="176" fontId="19" fillId="11" borderId="0" xfId="11" applyFont="1" applyFill="1" applyAlignment="1">
      <alignment horizontal="center" vertical="top"/>
    </xf>
    <xf numFmtId="0" fontId="4" fillId="5" borderId="0" xfId="0" applyFont="1" applyFill="1" applyAlignment="1"/>
    <xf numFmtId="0" fontId="22" fillId="5" borderId="0" xfId="13" applyFont="1" applyFill="1" applyAlignment="1"/>
    <xf numFmtId="0" fontId="3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22" fillId="5" borderId="0" xfId="13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3" fillId="5" borderId="0" xfId="0" applyFont="1" applyFill="1" applyAlignment="1"/>
    <xf numFmtId="184" fontId="19" fillId="11" borderId="0" xfId="11" applyNumberFormat="1" applyFont="1" applyFill="1" applyAlignment="1">
      <alignment horizontal="center" vertical="top"/>
    </xf>
    <xf numFmtId="0" fontId="0" fillId="5" borderId="0" xfId="13" applyFill="1" applyAlignment="1"/>
    <xf numFmtId="0" fontId="1" fillId="5" borderId="0" xfId="13" applyFont="1" applyFill="1"/>
    <xf numFmtId="0" fontId="24" fillId="13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14" fontId="16" fillId="11" borderId="0" xfId="55" applyNumberFormat="1" applyFont="1" applyFill="1">
      <alignment horizontal="center"/>
    </xf>
    <xf numFmtId="0" fontId="5" fillId="5" borderId="0" xfId="0" applyFont="1" applyFill="1" applyAlignment="1"/>
    <xf numFmtId="0" fontId="2" fillId="0" borderId="0" xfId="0" applyFont="1" applyFill="1" applyAlignment="1"/>
    <xf numFmtId="0" fontId="25" fillId="0" borderId="0" xfId="13" applyFont="1" applyFill="1" applyAlignment="1"/>
    <xf numFmtId="0" fontId="2" fillId="0" borderId="0" xfId="0" applyFont="1" applyFill="1" applyAlignment="1">
      <alignment horizontal="center"/>
    </xf>
    <xf numFmtId="0" fontId="25" fillId="5" borderId="0" xfId="13" applyFont="1" applyFill="1" applyAlignment="1"/>
    <xf numFmtId="0" fontId="5" fillId="13" borderId="0" xfId="0" applyFont="1" applyFill="1" applyAlignment="1"/>
    <xf numFmtId="184" fontId="18" fillId="12" borderId="5" xfId="20" applyNumberFormat="1" applyFont="1" applyFill="1" applyAlignment="1">
      <alignment vertical="top"/>
    </xf>
    <xf numFmtId="185" fontId="26" fillId="14" borderId="0" xfId="22" applyNumberFormat="1" applyFont="1" applyFill="1" applyBorder="1" applyAlignment="1">
      <alignment horizontal="center" vertical="center" wrapText="1"/>
    </xf>
    <xf numFmtId="0" fontId="26" fillId="14" borderId="0" xfId="22" applyFont="1" applyFill="1" applyBorder="1" applyAlignment="1">
      <alignment horizontal="center" vertical="center" wrapText="1"/>
    </xf>
    <xf numFmtId="184" fontId="26" fillId="14" borderId="0" xfId="22" applyNumberFormat="1" applyFont="1" applyFill="1" applyBorder="1" applyAlignment="1">
      <alignment horizontal="center" vertical="center" wrapText="1"/>
    </xf>
    <xf numFmtId="184" fontId="20" fillId="11" borderId="0" xfId="22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/>
    </xf>
    <xf numFmtId="185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84" fontId="2" fillId="5" borderId="0" xfId="0" applyNumberFormat="1" applyFont="1" applyFill="1" applyAlignment="1">
      <alignment horizontal="left" vertical="center"/>
    </xf>
    <xf numFmtId="14" fontId="2" fillId="5" borderId="0" xfId="0" applyNumberFormat="1" applyFont="1" applyFill="1" applyAlignment="1">
      <alignment horizontal="left" vertical="center"/>
    </xf>
    <xf numFmtId="0" fontId="27" fillId="13" borderId="0" xfId="0" applyFont="1" applyFill="1" applyAlignment="1">
      <alignment horizontal="center"/>
    </xf>
    <xf numFmtId="185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184" fontId="2" fillId="13" borderId="0" xfId="0" applyNumberFormat="1" applyFont="1" applyFill="1" applyAlignment="1">
      <alignment horizontal="left" vertical="center"/>
    </xf>
    <xf numFmtId="14" fontId="2" fillId="13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center"/>
    </xf>
    <xf numFmtId="185" fontId="2" fillId="2" borderId="0" xfId="0" applyNumberFormat="1" applyFont="1" applyAlignment="1">
      <alignment horizontal="center" vertical="center"/>
    </xf>
    <xf numFmtId="0" fontId="2" fillId="2" borderId="0" xfId="0" applyFont="1" applyAlignment="1">
      <alignment horizontal="left" vertical="center"/>
    </xf>
    <xf numFmtId="184" fontId="2" fillId="2" borderId="0" xfId="0" applyNumberFormat="1" applyFont="1" applyAlignment="1">
      <alignment horizontal="left" vertical="center"/>
    </xf>
    <xf numFmtId="14" fontId="2" fillId="2" borderId="0" xfId="0" applyNumberFormat="1" applyFont="1" applyAlignment="1">
      <alignment horizontal="left" vertical="center"/>
    </xf>
    <xf numFmtId="0" fontId="27" fillId="4" borderId="0" xfId="0" applyFont="1" applyFill="1" applyAlignment="1">
      <alignment horizontal="center"/>
    </xf>
    <xf numFmtId="185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84" fontId="2" fillId="4" borderId="0" xfId="0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left" vertical="center"/>
    </xf>
    <xf numFmtId="0" fontId="4" fillId="5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85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84" fontId="1" fillId="4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85" fontId="2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left" vertical="center"/>
    </xf>
    <xf numFmtId="184" fontId="2" fillId="15" borderId="0" xfId="0" applyNumberFormat="1" applyFont="1" applyFill="1" applyAlignment="1">
      <alignment horizontal="left" vertical="center"/>
    </xf>
    <xf numFmtId="14" fontId="2" fillId="15" borderId="0" xfId="0" applyNumberFormat="1" applyFont="1" applyFill="1" applyAlignment="1">
      <alignment horizontal="left" vertical="center"/>
    </xf>
    <xf numFmtId="185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84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0" fillId="5" borderId="0" xfId="22" applyFont="1" applyFill="1" applyBorder="1" applyAlignment="1">
      <alignment horizontal="center" vertical="center" wrapText="1"/>
    </xf>
    <xf numFmtId="0" fontId="20" fillId="11" borderId="0" xfId="22" applyNumberFormat="1" applyFont="1" applyFill="1" applyBorder="1" applyAlignment="1">
      <alignment horizontal="center" vertical="center" wrapText="1"/>
    </xf>
    <xf numFmtId="0" fontId="26" fillId="14" borderId="0" xfId="22" applyNumberFormat="1" applyFont="1" applyFill="1" applyBorder="1" applyAlignment="1">
      <alignment horizontal="center" vertical="center" wrapText="1"/>
    </xf>
    <xf numFmtId="0" fontId="26" fillId="16" borderId="0" xfId="22" applyNumberFormat="1" applyFont="1" applyFill="1" applyBorder="1" applyAlignment="1">
      <alignment horizontal="center" vertical="center" wrapText="1"/>
    </xf>
    <xf numFmtId="178" fontId="0" fillId="5" borderId="0" xfId="13" applyNumberFormat="1" applyFill="1" applyBorder="1" applyAlignment="1" applyProtection="1">
      <alignment horizontal="left" vertical="center" indent="1"/>
    </xf>
    <xf numFmtId="178" fontId="2" fillId="5" borderId="0" xfId="5" applyFont="1" applyFill="1">
      <alignment horizontal="left" vertical="center" indent="1"/>
    </xf>
    <xf numFmtId="178" fontId="2" fillId="13" borderId="0" xfId="5" applyFont="1" applyFill="1">
      <alignment horizontal="left" vertical="center" indent="1"/>
    </xf>
    <xf numFmtId="0" fontId="2" fillId="5" borderId="0" xfId="0" applyNumberFormat="1" applyFont="1" applyFill="1" applyAlignment="1">
      <alignment horizontal="left" vertical="center"/>
    </xf>
    <xf numFmtId="178" fontId="25" fillId="5" borderId="0" xfId="13" applyNumberFormat="1" applyFont="1" applyFill="1" applyBorder="1" applyAlignment="1" applyProtection="1">
      <alignment horizontal="left" vertical="center" indent="1"/>
    </xf>
    <xf numFmtId="178" fontId="2" fillId="17" borderId="0" xfId="5" applyFont="1" applyFill="1">
      <alignment horizontal="left" vertical="center" indent="1"/>
    </xf>
    <xf numFmtId="178" fontId="0" fillId="17" borderId="0" xfId="13" applyNumberFormat="1" applyFill="1" applyBorder="1" applyAlignment="1" applyProtection="1">
      <alignment horizontal="left" vertical="center" indent="1"/>
    </xf>
    <xf numFmtId="0" fontId="0" fillId="5" borderId="0" xfId="0" applyFill="1">
      <alignment vertical="center"/>
    </xf>
    <xf numFmtId="178" fontId="25" fillId="5" borderId="0" xfId="13" applyNumberFormat="1" applyFont="1" applyFill="1" applyBorder="1" applyAlignment="1" applyProtection="1">
      <alignment horizontal="left" vertical="center"/>
    </xf>
    <xf numFmtId="0" fontId="24" fillId="5" borderId="0" xfId="0" applyNumberFormat="1" applyFont="1" applyFill="1" applyAlignment="1">
      <alignment horizontal="left" vertical="center"/>
    </xf>
    <xf numFmtId="178" fontId="29" fillId="5" borderId="0" xfId="13" applyNumberFormat="1" applyFont="1" applyFill="1" applyBorder="1" applyAlignment="1" applyProtection="1">
      <alignment horizontal="left" vertical="center" indent="1"/>
    </xf>
    <xf numFmtId="0" fontId="0" fillId="13" borderId="0" xfId="0" applyFill="1">
      <alignment vertical="center"/>
    </xf>
    <xf numFmtId="178" fontId="2" fillId="15" borderId="0" xfId="5" applyFont="1" applyFill="1">
      <alignment horizontal="left" vertical="center" indent="1"/>
    </xf>
    <xf numFmtId="0" fontId="0" fillId="15" borderId="0" xfId="0" applyFill="1">
      <alignment vertical="center"/>
    </xf>
    <xf numFmtId="178" fontId="2" fillId="0" borderId="0" xfId="5" applyFont="1" applyFill="1">
      <alignment horizontal="left" vertical="center" indent="1"/>
    </xf>
    <xf numFmtId="178" fontId="25" fillId="5" borderId="0" xfId="13" applyNumberFormat="1" applyFont="1" applyFill="1" applyBorder="1" applyAlignment="1" applyProtection="1">
      <alignment horizontal="left" vertical="center" wrapText="1" indent="1"/>
    </xf>
    <xf numFmtId="178" fontId="25" fillId="5" borderId="0" xfId="13" applyNumberFormat="1" applyFont="1" applyFill="1" applyAlignment="1">
      <alignment horizontal="left" vertical="center" indent="1"/>
    </xf>
    <xf numFmtId="178" fontId="25" fillId="17" borderId="0" xfId="13" applyNumberFormat="1" applyFont="1" applyFill="1" applyBorder="1" applyAlignment="1" applyProtection="1">
      <alignment horizontal="left" vertical="center" indent="1"/>
    </xf>
    <xf numFmtId="183" fontId="18" fillId="12" borderId="5" xfId="20" applyNumberFormat="1" applyFont="1" applyFill="1" applyAlignment="1">
      <alignment horizontal="center" vertical="top"/>
    </xf>
    <xf numFmtId="183" fontId="26" fillId="16" borderId="0" xfId="22" applyNumberFormat="1" applyFont="1" applyFill="1" applyBorder="1" applyAlignment="1">
      <alignment horizontal="center" vertical="center" wrapText="1"/>
    </xf>
    <xf numFmtId="183" fontId="26" fillId="16" borderId="0" xfId="22" applyNumberFormat="1" applyFont="1" applyFill="1" applyAlignment="1">
      <alignment horizontal="center" vertical="center" wrapText="1"/>
    </xf>
    <xf numFmtId="0" fontId="30" fillId="11" borderId="0" xfId="0" applyFont="1" applyFill="1" applyAlignment="1">
      <alignment horizontal="center" vertical="center"/>
    </xf>
    <xf numFmtId="183" fontId="2" fillId="5" borderId="0" xfId="5" applyNumberFormat="1" applyFont="1" applyFill="1" applyAlignment="1">
      <alignment horizontal="center" vertical="center"/>
    </xf>
    <xf numFmtId="183" fontId="2" fillId="5" borderId="0" xfId="0" applyNumberFormat="1" applyFont="1" applyFill="1" applyAlignment="1">
      <alignment horizontal="center" vertical="center"/>
    </xf>
    <xf numFmtId="0" fontId="2" fillId="5" borderId="0" xfId="0" applyFont="1" applyFill="1">
      <alignment vertical="center"/>
    </xf>
    <xf numFmtId="183" fontId="2" fillId="13" borderId="0" xfId="5" applyNumberFormat="1" applyFont="1" applyFill="1" applyAlignment="1">
      <alignment horizontal="center" vertical="center"/>
    </xf>
    <xf numFmtId="183" fontId="2" fillId="13" borderId="0" xfId="0" applyNumberFormat="1" applyFont="1" applyFill="1" applyAlignment="1">
      <alignment horizontal="center" vertical="center"/>
    </xf>
    <xf numFmtId="0" fontId="2" fillId="13" borderId="0" xfId="0" applyFont="1" applyFill="1">
      <alignment vertical="center"/>
    </xf>
    <xf numFmtId="0" fontId="0" fillId="5" borderId="0" xfId="0" applyFill="1" applyAlignment="1">
      <alignment horizontal="left" vertical="center"/>
    </xf>
    <xf numFmtId="0" fontId="24" fillId="5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34" fillId="5" borderId="0" xfId="0" applyFont="1" applyFill="1" applyAlignment="1">
      <alignment horizontal="center" vertical="center"/>
    </xf>
    <xf numFmtId="178" fontId="0" fillId="5" borderId="0" xfId="13" applyNumberFormat="1" applyFill="1" applyBorder="1" applyAlignment="1" applyProtection="1">
      <alignment horizontal="left" vertical="center" wrapText="1" indent="1"/>
    </xf>
    <xf numFmtId="178" fontId="0" fillId="5" borderId="0" xfId="13" applyNumberFormat="1" applyFill="1" applyAlignment="1">
      <alignment horizontal="left" vertical="center" indent="1"/>
    </xf>
    <xf numFmtId="178" fontId="0" fillId="5" borderId="0" xfId="0" applyNumberFormat="1" applyFont="1" applyFill="1" applyAlignment="1">
      <alignment horizontal="left" vertical="center" indent="1"/>
    </xf>
    <xf numFmtId="178" fontId="0" fillId="17" borderId="0" xfId="13" applyNumberFormat="1" applyFill="1" applyBorder="1" applyAlignment="1" applyProtection="1">
      <alignment horizontal="left" vertical="center" wrapText="1" indent="1"/>
    </xf>
    <xf numFmtId="181" fontId="2" fillId="2" borderId="0" xfId="0" applyNumberFormat="1" applyFont="1" applyAlignment="1">
      <alignment horizontal="center" vertical="center"/>
    </xf>
    <xf numFmtId="0" fontId="30" fillId="2" borderId="0" xfId="0" applyFont="1" applyAlignment="1">
      <alignment horizontal="left" vertical="center"/>
    </xf>
    <xf numFmtId="181" fontId="30" fillId="2" borderId="0" xfId="0" applyNumberFormat="1" applyFont="1" applyAlignment="1">
      <alignment horizontal="center" vertical="center"/>
    </xf>
    <xf numFmtId="0" fontId="35" fillId="18" borderId="0" xfId="0" applyFont="1" applyFill="1" applyAlignment="1">
      <alignment vertical="center"/>
    </xf>
    <xf numFmtId="0" fontId="35" fillId="18" borderId="0" xfId="0" applyFont="1" applyFill="1" applyAlignment="1">
      <alignment horizontal="center" vertical="center"/>
    </xf>
    <xf numFmtId="181" fontId="35" fillId="18" borderId="0" xfId="0" applyNumberFormat="1" applyFont="1" applyFill="1" applyBorder="1" applyAlignment="1">
      <alignment horizontal="center" vertical="center"/>
    </xf>
    <xf numFmtId="0" fontId="30" fillId="2" borderId="0" xfId="0" applyFont="1" applyAlignment="1">
      <alignment horizontal="center" vertical="center"/>
    </xf>
    <xf numFmtId="185" fontId="30" fillId="2" borderId="0" xfId="0" applyNumberFormat="1" applyFont="1" applyAlignment="1">
      <alignment horizontal="center" vertical="center"/>
    </xf>
    <xf numFmtId="184" fontId="30" fillId="2" borderId="0" xfId="0" applyNumberFormat="1" applyFont="1" applyAlignment="1">
      <alignment horizontal="left" vertical="center"/>
    </xf>
    <xf numFmtId="14" fontId="30" fillId="2" borderId="0" xfId="0" applyNumberFormat="1" applyFont="1" applyAlignment="1">
      <alignment horizontal="left" vertical="center"/>
    </xf>
    <xf numFmtId="184" fontId="35" fillId="18" borderId="0" xfId="0" applyNumberFormat="1" applyFont="1" applyFill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vertical="center"/>
    </xf>
    <xf numFmtId="178" fontId="30" fillId="17" borderId="0" xfId="5" applyFont="1" applyFill="1">
      <alignment horizontal="left" vertical="center" indent="1"/>
    </xf>
    <xf numFmtId="0" fontId="35" fillId="18" borderId="0" xfId="0" applyFont="1" applyFill="1" applyBorder="1" applyAlignment="1">
      <alignment horizontal="left" vertical="center" indent="1"/>
    </xf>
    <xf numFmtId="183" fontId="2" fillId="17" borderId="0" xfId="5" applyNumberFormat="1" applyFont="1" applyFill="1" applyAlignment="1">
      <alignment horizontal="center" vertical="center"/>
    </xf>
    <xf numFmtId="183" fontId="2" fillId="2" borderId="0" xfId="0" applyNumberFormat="1" applyFont="1" applyAlignment="1">
      <alignment horizontal="center" vertical="center"/>
    </xf>
    <xf numFmtId="0" fontId="2" fillId="2" borderId="0" xfId="0" applyFont="1">
      <alignment vertical="center"/>
    </xf>
    <xf numFmtId="183" fontId="30" fillId="17" borderId="0" xfId="5" applyNumberFormat="1" applyFont="1" applyFill="1" applyAlignment="1">
      <alignment horizontal="center" vertical="center"/>
    </xf>
    <xf numFmtId="183" fontId="30" fillId="2" borderId="0" xfId="0" applyNumberFormat="1" applyFont="1" applyAlignment="1">
      <alignment horizontal="center" vertical="center"/>
    </xf>
    <xf numFmtId="183" fontId="35" fillId="18" borderId="0" xfId="0" applyNumberFormat="1" applyFont="1" applyFill="1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电话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日期" xfId="10"/>
    <cellStyle name="边栏值" xfId="11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双分隔线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边栏边框" xfId="46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备注详细信息" xfId="54"/>
    <cellStyle name="边栏填充" xfId="55"/>
    <cellStyle name="电子邮件" xfId="56"/>
    <cellStyle name="邮政编码" xfId="57"/>
    <cellStyle name="常规 2" xfId="58"/>
  </cellStyles>
  <dxfs count="36"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numFmt numFmtId="181" formatCode="#,##0_ "/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numFmt numFmtId="14" formatCode="yyyy/m/d"/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numFmt numFmtId="183" formatCode="#,##0_);[Red]\(#,##0\)"/>
    </dxf>
    <dxf>
      <font>
        <name val="Microsoft YaHei UI"/>
        <scheme val="none"/>
        <charset val="134"/>
        <family val="2"/>
        <b val="0"/>
        <i val="0"/>
        <strike val="0"/>
        <u val="none"/>
        <sz val="12"/>
        <color theme="1"/>
      </font>
      <numFmt numFmtId="183" formatCode="#,##0_);[Red]\(#,##0\)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numFmt numFmtId="183" formatCode="#,##0_);[Red]\(#,##0\)"/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ont>
        <name val="Microsoft YaHei UI"/>
        <scheme val="none"/>
        <charset val="134"/>
        <family val="2"/>
        <strike val="0"/>
        <u val="none"/>
        <sz val="12"/>
        <color theme="1"/>
      </font>
      <alignment horizontal="left" vertical="center"/>
    </dxf>
    <dxf>
      <fill>
        <patternFill patternType="solid">
          <fgColor rgb="FFB7DEE8"/>
          <bgColor rgb="FFB7DEE8"/>
        </patternFill>
      </fill>
    </dxf>
    <dxf>
      <fill>
        <patternFill patternType="solid">
          <fgColor rgb="FFC4D79B"/>
          <bgColor rgb="FF000000"/>
        </patternFill>
      </fill>
    </dxf>
    <dxf>
      <font>
        <color theme="1" tint="0.349986266670736"/>
      </font>
    </dxf>
    <dxf>
      <font>
        <b val="0"/>
        <i val="0"/>
        <color theme="7" tint="-0.249946592608417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6"/>
        </top>
        <bottom/>
        <vertical/>
        <horizontal/>
      </border>
    </dxf>
    <dxf>
      <font>
        <b val="1"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6"/>
        </top>
        <bottom style="thin">
          <color theme="0" tint="-0.349986266670736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51170384838"/>
        </vertical>
        <horizontal style="thin">
          <color theme="4" tint="0.799981688894314"/>
        </horizontal>
      </border>
    </dxf>
  </dxfs>
  <tableStyles count="1" defaultTableStyle="Wedding Invite Tracker" defaultPivotStyle="PivotStyleMedium2">
    <tableStyle name="Wedding Invite Tracker" pivot="0" count="4">
      <tableStyleElement type="wholeTable" dxfId="35"/>
      <tableStyleElement type="headerRow" dxfId="34"/>
      <tableStyleElement type="totalRow" dxfId="33"/>
      <tableStyleElement type="firstTotalCell" dxfId="32"/>
    </tableStyle>
  </tableStyles>
  <colors>
    <mruColors>
      <color rgb="00F5F8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UILEA%20&#26085;&#22812;&#39278;+&#21943;&#38654;%20202008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日夜饮新"/>
      <sheetName val="日夜饮"/>
      <sheetName val="喷雾图文"/>
      <sheetName val="喷雾视频"/>
      <sheetName val="费用统计"/>
      <sheetName val="7月合作"/>
    </sheetNames>
    <sheetDataSet>
      <sheetData sheetId="0" refreshError="1"/>
      <sheetData sheetId="1" refreshError="1">
        <row r="2">
          <cell r="C2" t="str">
            <v>17675611328</v>
          </cell>
          <cell r="D2" t="str">
            <v>图文</v>
          </cell>
        </row>
        <row r="3">
          <cell r="C3" t="str">
            <v>835003140</v>
          </cell>
          <cell r="D3" t="str">
            <v>图文</v>
          </cell>
        </row>
        <row r="4">
          <cell r="C4" t="str">
            <v>13326500823</v>
          </cell>
          <cell r="D4" t="str">
            <v>图文</v>
          </cell>
        </row>
        <row r="5">
          <cell r="C5" t="str">
            <v>15660111546</v>
          </cell>
          <cell r="D5" t="str">
            <v>图文</v>
          </cell>
        </row>
        <row r="6">
          <cell r="C6" t="str">
            <v>o9667129</v>
          </cell>
          <cell r="D6" t="str">
            <v>图文</v>
          </cell>
        </row>
        <row r="7">
          <cell r="C7" t="str">
            <v>_Miki0126</v>
          </cell>
          <cell r="D7" t="str">
            <v>图文</v>
          </cell>
        </row>
        <row r="8">
          <cell r="C8" t="str">
            <v>cc-ccj</v>
          </cell>
          <cell r="D8" t="str">
            <v>图文</v>
          </cell>
        </row>
        <row r="9">
          <cell r="C9" t="str">
            <v>zhuangmanlin965</v>
          </cell>
          <cell r="D9" t="str">
            <v>图文</v>
          </cell>
        </row>
        <row r="10">
          <cell r="C10" t="str">
            <v>wenrou2345678</v>
          </cell>
          <cell r="D10" t="str">
            <v>图文</v>
          </cell>
        </row>
        <row r="11">
          <cell r="C11" t="str">
            <v>xiaohuihui_660</v>
          </cell>
          <cell r="D11" t="str">
            <v>图文</v>
          </cell>
        </row>
        <row r="12">
          <cell r="C12" t="str">
            <v>1302403397</v>
          </cell>
          <cell r="D12" t="str">
            <v>图文</v>
          </cell>
        </row>
        <row r="13">
          <cell r="C13" t="str">
            <v>13510587975</v>
          </cell>
          <cell r="D13" t="str">
            <v>图文</v>
          </cell>
        </row>
        <row r="14">
          <cell r="C14" t="str">
            <v>yin2001-02-02</v>
          </cell>
          <cell r="D14" t="str">
            <v>图文</v>
          </cell>
        </row>
        <row r="15">
          <cell r="C15" t="str">
            <v>13536213460</v>
          </cell>
          <cell r="D15" t="str">
            <v>图文</v>
          </cell>
        </row>
        <row r="16">
          <cell r="C16" t="str">
            <v>objk369</v>
          </cell>
          <cell r="D16" t="str">
            <v>图文</v>
          </cell>
        </row>
        <row r="17">
          <cell r="C17" t="str">
            <v>993490370</v>
          </cell>
          <cell r="D17" t="str">
            <v>图文</v>
          </cell>
        </row>
        <row r="18">
          <cell r="C18" t="str">
            <v>Li1607440416</v>
          </cell>
          <cell r="D18" t="str">
            <v>图文</v>
          </cell>
        </row>
        <row r="19">
          <cell r="C19" t="str">
            <v>siqi1347</v>
          </cell>
          <cell r="D19" t="str">
            <v>图文</v>
          </cell>
        </row>
        <row r="20">
          <cell r="C20" t="str">
            <v>BunnyyyCham </v>
          </cell>
          <cell r="D20" t="str">
            <v>图文</v>
          </cell>
        </row>
        <row r="21">
          <cell r="C21" t="str">
            <v>pm27286</v>
          </cell>
          <cell r="D21" t="str">
            <v>图文</v>
          </cell>
        </row>
        <row r="22">
          <cell r="C22" t="str">
            <v>xyc110720</v>
          </cell>
          <cell r="D22" t="str">
            <v>图文</v>
          </cell>
        </row>
        <row r="23">
          <cell r="C23" t="str">
            <v>Hi_JimmyLi</v>
          </cell>
          <cell r="D23" t="str">
            <v>图文</v>
          </cell>
        </row>
        <row r="24">
          <cell r="C24" t="str">
            <v>13160851942</v>
          </cell>
          <cell r="D24" t="str">
            <v>图文</v>
          </cell>
        </row>
        <row r="25">
          <cell r="C25" t="str">
            <v>1006401419</v>
          </cell>
          <cell r="D25" t="str">
            <v>图文</v>
          </cell>
        </row>
        <row r="26">
          <cell r="C26" t="str">
            <v>gwx4799</v>
          </cell>
          <cell r="D26" t="str">
            <v>图文</v>
          </cell>
        </row>
        <row r="27">
          <cell r="C27" t="str">
            <v>等鱼吃</v>
          </cell>
          <cell r="D27" t="str">
            <v>图文</v>
          </cell>
        </row>
        <row r="28">
          <cell r="C28" t="str">
            <v>13508374042</v>
          </cell>
          <cell r="D28" t="str">
            <v>图文</v>
          </cell>
        </row>
        <row r="29">
          <cell r="C29" t="str">
            <v>szengc</v>
          </cell>
          <cell r="D29" t="str">
            <v>图文</v>
          </cell>
        </row>
        <row r="30">
          <cell r="C30" t="str">
            <v>cxx_ccioy</v>
          </cell>
          <cell r="D30" t="str">
            <v>图文</v>
          </cell>
        </row>
        <row r="31">
          <cell r="C31" t="str">
            <v>SYW13420461261</v>
          </cell>
          <cell r="D31" t="str">
            <v>图文</v>
          </cell>
        </row>
        <row r="32">
          <cell r="C32" t="str">
            <v>LANOxANDHzT-F</v>
          </cell>
          <cell r="D32" t="str">
            <v>图文</v>
          </cell>
        </row>
        <row r="33">
          <cell r="C33" t="str">
            <v>saqiang117</v>
          </cell>
          <cell r="D33" t="str">
            <v>图文</v>
          </cell>
        </row>
        <row r="34">
          <cell r="C34" t="str">
            <v>LAJIAOTIAO</v>
          </cell>
          <cell r="D34" t="str">
            <v>图文</v>
          </cell>
        </row>
        <row r="35">
          <cell r="C35" t="str">
            <v>15579226068</v>
          </cell>
          <cell r="D35" t="str">
            <v>图文</v>
          </cell>
        </row>
        <row r="36">
          <cell r="C36" t="str">
            <v>Ku-xiaoxu</v>
          </cell>
          <cell r="D36" t="str">
            <v>图文</v>
          </cell>
        </row>
        <row r="37">
          <cell r="C37" t="str">
            <v>JINGLES_kk</v>
          </cell>
          <cell r="D37" t="str">
            <v>图文</v>
          </cell>
        </row>
        <row r="38">
          <cell r="C38" t="str">
            <v>discovery-wm</v>
          </cell>
          <cell r="D38" t="str">
            <v>图文</v>
          </cell>
        </row>
        <row r="39">
          <cell r="C39" t="str">
            <v>yayanaar</v>
          </cell>
          <cell r="D39" t="str">
            <v>图文</v>
          </cell>
        </row>
        <row r="40">
          <cell r="C40" t="str">
            <v>1091171311</v>
          </cell>
          <cell r="D40" t="str">
            <v>图文</v>
          </cell>
        </row>
        <row r="41">
          <cell r="C41" t="str">
            <v>cm1990lh</v>
          </cell>
          <cell r="D41" t="str">
            <v>图文</v>
          </cell>
        </row>
        <row r="42">
          <cell r="C42" t="str">
            <v>kulazeicheng</v>
          </cell>
          <cell r="D42" t="str">
            <v>图文</v>
          </cell>
        </row>
        <row r="43">
          <cell r="C43" t="str">
            <v>csw279v</v>
          </cell>
          <cell r="D43" t="str">
            <v>图文</v>
          </cell>
        </row>
        <row r="44">
          <cell r="C44" t="str">
            <v>dengwh0910</v>
          </cell>
          <cell r="D44" t="str">
            <v>图文</v>
          </cell>
        </row>
        <row r="45">
          <cell r="C45" t="str">
            <v>17625426371</v>
          </cell>
          <cell r="D45" t="str">
            <v>图文</v>
          </cell>
        </row>
        <row r="46">
          <cell r="C46" t="str">
            <v>SmCelery</v>
          </cell>
          <cell r="D46" t="str">
            <v>图文</v>
          </cell>
        </row>
        <row r="47">
          <cell r="C47" t="str">
            <v>381535811</v>
          </cell>
          <cell r="D47" t="str">
            <v>图文</v>
          </cell>
        </row>
        <row r="48">
          <cell r="C48" t="str">
            <v>Vanessa666-</v>
          </cell>
          <cell r="D48" t="str">
            <v>图文</v>
          </cell>
        </row>
        <row r="49">
          <cell r="C49" t="str">
            <v>15234697806</v>
          </cell>
          <cell r="D49" t="str">
            <v>图文</v>
          </cell>
        </row>
        <row r="50">
          <cell r="C50" t="str">
            <v>yyuuying</v>
          </cell>
          <cell r="D50" t="str">
            <v>图文</v>
          </cell>
        </row>
        <row r="51">
          <cell r="C51" t="str">
            <v>ZHroujuan9699</v>
          </cell>
          <cell r="D51" t="str">
            <v>图文</v>
          </cell>
        </row>
        <row r="52">
          <cell r="C52" t="str">
            <v>an_ran1027</v>
          </cell>
          <cell r="D52" t="str">
            <v>图文</v>
          </cell>
        </row>
        <row r="53">
          <cell r="C53" t="str">
            <v>zz6662333</v>
          </cell>
          <cell r="D53" t="str">
            <v>图文</v>
          </cell>
        </row>
        <row r="54">
          <cell r="C54" t="str">
            <v>LiangYaoYoYo</v>
          </cell>
          <cell r="D54" t="str">
            <v>图文</v>
          </cell>
        </row>
        <row r="55">
          <cell r="C55" t="str">
            <v>xxx18312018042</v>
          </cell>
          <cell r="D55" t="str">
            <v>图文</v>
          </cell>
        </row>
        <row r="56">
          <cell r="C56" t="str">
            <v>fifi-beauty</v>
          </cell>
          <cell r="D56" t="str">
            <v>图文</v>
          </cell>
        </row>
        <row r="57">
          <cell r="C57" t="str">
            <v>HFHFHF721</v>
          </cell>
          <cell r="D57" t="str">
            <v>图文</v>
          </cell>
        </row>
        <row r="58">
          <cell r="C58" t="str">
            <v>zsh1006437689</v>
          </cell>
          <cell r="D58" t="str">
            <v>图文</v>
          </cell>
        </row>
        <row r="59">
          <cell r="C59" t="str">
            <v>cyl1520311564</v>
          </cell>
          <cell r="D59" t="str">
            <v>图文</v>
          </cell>
        </row>
        <row r="60">
          <cell r="C60" t="str">
            <v>bylh666666</v>
          </cell>
          <cell r="D60" t="str">
            <v>图文</v>
          </cell>
        </row>
        <row r="61">
          <cell r="C61" t="str">
            <v>wwyj19950212</v>
          </cell>
          <cell r="D61" t="str">
            <v>图文</v>
          </cell>
        </row>
        <row r="62">
          <cell r="C62" t="str">
            <v>halovane</v>
          </cell>
          <cell r="D62" t="str">
            <v>图文</v>
          </cell>
        </row>
        <row r="63">
          <cell r="C63" t="str">
            <v>shiyaqin1011</v>
          </cell>
          <cell r="D63" t="str">
            <v>图文</v>
          </cell>
        </row>
        <row r="64">
          <cell r="C64" t="str">
            <v>cmt5711383</v>
          </cell>
          <cell r="D64" t="str">
            <v>图文</v>
          </cell>
        </row>
        <row r="65">
          <cell r="C65" t="str">
            <v>chenshshen</v>
          </cell>
          <cell r="D65" t="str">
            <v>图文</v>
          </cell>
        </row>
        <row r="66">
          <cell r="C66" t="str">
            <v>E78291682</v>
          </cell>
          <cell r="D66" t="str">
            <v>图文</v>
          </cell>
        </row>
        <row r="67">
          <cell r="C67" t="str">
            <v>by290960230</v>
          </cell>
          <cell r="D67" t="str">
            <v>图文</v>
          </cell>
        </row>
        <row r="68">
          <cell r="C68" t="str">
            <v>15918919322</v>
          </cell>
          <cell r="D68" t="str">
            <v>图文</v>
          </cell>
        </row>
        <row r="69">
          <cell r="C69" t="str">
            <v>nizi666222</v>
          </cell>
          <cell r="D69" t="str">
            <v>图文</v>
          </cell>
        </row>
        <row r="70">
          <cell r="C70" t="str">
            <v>935746207</v>
          </cell>
          <cell r="D70" t="str">
            <v>图文</v>
          </cell>
        </row>
        <row r="71">
          <cell r="C71" t="str">
            <v>CYS20110</v>
          </cell>
          <cell r="D71" t="str">
            <v>图文</v>
          </cell>
        </row>
        <row r="72">
          <cell r="C72" t="str">
            <v>hzr13309397222</v>
          </cell>
          <cell r="D72" t="str">
            <v>图文</v>
          </cell>
        </row>
        <row r="73">
          <cell r="C73" t="str">
            <v>xiaoGuua </v>
          </cell>
          <cell r="D73" t="str">
            <v>图文</v>
          </cell>
        </row>
        <row r="74">
          <cell r="C74" t="str">
            <v>kilig010217</v>
          </cell>
          <cell r="D74" t="str">
            <v>图文</v>
          </cell>
        </row>
        <row r="75">
          <cell r="C75" t="str">
            <v>w15813229487</v>
          </cell>
          <cell r="D75" t="str">
            <v>图文</v>
          </cell>
        </row>
        <row r="76">
          <cell r="C76" t="str">
            <v>gg990088</v>
          </cell>
          <cell r="D76" t="str">
            <v>图文</v>
          </cell>
        </row>
        <row r="77">
          <cell r="C77" t="str">
            <v>Swing_balcony</v>
          </cell>
          <cell r="D77" t="str">
            <v>图文</v>
          </cell>
        </row>
        <row r="78">
          <cell r="C78" t="str">
            <v>dcx12340</v>
          </cell>
          <cell r="D78" t="str">
            <v>图文</v>
          </cell>
        </row>
        <row r="79">
          <cell r="C79" t="str">
            <v>1750752748</v>
          </cell>
          <cell r="D79" t="str">
            <v>图文</v>
          </cell>
        </row>
        <row r="80">
          <cell r="C80" t="str">
            <v>whoisegg</v>
          </cell>
          <cell r="D80" t="str">
            <v>图文</v>
          </cell>
        </row>
        <row r="81">
          <cell r="C81" t="str">
            <v>h2255113344</v>
          </cell>
          <cell r="D81" t="str">
            <v>图文</v>
          </cell>
        </row>
        <row r="82">
          <cell r="C82" t="str">
            <v>zxrzxrzxr997</v>
          </cell>
          <cell r="D82" t="str">
            <v>图文</v>
          </cell>
        </row>
        <row r="83">
          <cell r="C83" t="str">
            <v>mjy983868510</v>
          </cell>
          <cell r="D83" t="str">
            <v>图文</v>
          </cell>
        </row>
        <row r="84">
          <cell r="C84" t="str">
            <v>c-tt0820</v>
          </cell>
          <cell r="D84" t="str">
            <v>图文</v>
          </cell>
        </row>
        <row r="85">
          <cell r="C85" t="str">
            <v>LXQ1248314506</v>
          </cell>
          <cell r="D85" t="str">
            <v>图文</v>
          </cell>
        </row>
        <row r="86">
          <cell r="C86" t="str">
            <v>W1206432207</v>
          </cell>
          <cell r="D86" t="str">
            <v>图文</v>
          </cell>
        </row>
        <row r="87">
          <cell r="C87" t="str">
            <v>Arieleek</v>
          </cell>
          <cell r="D87" t="str">
            <v>图文</v>
          </cell>
        </row>
        <row r="88">
          <cell r="C88" t="str">
            <v>15814495590</v>
          </cell>
          <cell r="D88" t="str">
            <v>图文</v>
          </cell>
        </row>
        <row r="89">
          <cell r="C89" t="str">
            <v>naynewus_</v>
          </cell>
          <cell r="D89" t="str">
            <v>图文</v>
          </cell>
        </row>
        <row r="90">
          <cell r="C90" t="str">
            <v>1592351463</v>
          </cell>
          <cell r="D90" t="str">
            <v>图文</v>
          </cell>
        </row>
        <row r="91">
          <cell r="C91" t="str">
            <v>1158518121</v>
          </cell>
          <cell r="D91" t="str">
            <v>图文</v>
          </cell>
        </row>
        <row r="92">
          <cell r="C92" t="str">
            <v>cc936308</v>
          </cell>
          <cell r="D92" t="str">
            <v>图文</v>
          </cell>
        </row>
        <row r="93">
          <cell r="C93" t="str">
            <v>applepine_ai</v>
          </cell>
          <cell r="D93" t="str">
            <v>图文</v>
          </cell>
        </row>
        <row r="94">
          <cell r="C94" t="str">
            <v>lujing0930</v>
          </cell>
          <cell r="D94" t="str">
            <v>图文</v>
          </cell>
        </row>
        <row r="95">
          <cell r="C95" t="str">
            <v>19902763036</v>
          </cell>
          <cell r="D95" t="str">
            <v>图文</v>
          </cell>
        </row>
        <row r="96">
          <cell r="C96" t="str">
            <v>u1s1hhhh</v>
          </cell>
          <cell r="D96" t="str">
            <v>图文</v>
          </cell>
        </row>
        <row r="97">
          <cell r="C97" t="str">
            <v>ying13536319714</v>
          </cell>
          <cell r="D97" t="str">
            <v>图文</v>
          </cell>
        </row>
        <row r="98">
          <cell r="C98" t="str">
            <v>18368765328</v>
          </cell>
          <cell r="D98" t="str">
            <v>图文</v>
          </cell>
        </row>
        <row r="99">
          <cell r="C99" t="str">
            <v>H0010999</v>
          </cell>
          <cell r="D99" t="str">
            <v>图文</v>
          </cell>
        </row>
        <row r="100">
          <cell r="C100" t="str">
            <v>only1-ly</v>
          </cell>
          <cell r="D100" t="str">
            <v>图文</v>
          </cell>
        </row>
        <row r="101">
          <cell r="C101" t="str">
            <v>13432888210</v>
          </cell>
          <cell r="D101" t="str">
            <v>图文</v>
          </cell>
        </row>
        <row r="102">
          <cell r="C102" t="str">
            <v>cdbaobeishuo </v>
          </cell>
          <cell r="D102" t="str">
            <v>图文</v>
          </cell>
        </row>
        <row r="103">
          <cell r="C103" t="str">
            <v>eeretc</v>
          </cell>
          <cell r="D103" t="str">
            <v>图文</v>
          </cell>
        </row>
        <row r="104">
          <cell r="C104" t="str">
            <v>Kelly2017one</v>
          </cell>
          <cell r="D104" t="str">
            <v>图文</v>
          </cell>
        </row>
        <row r="105">
          <cell r="C105" t="str">
            <v>Qisiliu-</v>
          </cell>
          <cell r="D105" t="str">
            <v>图文</v>
          </cell>
        </row>
        <row r="106">
          <cell r="C106" t="str">
            <v>a15986774194</v>
          </cell>
          <cell r="D106" t="str">
            <v>图文</v>
          </cell>
        </row>
        <row r="107">
          <cell r="C107" t="str">
            <v>1437631671</v>
          </cell>
          <cell r="D107" t="str">
            <v>图文</v>
          </cell>
        </row>
        <row r="108">
          <cell r="C108" t="str">
            <v>DDA022022</v>
          </cell>
          <cell r="D108" t="str">
            <v>图文</v>
          </cell>
        </row>
        <row r="109">
          <cell r="C109" t="str">
            <v>CALLMESHISONG</v>
          </cell>
          <cell r="D109" t="str">
            <v>图文</v>
          </cell>
        </row>
        <row r="110">
          <cell r="C110" t="str">
            <v>guimi507</v>
          </cell>
          <cell r="D110" t="str">
            <v>图文</v>
          </cell>
        </row>
        <row r="111">
          <cell r="C111" t="str">
            <v>Gravesa</v>
          </cell>
          <cell r="D111" t="str">
            <v>图文</v>
          </cell>
        </row>
        <row r="112">
          <cell r="C112" t="str">
            <v>Arzlihy</v>
          </cell>
          <cell r="D112" t="str">
            <v>图文</v>
          </cell>
        </row>
        <row r="113">
          <cell r="C113" t="str">
            <v>704083087</v>
          </cell>
          <cell r="D113" t="str">
            <v>图文</v>
          </cell>
        </row>
        <row r="114">
          <cell r="C114" t="str">
            <v>eeretc</v>
          </cell>
          <cell r="D114" t="str">
            <v>图文</v>
          </cell>
        </row>
        <row r="115">
          <cell r="C115" t="str">
            <v>A18520174189</v>
          </cell>
          <cell r="D115" t="str">
            <v>图文</v>
          </cell>
        </row>
        <row r="116">
          <cell r="C116" t="str">
            <v>844131364</v>
          </cell>
          <cell r="D116" t="str">
            <v>图文</v>
          </cell>
        </row>
        <row r="117">
          <cell r="C117" t="str">
            <v>SONE_Suzy</v>
          </cell>
          <cell r="D117" t="str">
            <v>图文</v>
          </cell>
        </row>
        <row r="118">
          <cell r="C118" t="str">
            <v>Crystal_BB88</v>
          </cell>
          <cell r="D118" t="str">
            <v>图文</v>
          </cell>
        </row>
        <row r="119">
          <cell r="C119" t="str">
            <v>heibai2468</v>
          </cell>
          <cell r="D119" t="str">
            <v>图文</v>
          </cell>
        </row>
        <row r="120">
          <cell r="C120" t="str">
            <v>Sally929276714</v>
          </cell>
          <cell r="D120" t="str">
            <v>图文</v>
          </cell>
        </row>
        <row r="121">
          <cell r="C121" t="str">
            <v>hiuyannis</v>
          </cell>
          <cell r="D121" t="str">
            <v>图文</v>
          </cell>
        </row>
        <row r="122">
          <cell r="C122" t="str">
            <v>1006873657</v>
          </cell>
          <cell r="D122" t="str">
            <v>图文</v>
          </cell>
        </row>
        <row r="123">
          <cell r="C123" t="str">
            <v>cxlwechat</v>
          </cell>
          <cell r="D123" t="str">
            <v>图文</v>
          </cell>
        </row>
        <row r="124">
          <cell r="C124" t="str">
            <v>gk20170113</v>
          </cell>
          <cell r="D124" t="str">
            <v>图文</v>
          </cell>
        </row>
        <row r="125">
          <cell r="C125" t="str">
            <v>18277909508</v>
          </cell>
          <cell r="D125" t="str">
            <v>图文</v>
          </cell>
        </row>
        <row r="126">
          <cell r="C126" t="str">
            <v>18120588002</v>
          </cell>
          <cell r="D126" t="str">
            <v>图文</v>
          </cell>
        </row>
        <row r="127">
          <cell r="C127" t="str">
            <v>s15092275845</v>
          </cell>
          <cell r="D127" t="str">
            <v>图文</v>
          </cell>
        </row>
        <row r="128">
          <cell r="C128" t="str">
            <v>17806769640</v>
          </cell>
          <cell r="D128" t="str">
            <v>视频</v>
          </cell>
        </row>
        <row r="129">
          <cell r="C129" t="str">
            <v>syq730311</v>
          </cell>
          <cell r="D129" t="str">
            <v>视频</v>
          </cell>
        </row>
        <row r="130">
          <cell r="C130" t="str">
            <v>ztazs21</v>
          </cell>
          <cell r="D130" t="str">
            <v>视频</v>
          </cell>
        </row>
        <row r="131">
          <cell r="C131" t="str">
            <v>790565741</v>
          </cell>
          <cell r="D131">
            <v>0</v>
          </cell>
        </row>
        <row r="132">
          <cell r="C132" t="str">
            <v>viotabibi</v>
          </cell>
          <cell r="D132">
            <v>0</v>
          </cell>
        </row>
        <row r="133">
          <cell r="C133" t="str">
            <v>13750212167</v>
          </cell>
          <cell r="D133">
            <v>0</v>
          </cell>
        </row>
        <row r="134">
          <cell r="C134" t="str">
            <v>Citrine1128</v>
          </cell>
          <cell r="D134">
            <v>0</v>
          </cell>
        </row>
        <row r="135">
          <cell r="C135" t="str">
            <v>April_fairy__</v>
          </cell>
          <cell r="D135">
            <v>0</v>
          </cell>
        </row>
        <row r="136">
          <cell r="C136" t="str">
            <v>YIN-bb29</v>
          </cell>
          <cell r="D136">
            <v>0</v>
          </cell>
        </row>
        <row r="137">
          <cell r="C137" t="str">
            <v>Newsoul228</v>
          </cell>
          <cell r="D137">
            <v>0</v>
          </cell>
        </row>
        <row r="138">
          <cell r="C138" t="str">
            <v>18587356010</v>
          </cell>
          <cell r="D138">
            <v>0</v>
          </cell>
        </row>
        <row r="139">
          <cell r="C139" t="str">
            <v>13108195838</v>
          </cell>
          <cell r="D139">
            <v>0</v>
          </cell>
        </row>
        <row r="140">
          <cell r="C140" t="str">
            <v>17020094582</v>
          </cell>
          <cell r="D140">
            <v>0</v>
          </cell>
        </row>
        <row r="141">
          <cell r="C141" t="str">
            <v>17818580704</v>
          </cell>
          <cell r="D141">
            <v>0</v>
          </cell>
        </row>
        <row r="142">
          <cell r="C142" t="str">
            <v>644278841</v>
          </cell>
          <cell r="D142">
            <v>0</v>
          </cell>
        </row>
        <row r="143">
          <cell r="C143" t="str">
            <v>Csmallxx</v>
          </cell>
          <cell r="D143">
            <v>0</v>
          </cell>
        </row>
        <row r="144">
          <cell r="C144" t="str">
            <v>15132062771</v>
          </cell>
          <cell r="D144">
            <v>0</v>
          </cell>
        </row>
        <row r="145">
          <cell r="C145" t="str">
            <v>18928452932</v>
          </cell>
          <cell r="D145">
            <v>0</v>
          </cell>
        </row>
        <row r="146">
          <cell r="C146" t="str">
            <v>xy09068888</v>
          </cell>
          <cell r="D146">
            <v>0</v>
          </cell>
        </row>
        <row r="147">
          <cell r="C147" t="str">
            <v>18587252362</v>
          </cell>
          <cell r="D147">
            <v>0</v>
          </cell>
        </row>
        <row r="148">
          <cell r="C148" t="str">
            <v>17846745098</v>
          </cell>
          <cell r="D148">
            <v>0</v>
          </cell>
        </row>
        <row r="149">
          <cell r="C149" t="str">
            <v>15820208071</v>
          </cell>
          <cell r="D149">
            <v>0</v>
          </cell>
        </row>
        <row r="150">
          <cell r="C150" t="str">
            <v>lovingshy</v>
          </cell>
          <cell r="D150">
            <v>0</v>
          </cell>
        </row>
        <row r="151">
          <cell r="C151" t="str">
            <v>15915810397</v>
          </cell>
          <cell r="D151">
            <v>0</v>
          </cell>
        </row>
        <row r="152">
          <cell r="C152" t="str">
            <v>xie qiqi999</v>
          </cell>
          <cell r="D152">
            <v>0</v>
          </cell>
        </row>
        <row r="153">
          <cell r="C153" t="str">
            <v>min544056975</v>
          </cell>
          <cell r="D153">
            <v>0</v>
          </cell>
        </row>
        <row r="154">
          <cell r="C154" t="str">
            <v>STWChristy</v>
          </cell>
          <cell r="D154">
            <v>0</v>
          </cell>
        </row>
        <row r="155">
          <cell r="C155" t="str">
            <v>ZT6619991999</v>
          </cell>
          <cell r="D155">
            <v>0</v>
          </cell>
        </row>
        <row r="156">
          <cell r="C156" t="str">
            <v>chengmingcm</v>
          </cell>
          <cell r="D156">
            <v>0</v>
          </cell>
        </row>
        <row r="157">
          <cell r="C157" t="str">
            <v>18833652278</v>
          </cell>
          <cell r="D157">
            <v>0</v>
          </cell>
        </row>
        <row r="158">
          <cell r="C158" t="str">
            <v>joywww999</v>
          </cell>
          <cell r="D158">
            <v>0</v>
          </cell>
        </row>
        <row r="159">
          <cell r="C159" t="str">
            <v>-Cshhh</v>
          </cell>
          <cell r="D159">
            <v>0</v>
          </cell>
        </row>
        <row r="160">
          <cell r="C160" t="str">
            <v>2306777596</v>
          </cell>
          <cell r="D160">
            <v>0</v>
          </cell>
        </row>
        <row r="161">
          <cell r="C161" t="str">
            <v>weibowbw</v>
          </cell>
          <cell r="D161">
            <v>0</v>
          </cell>
        </row>
        <row r="162">
          <cell r="C162" t="str">
            <v>doudounizi521</v>
          </cell>
          <cell r="D162">
            <v>0</v>
          </cell>
        </row>
        <row r="163">
          <cell r="C163" t="str">
            <v>lanziww </v>
          </cell>
          <cell r="D163">
            <v>0</v>
          </cell>
        </row>
        <row r="164">
          <cell r="C164" t="str">
            <v>aurora69</v>
          </cell>
          <cell r="D164">
            <v>0</v>
          </cell>
        </row>
        <row r="165">
          <cell r="C165" t="str">
            <v>1012091084</v>
          </cell>
          <cell r="D165">
            <v>0</v>
          </cell>
        </row>
        <row r="166">
          <cell r="C166" t="str">
            <v>weixin1028925320</v>
          </cell>
          <cell r="D166">
            <v>0</v>
          </cell>
        </row>
        <row r="167">
          <cell r="C167" t="str">
            <v>Gemini___0601</v>
          </cell>
          <cell r="D167">
            <v>0</v>
          </cell>
        </row>
        <row r="168">
          <cell r="C168" t="str">
            <v>ZAN90522</v>
          </cell>
          <cell r="D168">
            <v>0</v>
          </cell>
        </row>
        <row r="169">
          <cell r="C169" t="str">
            <v>dengpao365612</v>
          </cell>
          <cell r="D169">
            <v>0</v>
          </cell>
        </row>
        <row r="170">
          <cell r="C170" t="str">
            <v>charlotteABCD</v>
          </cell>
          <cell r="D170">
            <v>0</v>
          </cell>
        </row>
        <row r="171">
          <cell r="C171" t="str">
            <v>Qbg5566</v>
          </cell>
          <cell r="D171">
            <v>0</v>
          </cell>
        </row>
        <row r="172">
          <cell r="C172" t="str">
            <v>LJY1999322</v>
          </cell>
          <cell r="D172">
            <v>0</v>
          </cell>
        </row>
        <row r="173">
          <cell r="C173" t="str">
            <v>queen19931005</v>
          </cell>
          <cell r="D173">
            <v>0</v>
          </cell>
        </row>
        <row r="174">
          <cell r="C174" t="str">
            <v>LL_377742544</v>
          </cell>
          <cell r="D174">
            <v>0</v>
          </cell>
        </row>
        <row r="175">
          <cell r="C175" t="str">
            <v>ChrisFromCetus</v>
          </cell>
          <cell r="D175">
            <v>0</v>
          </cell>
        </row>
        <row r="176">
          <cell r="C176" t="str">
            <v>Lemon_7707</v>
          </cell>
          <cell r="D176">
            <v>0</v>
          </cell>
        </row>
        <row r="177">
          <cell r="C177" t="str">
            <v>zzzhx1999</v>
          </cell>
          <cell r="D177">
            <v>0</v>
          </cell>
        </row>
        <row r="178">
          <cell r="C178" t="str">
            <v>13143616021</v>
          </cell>
          <cell r="D178">
            <v>0</v>
          </cell>
        </row>
        <row r="179">
          <cell r="C179" t="str">
            <v>1363635867</v>
          </cell>
          <cell r="D179">
            <v>0</v>
          </cell>
        </row>
        <row r="180">
          <cell r="C180" t="str">
            <v>z1992912</v>
          </cell>
          <cell r="D180">
            <v>0</v>
          </cell>
        </row>
        <row r="181">
          <cell r="C181" t="str">
            <v>Fh981014</v>
          </cell>
          <cell r="D181">
            <v>0</v>
          </cell>
        </row>
        <row r="182">
          <cell r="C182" t="str">
            <v>15131764528</v>
          </cell>
          <cell r="D182">
            <v>0</v>
          </cell>
        </row>
        <row r="183">
          <cell r="C183" t="str">
            <v>hzff5200</v>
          </cell>
          <cell r="D183">
            <v>0</v>
          </cell>
        </row>
        <row r="184">
          <cell r="C184" t="str">
            <v>SXLLW02</v>
          </cell>
          <cell r="D184">
            <v>0</v>
          </cell>
        </row>
        <row r="185">
          <cell r="C185" t="str">
            <v>JunJun-Skywalk</v>
          </cell>
          <cell r="D185">
            <v>0</v>
          </cell>
        </row>
        <row r="186">
          <cell r="C186" t="str">
            <v>18661235946 </v>
          </cell>
          <cell r="D186">
            <v>0</v>
          </cell>
        </row>
        <row r="187">
          <cell r="C187" t="str">
            <v>wfg18821215282</v>
          </cell>
          <cell r="D187">
            <v>0</v>
          </cell>
        </row>
        <row r="188">
          <cell r="C188" t="str">
            <v>zxhxzn</v>
          </cell>
          <cell r="D188">
            <v>0</v>
          </cell>
        </row>
        <row r="189">
          <cell r="C189" t="str">
            <v>min09107</v>
          </cell>
          <cell r="D189">
            <v>0</v>
          </cell>
        </row>
        <row r="190">
          <cell r="C190" t="str">
            <v>fxd10006</v>
          </cell>
          <cell r="D190">
            <v>0</v>
          </cell>
        </row>
        <row r="191">
          <cell r="C191" t="str">
            <v>star516422</v>
          </cell>
          <cell r="D191">
            <v>0</v>
          </cell>
        </row>
        <row r="192">
          <cell r="C192" t="str">
            <v>937194542</v>
          </cell>
          <cell r="D192">
            <v>0</v>
          </cell>
        </row>
        <row r="193">
          <cell r="C193" t="str">
            <v>17866310</v>
          </cell>
          <cell r="D193">
            <v>0</v>
          </cell>
        </row>
        <row r="194">
          <cell r="C194" t="str">
            <v>17620846577</v>
          </cell>
          <cell r="D194">
            <v>0</v>
          </cell>
        </row>
        <row r="195">
          <cell r="C195" t="str">
            <v>17827445456</v>
          </cell>
          <cell r="D195">
            <v>0</v>
          </cell>
        </row>
        <row r="196">
          <cell r="C196" t="str">
            <v>moya_0411</v>
          </cell>
          <cell r="D196">
            <v>0</v>
          </cell>
        </row>
        <row r="197">
          <cell r="C197" t="str">
            <v>413905844</v>
          </cell>
          <cell r="D197">
            <v>0</v>
          </cell>
        </row>
        <row r="198">
          <cell r="C198" t="str">
            <v>mothlcc77</v>
          </cell>
          <cell r="D198">
            <v>0</v>
          </cell>
        </row>
        <row r="199">
          <cell r="C199" t="str">
            <v>840132957</v>
          </cell>
          <cell r="D199">
            <v>0</v>
          </cell>
        </row>
        <row r="200">
          <cell r="C200" t="str">
            <v>xiamiaiyouwei</v>
          </cell>
          <cell r="D200">
            <v>0</v>
          </cell>
        </row>
        <row r="201">
          <cell r="C201" t="str">
            <v>luoer369</v>
          </cell>
          <cell r="D201">
            <v>0</v>
          </cell>
        </row>
        <row r="202">
          <cell r="C202" t="str">
            <v>supermanhurt</v>
          </cell>
          <cell r="D202">
            <v>0</v>
          </cell>
        </row>
        <row r="203">
          <cell r="C203" t="str">
            <v>小肉球</v>
          </cell>
          <cell r="D203">
            <v>0</v>
          </cell>
        </row>
        <row r="204">
          <cell r="C204" t="str">
            <v>fcby75</v>
          </cell>
          <cell r="D204">
            <v>0</v>
          </cell>
        </row>
        <row r="205">
          <cell r="C205" t="str">
            <v>13592838943</v>
          </cell>
          <cell r="D205">
            <v>0</v>
          </cell>
        </row>
        <row r="206">
          <cell r="C206" t="str">
            <v>842256431</v>
          </cell>
          <cell r="D206">
            <v>0</v>
          </cell>
        </row>
        <row r="207">
          <cell r="C207" t="str">
            <v>Q_GZH000</v>
          </cell>
          <cell r="D207">
            <v>0</v>
          </cell>
        </row>
        <row r="208">
          <cell r="C208" t="str">
            <v>flora_023-17</v>
          </cell>
          <cell r="D208">
            <v>0</v>
          </cell>
        </row>
        <row r="209">
          <cell r="C209" t="str">
            <v>tracycxq </v>
          </cell>
          <cell r="D209">
            <v>0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C2" t="str">
            <v>enen4578</v>
          </cell>
          <cell r="D2" t="str">
            <v>2020-08-03T19:38:00</v>
          </cell>
        </row>
        <row r="3">
          <cell r="C3" t="str">
            <v>853767197</v>
          </cell>
          <cell r="D3" t="str">
            <v>2020-08-01T17:31:00</v>
          </cell>
        </row>
        <row r="4">
          <cell r="C4" t="str">
            <v>289781260</v>
          </cell>
          <cell r="D4" t="str">
            <v>2020-07-28T12:16:00</v>
          </cell>
        </row>
        <row r="5">
          <cell r="C5" t="str">
            <v>V_wutianli</v>
          </cell>
          <cell r="D5" t="str">
            <v>2020-08-03T21:20:00</v>
          </cell>
        </row>
        <row r="6">
          <cell r="C6" t="str">
            <v>YQINNG</v>
          </cell>
          <cell r="D6" t="str">
            <v>2020-07-30T18:18:00</v>
          </cell>
        </row>
        <row r="7">
          <cell r="C7" t="str">
            <v>GD1161626671</v>
          </cell>
          <cell r="D7" t="str">
            <v>2020-08-01T12:57:00</v>
          </cell>
        </row>
        <row r="8">
          <cell r="C8" t="str">
            <v>Daisy_1219Y</v>
          </cell>
          <cell r="D8" t="str">
            <v>2020-07-23T16:03:00</v>
          </cell>
        </row>
        <row r="9">
          <cell r="C9" t="str">
            <v>NaNa-1994</v>
          </cell>
          <cell r="D9" t="str">
            <v>2020-07-28T14:37:00</v>
          </cell>
        </row>
        <row r="10">
          <cell r="C10" t="str">
            <v>yummyyummy1001</v>
          </cell>
          <cell r="D10" t="str">
            <v>2020-08-07T08:59:00</v>
          </cell>
        </row>
        <row r="11">
          <cell r="C11" t="str">
            <v>2366239836</v>
          </cell>
          <cell r="D11" t="str">
            <v>2020-07-25T08:30:00</v>
          </cell>
        </row>
        <row r="12">
          <cell r="C12" t="str">
            <v>leos9797</v>
          </cell>
          <cell r="D12" t="str">
            <v>2020-07-30T17:30:00</v>
          </cell>
        </row>
        <row r="13">
          <cell r="C13" t="str">
            <v>iceKong521</v>
          </cell>
          <cell r="D13" t="str">
            <v>2020-07-29T14:29:00</v>
          </cell>
        </row>
        <row r="14">
          <cell r="C14" t="str">
            <v>owoWJH0621</v>
          </cell>
          <cell r="D14" t="str">
            <v>2020-07-31T16:49:00</v>
          </cell>
        </row>
        <row r="15">
          <cell r="C15" t="str">
            <v>YY707012</v>
          </cell>
          <cell r="D15" t="str">
            <v>2020-07-27T16:41:00</v>
          </cell>
        </row>
        <row r="16">
          <cell r="C16" t="str">
            <v>dailixiang200887</v>
          </cell>
          <cell r="D16" t="str">
            <v>2020-07-27T16:47:00</v>
          </cell>
        </row>
        <row r="17">
          <cell r="C17" t="str">
            <v>13631609820</v>
          </cell>
          <cell r="D17" t="str">
            <v>2020-07-27T17:41:00</v>
          </cell>
        </row>
        <row r="18">
          <cell r="C18" t="str">
            <v>382310810</v>
          </cell>
          <cell r="D18" t="str">
            <v>2020-07-31T17:00:00</v>
          </cell>
        </row>
        <row r="19">
          <cell r="C19" t="str">
            <v>DDBXH0210</v>
          </cell>
          <cell r="D19" t="str">
            <v>2020-07-30T16:03:00</v>
          </cell>
        </row>
        <row r="20">
          <cell r="C20" t="str">
            <v>15536361357</v>
          </cell>
          <cell r="D20" t="str">
            <v>2020-07-27T15:08:00</v>
          </cell>
        </row>
        <row r="21">
          <cell r="C21" t="str">
            <v>LROUU0817</v>
          </cell>
          <cell r="D21" t="str">
            <v>2020-08-04T16:45:00</v>
          </cell>
        </row>
        <row r="22">
          <cell r="C22" t="str">
            <v>wr1273758672</v>
          </cell>
          <cell r="D22" t="str">
            <v>2020-07-27T14:44:00</v>
          </cell>
        </row>
        <row r="23">
          <cell r="C23" t="str">
            <v>17696051183</v>
          </cell>
          <cell r="D23">
            <v>1</v>
          </cell>
        </row>
        <row r="24">
          <cell r="C24" t="str">
            <v>mm1013344653</v>
          </cell>
          <cell r="D24" t="str">
            <v>2020-08-01T11:23:00</v>
          </cell>
        </row>
        <row r="25">
          <cell r="C25" t="str">
            <v>18476739562</v>
          </cell>
          <cell r="D25" t="str">
            <v>2020-07-31T20:21:00</v>
          </cell>
        </row>
        <row r="26">
          <cell r="C26" t="str">
            <v>cp121927</v>
          </cell>
          <cell r="D26" t="str">
            <v>2020-07-27T16:10:00</v>
          </cell>
        </row>
        <row r="27">
          <cell r="C27" t="str">
            <v>weliana</v>
          </cell>
          <cell r="D27" t="str">
            <v>2020-07-28T15:51:00</v>
          </cell>
        </row>
        <row r="28">
          <cell r="C28" t="str">
            <v>xinyiiiii-</v>
          </cell>
          <cell r="D28" t="str">
            <v>2020-07-31T17:11:00</v>
          </cell>
        </row>
        <row r="29">
          <cell r="C29" t="str">
            <v>706900538</v>
          </cell>
          <cell r="D29" t="str">
            <v>2020-07-24T15:00:00</v>
          </cell>
        </row>
        <row r="30">
          <cell r="C30" t="str">
            <v>endless_love_4you</v>
          </cell>
          <cell r="D30" t="str">
            <v>2020-07-28T15:18:00</v>
          </cell>
        </row>
        <row r="31">
          <cell r="C31" t="str">
            <v>Frozensun_</v>
          </cell>
          <cell r="D31" t="str">
            <v>2020-07-30T11:12:00</v>
          </cell>
        </row>
        <row r="32">
          <cell r="C32" t="str">
            <v>17756046808</v>
          </cell>
          <cell r="D32" t="str">
            <v>2020-07-30T15:57:00</v>
          </cell>
        </row>
        <row r="33">
          <cell r="C33" t="str">
            <v>wakakaka121</v>
          </cell>
          <cell r="D33" t="str">
            <v>2020-07-28T15:08:00</v>
          </cell>
        </row>
        <row r="34">
          <cell r="C34" t="str">
            <v>w791282676</v>
          </cell>
          <cell r="D34" t="str">
            <v>2020-07-30T16:08:00</v>
          </cell>
        </row>
        <row r="35">
          <cell r="C35" t="str">
            <v>VVC66668</v>
          </cell>
          <cell r="D35" t="str">
            <v>2020-07-24T14:44:00</v>
          </cell>
        </row>
        <row r="36">
          <cell r="C36" t="str">
            <v>w441031137</v>
          </cell>
          <cell r="D36" t="str">
            <v>2020-07-28T12:28:00</v>
          </cell>
        </row>
        <row r="37">
          <cell r="C37" t="str">
            <v>juki449903</v>
          </cell>
          <cell r="D37">
            <v>1</v>
          </cell>
        </row>
        <row r="38">
          <cell r="C38" t="str">
            <v>jjend1218abc</v>
          </cell>
          <cell r="D38" t="str">
            <v>2020-08-03T20:17:00</v>
          </cell>
        </row>
        <row r="39">
          <cell r="C39" t="str">
            <v>Psyduck1213-</v>
          </cell>
          <cell r="D39" t="str">
            <v>2020-07-27T16:18:00</v>
          </cell>
        </row>
        <row r="40">
          <cell r="C40" t="str">
            <v>CWC334240076</v>
          </cell>
          <cell r="D40" t="str">
            <v>2020-07-31T22:34:00</v>
          </cell>
        </row>
        <row r="41">
          <cell r="C41" t="str">
            <v>15875509977</v>
          </cell>
          <cell r="D41" t="str">
            <v>2020-08-01T15:57:00</v>
          </cell>
        </row>
        <row r="42">
          <cell r="C42" t="str">
            <v>18318397076</v>
          </cell>
          <cell r="D42" t="str">
            <v>2020-07-30T23:33:00</v>
          </cell>
        </row>
        <row r="43">
          <cell r="C43" t="str">
            <v>1085664403</v>
          </cell>
          <cell r="D43" t="str">
            <v>2020-08-01T13:48:00</v>
          </cell>
        </row>
        <row r="44">
          <cell r="C44" t="str">
            <v>cjymmda</v>
          </cell>
          <cell r="D44" t="str">
            <v>2020-07-30T17:23:00</v>
          </cell>
        </row>
        <row r="45">
          <cell r="C45" t="str">
            <v>Yan9q1uyan-bb</v>
          </cell>
          <cell r="D45" t="str">
            <v>2020-07-30T16:17:00</v>
          </cell>
        </row>
        <row r="46">
          <cell r="C46" t="str">
            <v>nswdaqm1213</v>
          </cell>
          <cell r="D46">
            <v>1</v>
          </cell>
        </row>
        <row r="47">
          <cell r="C47" t="str">
            <v>hm11310613</v>
          </cell>
          <cell r="D47" t="str">
            <v>2020-07-28T09:38:00</v>
          </cell>
        </row>
        <row r="48">
          <cell r="C48" t="str">
            <v>16655123867</v>
          </cell>
          <cell r="D48" t="str">
            <v>2020-07-28T16:50:00</v>
          </cell>
        </row>
        <row r="49">
          <cell r="C49" t="str">
            <v>dddd20191111</v>
          </cell>
          <cell r="D49" t="str">
            <v>2020-07-27T18:02:00</v>
          </cell>
        </row>
        <row r="50">
          <cell r="C50" t="str">
            <v>DiDi13414585749</v>
          </cell>
          <cell r="D50" t="str">
            <v>2020-08-01T11:01:00</v>
          </cell>
        </row>
        <row r="51">
          <cell r="C51" t="str">
            <v>1836111261</v>
          </cell>
          <cell r="D51" t="str">
            <v>2020-07-29T14:41:00</v>
          </cell>
        </row>
        <row r="52">
          <cell r="C52" t="str">
            <v>809733081</v>
          </cell>
          <cell r="D52" t="str">
            <v>2020-07-27T15:47:00</v>
          </cell>
        </row>
        <row r="53">
          <cell r="C53" t="str">
            <v>969862776</v>
          </cell>
          <cell r="D53" t="str">
            <v>2020-07-27T19:13:00</v>
          </cell>
        </row>
        <row r="54">
          <cell r="C54" t="str">
            <v>QCQ2879867233</v>
          </cell>
          <cell r="D54" t="str">
            <v>2020-08-05T08:47:00</v>
          </cell>
        </row>
        <row r="55">
          <cell r="C55" t="str">
            <v>13828216564</v>
          </cell>
          <cell r="D55" t="str">
            <v>2020-07-29T16:58:00</v>
          </cell>
        </row>
        <row r="56">
          <cell r="C56" t="str">
            <v>18260861631</v>
          </cell>
          <cell r="D56" t="str">
            <v>2020-07-31T09:36:00</v>
          </cell>
        </row>
        <row r="57">
          <cell r="C57" t="str">
            <v>xiaofeizhai002 </v>
          </cell>
          <cell r="D57" t="str">
            <v>2020-07-31T19:14:00</v>
          </cell>
        </row>
        <row r="58">
          <cell r="C58" t="str">
            <v>yongtt191111</v>
          </cell>
          <cell r="D58" t="str">
            <v>2020-07-24T16:23:00</v>
          </cell>
        </row>
        <row r="59">
          <cell r="C59" t="str">
            <v>ccchhhh_ </v>
          </cell>
          <cell r="D59" t="str">
            <v>2020-07-31T10:54:00</v>
          </cell>
        </row>
        <row r="60">
          <cell r="C60" t="str">
            <v>ltt19911222</v>
          </cell>
          <cell r="D60" t="str">
            <v>2020-07-29T15:51:00</v>
          </cell>
        </row>
        <row r="61">
          <cell r="C61" t="str">
            <v>nuoan1112</v>
          </cell>
          <cell r="D61" t="str">
            <v>2020-07-27T16:04:00</v>
          </cell>
        </row>
        <row r="62">
          <cell r="C62" t="str">
            <v>845644379</v>
          </cell>
          <cell r="D62" t="str">
            <v>2020-07-27T16:13:00</v>
          </cell>
        </row>
        <row r="63">
          <cell r="C63" t="str">
            <v>PrettyYJN</v>
          </cell>
          <cell r="D63" t="str">
            <v>2020-07-24T16:52:00</v>
          </cell>
        </row>
        <row r="64">
          <cell r="C64" t="str">
            <v>739174124</v>
          </cell>
          <cell r="D64" t="str">
            <v>2020-07-24T14:22:00</v>
          </cell>
        </row>
        <row r="65">
          <cell r="C65" t="str">
            <v>jesna001</v>
          </cell>
          <cell r="D65" t="str">
            <v>2020-07-27T18:01:00</v>
          </cell>
        </row>
        <row r="66">
          <cell r="C66" t="str">
            <v>15626213656</v>
          </cell>
          <cell r="D66" t="str">
            <v>2020-07-29T18:31:00</v>
          </cell>
        </row>
        <row r="67">
          <cell r="C67" t="str">
            <v>asongyu666888</v>
          </cell>
          <cell r="D67" t="str">
            <v>2020-07-27T23:38:00</v>
          </cell>
        </row>
        <row r="68">
          <cell r="C68" t="str">
            <v>wxy104460</v>
          </cell>
          <cell r="D68" t="str">
            <v>2020-07-28T15:33:00</v>
          </cell>
        </row>
        <row r="69">
          <cell r="C69" t="str">
            <v>jy178498791</v>
          </cell>
          <cell r="D69" t="str">
            <v>2020-07-24T18:50:00</v>
          </cell>
        </row>
        <row r="70">
          <cell r="C70" t="str">
            <v>ltzs0922</v>
          </cell>
          <cell r="D70" t="str">
            <v>2020-08-01T16:56:00</v>
          </cell>
        </row>
        <row r="71">
          <cell r="C71" t="str">
            <v>cfp147258</v>
          </cell>
          <cell r="D71" t="str">
            <v>2020-07-29T14:14:00</v>
          </cell>
        </row>
        <row r="72">
          <cell r="C72" t="str">
            <v>Nagisa_ww</v>
          </cell>
          <cell r="D72" t="str">
            <v>2020-07-30T14:27:00</v>
          </cell>
        </row>
        <row r="73">
          <cell r="C73" t="str">
            <v>yanxiaomao718</v>
          </cell>
          <cell r="D73" t="str">
            <v>2020-07-24T15:14:00</v>
          </cell>
        </row>
        <row r="74">
          <cell r="C74" t="str">
            <v>dengyuchi9</v>
          </cell>
          <cell r="D74" t="str">
            <v>2020-07-29T13:43:00</v>
          </cell>
        </row>
        <row r="75">
          <cell r="C75" t="str">
            <v>13680362760</v>
          </cell>
          <cell r="D75" t="str">
            <v>2020-07-29T14:15:00</v>
          </cell>
        </row>
        <row r="76">
          <cell r="C76" t="str">
            <v>15979539372</v>
          </cell>
          <cell r="D76" t="str">
            <v>2020-08-05T11:04:00</v>
          </cell>
        </row>
        <row r="77">
          <cell r="C77" t="str">
            <v>1666263579</v>
          </cell>
          <cell r="D77" t="str">
            <v>2020-07-30T22:57:00</v>
          </cell>
        </row>
        <row r="78">
          <cell r="C78" t="str">
            <v>Supergirlzy126</v>
          </cell>
          <cell r="D78" t="str">
            <v>2020-08-03T15:09:00</v>
          </cell>
        </row>
        <row r="79">
          <cell r="C79" t="str">
            <v>yan908550950</v>
          </cell>
          <cell r="D79" t="str">
            <v>2020-08-07T17:14:00</v>
          </cell>
        </row>
        <row r="80">
          <cell r="C80" t="str">
            <v>lj645716420</v>
          </cell>
          <cell r="D80" t="str">
            <v>2020-08-01T12:03:00</v>
          </cell>
        </row>
        <row r="81">
          <cell r="C81" t="str">
            <v>18927815714</v>
          </cell>
          <cell r="D81" t="str">
            <v>2020-08-01T18:21:00</v>
          </cell>
        </row>
        <row r="82">
          <cell r="C82" t="str">
            <v>swift84956213</v>
          </cell>
          <cell r="D82" t="str">
            <v>2020-07-29T18:15:00</v>
          </cell>
        </row>
        <row r="83">
          <cell r="C83" t="str">
            <v>ht13149807</v>
          </cell>
          <cell r="D83" t="str">
            <v>2020-08-04T11:22:00</v>
          </cell>
        </row>
        <row r="84">
          <cell r="C84" t="str">
            <v>Lzq990000</v>
          </cell>
          <cell r="D84" t="str">
            <v>2020-08-02T14:58:00</v>
          </cell>
        </row>
        <row r="85">
          <cell r="C85" t="str">
            <v>kadzmk</v>
          </cell>
          <cell r="D85" t="str">
            <v>2020-08-04T21:09:00</v>
          </cell>
        </row>
        <row r="86">
          <cell r="C86" t="str">
            <v>569565066</v>
          </cell>
          <cell r="D86" t="str">
            <v>2020-08-04T21:26:00</v>
          </cell>
        </row>
        <row r="87">
          <cell r="C87" t="str">
            <v>shirleychoicc</v>
          </cell>
          <cell r="D87" t="str">
            <v>2020-08-04T22:46:00</v>
          </cell>
        </row>
        <row r="88">
          <cell r="C88" t="str">
            <v>18215569533</v>
          </cell>
          <cell r="D88" t="str">
            <v>2020-07-29T18:11:00</v>
          </cell>
        </row>
        <row r="89">
          <cell r="C89" t="str">
            <v>872980038</v>
          </cell>
          <cell r="D89" t="str">
            <v>2020-07-24T12:37:00</v>
          </cell>
        </row>
        <row r="90">
          <cell r="C90" t="str">
            <v>yyttybz </v>
          </cell>
          <cell r="D90" t="str">
            <v>2020-07-30T19:17:00</v>
          </cell>
        </row>
        <row r="91">
          <cell r="C91" t="str">
            <v>z798993864</v>
          </cell>
          <cell r="D91">
            <v>1</v>
          </cell>
        </row>
        <row r="92">
          <cell r="C92" t="str">
            <v>18420050157</v>
          </cell>
          <cell r="D92" t="str">
            <v>2020-08-04T20:36:00</v>
          </cell>
        </row>
        <row r="93">
          <cell r="C93" t="str">
            <v>paipai618</v>
          </cell>
          <cell r="D93" t="str">
            <v>2020-08-03T19:50:00</v>
          </cell>
        </row>
        <row r="94">
          <cell r="C94" t="str">
            <v>xiaoxiang2b</v>
          </cell>
          <cell r="D94" t="str">
            <v>2020-07-28T21:35:00</v>
          </cell>
        </row>
        <row r="95">
          <cell r="C95" t="str">
            <v>1161046712</v>
          </cell>
          <cell r="D95">
            <v>1</v>
          </cell>
        </row>
        <row r="96">
          <cell r="C96" t="str">
            <v>suancaimiana</v>
          </cell>
          <cell r="D96">
            <v>1</v>
          </cell>
        </row>
        <row r="97">
          <cell r="C97" t="str">
            <v>15812279750</v>
          </cell>
          <cell r="D97" t="str">
            <v>2020-07-27T16:41:00</v>
          </cell>
        </row>
        <row r="98">
          <cell r="C98" t="str">
            <v>18948332646</v>
          </cell>
          <cell r="D98" t="str">
            <v>2020-07-24T14:48:00</v>
          </cell>
        </row>
        <row r="99">
          <cell r="C99" t="str">
            <v>JanlinBB</v>
          </cell>
        </row>
      </sheetData>
    </sheetDataSet>
  </externalBook>
</externalLink>
</file>

<file path=xl/tables/table1.xml><?xml version="1.0" encoding="utf-8"?>
<table xmlns="http://schemas.openxmlformats.org/spreadsheetml/2006/main" id="2" name="tbl邀请" displayName="tbl邀请" ref="D2:AG171" totalsRowCount="1">
  <tableColumns count="30">
    <tableColumn id="1" name=" " totalsRowLabel="汇总" dataDxfId="0"/>
    <tableColumn id="2" name="微信号" dataDxfId="1"/>
    <tableColumn id="3" name="小红书昵称" totalsRowFunction="custom">
      <totalsRowFormula>COUNTA(合作跟踪表!$F$3:$F$170)</totalsRowFormula>
       dataDxfId="2"
    </tableColumn>
    <tableColumn id="4" name="小红书链接" totalsRowFunction="sum" dataDxfId="3"/>
    <tableColumn id="5" name="粉丝数量" dataDxfId="4"/>
    <tableColumn id="6" name="笔记报价" totalsRowFunction="custom">
      <totalsRowFormula>SUM(#REF!)</totalsRowFormula>
       dataDxfId="5"
    </tableColumn>
    <tableColumn id="7" name="手机号" dataDxfId="6"/>
    <tableColumn id="8" name="收货后出稿时间" dataDxfId="7"/>
    <tableColumn id="9" name="拍单日期" totalsRowFunction="custom">
      <totalsRowFormula>COUNTA(合作跟踪表!$L$3:$L$170)</totalsRowFormula>
       dataDxfId="8"
    </tableColumn>
    <tableColumn id="10" name="订单号" dataDxfId="9"/>
    <tableColumn id="11" name="拍单金额" totalsRowFunction="custom">
      <totalsRowFormula>SUM(#REF!)</totalsRowFormula>
       dataDxfId="10"
    </tableColumn>
    <tableColumn id="12" name="催稿日期" dataDxfId="11"/>
    <tableColumn id="13" name="是否交稿" totalsRowFunction="custom">
      <totalsRowFormula>COUNTIF(合作跟踪表!$P$3:$P$170,"是")</totalsRowFormula>
       dataDxfId="12"
    </tableColumn>
    <tableColumn id="14" name="交稿速度评分" dataDxfId="13"/>
    <tableColumn id="15" name="图文质量评分" dataDxfId="14"/>
    <tableColumn id="16" name="是否发布" totalsRowFunction="custom">
      <totalsRowFormula>COUNTIF(合作跟踪表!$S$3:$S$170,"是")</totalsRowFormula>
       dataDxfId="15"
    </tableColumn>
    <tableColumn id="17" name="结算金额" totalsRowFunction="custom">
      <totalsRowFormula>SUM(#REF!)</totalsRowFormula>
       dataDxfId="16"
    </tableColumn>
    <tableColumn id="18" name="链接" dataDxfId="17"/>
    <tableColumn id="19" name="链接2" dataDxfId="18"/>
    <tableColumn id="20" name="链接3" dataDxfId="19"/>
    <tableColumn id="21" name="标题" dataDxfId="20"/>
    <tableColumn id="22" name="发布日期" dataDxfId="21"/>
    <tableColumn id="23" name="赞" dataDxfId="22"/>
    <tableColumn id="24" name="藏" dataDxfId="23"/>
    <tableColumn id="25" name="总评论" dataDxfId="24"/>
    <tableColumn id="26" name="博主回复" dataDxfId="25"/>
    <tableColumn id="27" name="原版视频" dataDxfId="26"/>
    <tableColumn id="28" name="授权" dataDxfId="27"/>
    <tableColumn id="29" name="是否收录" dataDxfId="28"/>
    <tableColumn id="30" name="合作形式" dataDxfId="29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xiaohongshu.com/discovery/item/5f50a9d90000000001007e7f?xhsshare=CopyLink&amp;appuid=5e5205b80000000001001968&amp;apptime=1599150851" TargetMode="External"/><Relationship Id="rId98" Type="http://schemas.openxmlformats.org/officeDocument/2006/relationships/hyperlink" Target="https://www.xiaohongshu.com/discovery/item/5f4f62df000000000101e4fc?xhsshare=CopyLink&amp;appuid=5a7b38c1e8ac2b0d4cdff560&amp;apptime=1599179467" TargetMode="External"/><Relationship Id="rId97" Type="http://schemas.openxmlformats.org/officeDocument/2006/relationships/hyperlink" Target="https://www.xiaohongshu.com/discovery/item/5f50cbba0000000001009693?xhsshare=CopyLink&amp;appuid=5cacad1500000000110337f8&amp;apptime=1599131952" TargetMode="External"/><Relationship Id="rId96" Type="http://schemas.openxmlformats.org/officeDocument/2006/relationships/hyperlink" Target="https://m.weibo.cn/5109062413/4545155556180080" TargetMode="External"/><Relationship Id="rId95" Type="http://schemas.openxmlformats.org/officeDocument/2006/relationships/hyperlink" Target="https://www.xiaohongshu.com/discovery/item/5f50bb13000000000100298f?xhsshare=SinaWeibo&amp;appuid=5762e3eb3460945c237f1482&amp;apptime=1599126373" TargetMode="External"/><Relationship Id="rId94" Type="http://schemas.openxmlformats.org/officeDocument/2006/relationships/hyperlink" Target="https://www.xiaohongshu.com/discovery/item/5f51d7970000000001007f1d?xhsshare=CopyLink&amp;appuid=5ef83ec60000000001006211&amp;apptime=1599201519" TargetMode="External"/><Relationship Id="rId93" Type="http://schemas.openxmlformats.org/officeDocument/2006/relationships/hyperlink" Target="https://show.meitu.com/detail?feed_id=6707564132249139618&amp;root_id=1614659909&amp;stat_gid=1109397529&amp;stat_uid=1614659909" TargetMode="External"/><Relationship Id="rId92" Type="http://schemas.openxmlformats.org/officeDocument/2006/relationships/hyperlink" Target="https://www.xiaohongshu.com/discovery/item/5f51fa2d0000000001000afe?xhsshare=SinaWeibo&amp;appuid=56502726484fb6472b21a1cf&amp;apptime=1599207993" TargetMode="External"/><Relationship Id="rId91" Type="http://schemas.openxmlformats.org/officeDocument/2006/relationships/hyperlink" Target="https://show.meitu.com/detail?feed_id=6707567402714945733&amp;root_id=1572804134&amp;stat_gid=2243389841&amp;stat_uid=1572804134" TargetMode="External"/><Relationship Id="rId90" Type="http://schemas.openxmlformats.org/officeDocument/2006/relationships/hyperlink" Target="https://www.xiaohongshu.com/discovery/item/5f51fae3000000000101c68b?xhsshare=SinaWeibo&amp;appuid=5e4371860000000001004bf3&amp;apptime=1599208760" TargetMode="External"/><Relationship Id="rId9" Type="http://schemas.openxmlformats.org/officeDocument/2006/relationships/hyperlink" Target="https://www.xiaohongshu.com/user/profile/5c9ef9250000000012026df2?xhsshare=CopyLink&amp;appuid=5c9ef9250000000012026df2&amp;apptime=1574393813" TargetMode="External"/><Relationship Id="rId89" Type="http://schemas.openxmlformats.org/officeDocument/2006/relationships/hyperlink" Target="https://www.xiaohongshu.com/discovery/item/5f5106a40000000001006c1b?xhsshare=CopyLink&amp;appuid=5c67bd130000000011000de8&amp;apptime=1599145652" TargetMode="External"/><Relationship Id="rId88" Type="http://schemas.openxmlformats.org/officeDocument/2006/relationships/hyperlink" Target="https://www.xiaohongshu.com/discovery/item/5f5211e60000000001007816?xhsshare=CopyLink&amp;appuid=599b108e50c4b42a37be4208&amp;apptime=1599214679" TargetMode="External"/><Relationship Id="rId87" Type="http://schemas.openxmlformats.org/officeDocument/2006/relationships/hyperlink" Target="https://m.weibo.cn/5311964120/4545505730759319" TargetMode="External"/><Relationship Id="rId86" Type="http://schemas.openxmlformats.org/officeDocument/2006/relationships/hyperlink" Target="https://www.xiaohongshu.com/discovery/item/5f521ab2000000000100a77c?xhsshare=CopyLink&amp;appuid=5cea5f67000000001801ddb8&amp;apptime=1599216578" TargetMode="External"/><Relationship Id="rId85" Type="http://schemas.openxmlformats.org/officeDocument/2006/relationships/hyperlink" Target="https://www.xiaohongshu.com/discovery/item/5f5210b2000000000101cc06?xhsshare=CopyLink&amp;appuid=5e86d2f5000000000100bf84&amp;apptime=1599215319" TargetMode="External"/><Relationship Id="rId84" Type="http://schemas.openxmlformats.org/officeDocument/2006/relationships/hyperlink" Target="https://show.meitu.com/detail?feed_id=6707612083645610903&amp;lang=cn&amp;stat_id=6707612083645610903&amp;stat_gid=2297285608&amp;stat_uid=1780468326" TargetMode="External"/><Relationship Id="rId83" Type="http://schemas.openxmlformats.org/officeDocument/2006/relationships/hyperlink" Target="https://www.xiaohongshu.com/discovery/item/5f520c6400000000010001ae?xhsshare=CopyLink&amp;appuid=5b6ec2152c1b7e0001fd3968&amp;apptime=1599219475" TargetMode="External"/><Relationship Id="rId82" Type="http://schemas.openxmlformats.org/officeDocument/2006/relationships/hyperlink" Target="https://m.weibo.cn/6443647285/4545519102466708" TargetMode="External"/><Relationship Id="rId81" Type="http://schemas.openxmlformats.org/officeDocument/2006/relationships/hyperlink" Target="https://www.xiaohongshu.com/discovery/item/5f52275e000000000101ce11?xhsshare=CopyLink&amp;appuid=5782749c6a6a69172ec76601&amp;apptime=1599219593" TargetMode="External"/><Relationship Id="rId80" Type="http://schemas.openxmlformats.org/officeDocument/2006/relationships/hyperlink" Target="https://www.xiaohongshu.com/discovery/item/5f523316000000000100b36e?xhsshare=CopyLink&amp;appuid=5e5a14f90000000001007a1f&amp;apptime=1599222582" TargetMode="External"/><Relationship Id="rId8" Type="http://schemas.openxmlformats.org/officeDocument/2006/relationships/hyperlink" Target="https://www.xiaohongshu.com/user/profile/5658100782718c37c55e039c?xhsshare=CopyLink&amp;appuid=5658100782718c37c55e039c&amp;apptime=1597461113" TargetMode="External"/><Relationship Id="rId79" Type="http://schemas.openxmlformats.org/officeDocument/2006/relationships/hyperlink" Target="https://m.weibo.cn/7316350611/4545558041596894" TargetMode="External"/><Relationship Id="rId78" Type="http://schemas.openxmlformats.org/officeDocument/2006/relationships/hyperlink" Target="https://www.xiaohongshu.com/discovery/item/5f5209ac000000000100b166?xhsshare=CopyLink&amp;appuid=5d8879ca0000000001001754&amp;apptime=1599212093" TargetMode="External"/><Relationship Id="rId77" Type="http://schemas.openxmlformats.org/officeDocument/2006/relationships/hyperlink" Target="https://www.xiaohongshu.com/discovery/item/5f523d9a0000000001009641?xhsshare=CopyLink&amp;appuid=5da6d9760000000001000b0a&amp;apptime=1599225328" TargetMode="External"/><Relationship Id="rId76" Type="http://schemas.openxmlformats.org/officeDocument/2006/relationships/hyperlink" Target="https://show.meitu.com/detail?feed_id=6707841614474145377&amp;root_id=1575721743&amp;stat_gid=2281648281&amp;stat_uid=1575721743" TargetMode="External"/><Relationship Id="rId75" Type="http://schemas.openxmlformats.org/officeDocument/2006/relationships/hyperlink" Target="https://www.xiaohongshu.com/discovery/item/5f52f85c0000000001005b3d?xhsshare=SinaWeibo&amp;appuid=5e86b550000000000100154a&amp;apptime=1599273869" TargetMode="External"/><Relationship Id="rId74" Type="http://schemas.openxmlformats.org/officeDocument/2006/relationships/hyperlink" Target="https://www.xiaohongshu.com/discovery/item/5f52fbee000000000100b491?xhsshare=CopyLink&amp;appuid=5af5739511be105aadb98b5f&amp;apptime=1599274583" TargetMode="External"/><Relationship Id="rId73" Type="http://schemas.openxmlformats.org/officeDocument/2006/relationships/hyperlink" Target="https://www.xiaohongshu.com/discovery/item/5f53242e00000000010004ae?xhsshare=SinaWeibo&amp;appuid=5c8a0fb300000000110333d1&amp;apptime=1599284321" TargetMode="External"/><Relationship Id="rId72" Type="http://schemas.openxmlformats.org/officeDocument/2006/relationships/hyperlink" Target="https://m.oasis.weibo.cn/v1/h5/share?sid=4545504429475301" TargetMode="External"/><Relationship Id="rId71" Type="http://schemas.openxmlformats.org/officeDocument/2006/relationships/hyperlink" Target="https://www.xiaohongshu.com/discovery/item/5f51fddf000000000101d35c?xhsshare=SinaWeibo&amp;appuid=5dbaadf40000000001003658&amp;apptime=1599215297" TargetMode="External"/><Relationship Id="rId70" Type="http://schemas.openxmlformats.org/officeDocument/2006/relationships/hyperlink" Target="https://show.meitu.com/detail?feed_id=6707656912714883273&amp;root_id=1625319284&amp;stat_gid=1488638470&amp;stat_uid=1625319284" TargetMode="External"/><Relationship Id="rId7" Type="http://schemas.openxmlformats.org/officeDocument/2006/relationships/hyperlink" Target="https://www.xiaohongshu.com/user/profile/577a806c6a6a69391bcf8d65?xhsshare=CopyLink&amp;appuid=577a806c6a6a69391bcf8d65&amp;apptime=1588785511" TargetMode="External"/><Relationship Id="rId69" Type="http://schemas.openxmlformats.org/officeDocument/2006/relationships/hyperlink" Target="https://www.xiaohongshu.com/discovery/item/5f5250130000000001004392?xhsshare=CopyLink&amp;appuid=5d8e22d100000000010088b6&amp;apptime=1599229979" TargetMode="External"/><Relationship Id="rId68" Type="http://schemas.openxmlformats.org/officeDocument/2006/relationships/hyperlink" Target="https://www.xiaohongshu.com/discovery/item/5f5256e7000000000100a2de?xhsshare=CopyLink&amp;appuid=5b59b71e6b58b71092fd3333&amp;apptime=1599231732" TargetMode="External"/><Relationship Id="rId67" Type="http://schemas.openxmlformats.org/officeDocument/2006/relationships/hyperlink" Target="https://www.xiaohongshu.com/discovery/item/5f5251c400000000010048d6?xhsshare=CopyLink&amp;appuid=5e8fd725000000000100ad9c&amp;apptime=1599231200" TargetMode="External"/><Relationship Id="rId66" Type="http://schemas.openxmlformats.org/officeDocument/2006/relationships/hyperlink" Target="https://www.xiaohongshu.com/user/profile/5e8fd725000000000100ad9c?xhsshare=CopyLink&amp;appuid=5e8fd725000000000100ad9c&amp;apptime=1594361033" TargetMode="External"/><Relationship Id="rId65" Type="http://schemas.openxmlformats.org/officeDocument/2006/relationships/hyperlink" Target="https://www.xiaohongshu.com/user/profile/5cf619a400000000120317a1?xhsshare=CopyLink&amp;appuid=5cf619a400000000120317a1&amp;apptime=1597395163" TargetMode="External"/><Relationship Id="rId64" Type="http://schemas.openxmlformats.org/officeDocument/2006/relationships/hyperlink" Target="https://www.xiaohongshu.com/user/profile/5baa76a9e034dd00015e59bb?xhsshare=CopyLink&amp;appuid=5baa76a9e034dd00015e59bb&amp;apptime=1594880996" TargetMode="External"/><Relationship Id="rId63" Type="http://schemas.openxmlformats.org/officeDocument/2006/relationships/hyperlink" Target="https://m.oasis.weibo.cn/v1/h5/share?sid=4545108471447605" TargetMode="External"/><Relationship Id="rId62" Type="http://schemas.openxmlformats.org/officeDocument/2006/relationships/hyperlink" Target="https://www.xiaohongshu.com/discovery/item/5f509c620000000001008e01?xhsshare=CopyLink&amp;appuid=5bfb74bee7444b0001768def&amp;apptime=1599118649" TargetMode="External"/><Relationship Id="rId61" Type="http://schemas.openxmlformats.org/officeDocument/2006/relationships/hyperlink" Target="https://www.xiaohongshu.com/discovery/item/5f506a4c0000000001004979?xhsshare=CopyLink&amp;appuid=5a8cf7af4eacab59581efff9&amp;apptime=1599121842" TargetMode="External"/><Relationship Id="rId60" Type="http://schemas.openxmlformats.org/officeDocument/2006/relationships/hyperlink" Target="https://www.xiaohongshu.com/discovery/item/5f4f8df30000000001006c9b?xhsshare=CopyLink&amp;appuid=5dff4866000000000100bb7b&amp;apptime=1599122145" TargetMode="External"/><Relationship Id="rId6" Type="http://schemas.openxmlformats.org/officeDocument/2006/relationships/hyperlink" Target="https://www.xiaohongshu.com/user/profile/5ce626df0000000011033cfd?xhsshare=CopyLink&amp;appuid=5ce626df0000000011033cfd&amp;apptime=1592275820" TargetMode="External"/><Relationship Id="rId59" Type="http://schemas.openxmlformats.org/officeDocument/2006/relationships/hyperlink" Target="https://m.weibo.cn/2778728004/4545110685780041" TargetMode="External"/><Relationship Id="rId58" Type="http://schemas.openxmlformats.org/officeDocument/2006/relationships/hyperlink" Target="https://show.meitu.com/detail?feed_id=6706872630266316711&amp;root_id=1032586169&amp;stat_gid=1722659170&amp;stat_uid=1032586169" TargetMode="External"/><Relationship Id="rId57" Type="http://schemas.openxmlformats.org/officeDocument/2006/relationships/hyperlink" Target="https://m.weibo.cn/2972703094/4545114468523468" TargetMode="External"/><Relationship Id="rId56" Type="http://schemas.openxmlformats.org/officeDocument/2006/relationships/hyperlink" Target="https://show.meitu.com/detail?feed_id=6706829941063827841&amp;root_id=1760552112&amp;stat_gid=2141136194&amp;stat_uid=1760552112" TargetMode="External"/><Relationship Id="rId55" Type="http://schemas.openxmlformats.org/officeDocument/2006/relationships/hyperlink" Target="https://m.weibo.cn/7435167490/4544736335500975" TargetMode="External"/><Relationship Id="rId54" Type="http://schemas.openxmlformats.org/officeDocument/2006/relationships/hyperlink" Target="https://www.xiaohongshu.com/discovery/item/5f4f3e0b000000000101f874?xhsshare=CopyLink&amp;appuid=5ce626df0000000011033cfd&amp;apptime=1599033151" TargetMode="External"/><Relationship Id="rId53" Type="http://schemas.openxmlformats.org/officeDocument/2006/relationships/hyperlink" Target="https://m.weibo.cn/6460651796/4544758087951011" TargetMode="External"/><Relationship Id="rId52" Type="http://schemas.openxmlformats.org/officeDocument/2006/relationships/hyperlink" Target="https://www.xiaohongshu.com/discovery/item/5f4f628c0000000001009de9?xhsshare=CopyLink&amp;appuid=5b078b8c11be101a88b0dc87&amp;apptime=1599038110" TargetMode="External"/><Relationship Id="rId51" Type="http://schemas.openxmlformats.org/officeDocument/2006/relationships/hyperlink" Target="https://m.weibo.cn/1972359684/4544761216635493" TargetMode="External"/><Relationship Id="rId50" Type="http://schemas.openxmlformats.org/officeDocument/2006/relationships/hyperlink" Target="https://www.xiaohongshu.com/discovery/item/5f4f650e0000000001002314?xhsshare=CopyLink&amp;appuid=5b2e341211be10461e6727dc&amp;apptime=1599038802" TargetMode="External"/><Relationship Id="rId5" Type="http://schemas.openxmlformats.org/officeDocument/2006/relationships/hyperlink" Target="https://www.xiaohongshu.com/user/profile/5bcf50c006f9880001aa1177?xhsshare=CopyLink&amp;appuid=5bcf50c006f9880001aa1177&amp;apptime=1597463471" TargetMode="External"/><Relationship Id="rId49" Type="http://schemas.openxmlformats.org/officeDocument/2006/relationships/hyperlink" Target="https://m.weibo.cn/2482917021/4544762139386813" TargetMode="External"/><Relationship Id="rId48" Type="http://schemas.openxmlformats.org/officeDocument/2006/relationships/hyperlink" Target="https://www.xiaohongshu.com/discovery/item/5f4f5cd900000000010086ec?xhsshare=CopyLink&amp;appuid=5daff97d000000000100453f&amp;apptime=1599039057" TargetMode="External"/><Relationship Id="rId47" Type="http://schemas.openxmlformats.org/officeDocument/2006/relationships/hyperlink" Target="https://www.xiaohongshu.com/discovery/item/5f4f685a0000000001002f87?xhsshare=CopyLink&amp;appuid=5bcf50c006f9880001aa1177&amp;apptime=1599039823" TargetMode="External"/><Relationship Id="rId46" Type="http://schemas.openxmlformats.org/officeDocument/2006/relationships/hyperlink" Target="https://m.weibo.cn/5254993343/4544779558062397" TargetMode="External"/><Relationship Id="rId45" Type="http://schemas.openxmlformats.org/officeDocument/2006/relationships/hyperlink" Target="https://www.xiaohongshu.com/discovery/item/5f4f75db0000000001001682?xhsshare=CopyLink&amp;appuid=59b3b3575e87e718f8e52843&amp;apptime=1599043374" TargetMode="External"/><Relationship Id="rId44" Type="http://schemas.openxmlformats.org/officeDocument/2006/relationships/hyperlink" Target="https://show.meitu.com/detail?feed_id=6706876045013580815&amp;lang=cn&amp;stat_id=6706876045013580815&amp;stat_gid=1122766618&amp;stat_uid=1091908247" TargetMode="External"/><Relationship Id="rId43" Type="http://schemas.openxmlformats.org/officeDocument/2006/relationships/hyperlink" Target="https://www.xiaohongshu.com/discovery/item/5f4f770d00000000010062ee?xhsshare=SinaWeibo&amp;appuid=5bbf78e8101c7a0001b00197&amp;apptime=1599043353" TargetMode="External"/><Relationship Id="rId42" Type="http://schemas.openxmlformats.org/officeDocument/2006/relationships/hyperlink" Target="https://www.xiaohongshu.com/discovery/item/5f4f7529000000000100140e?xhsshare=SinaWeibo&amp;appuid=5c658599000000001102dfce&amp;apptime=1599042878" TargetMode="External"/><Relationship Id="rId41" Type="http://schemas.openxmlformats.org/officeDocument/2006/relationships/hyperlink" Target="https://m.weibo.cn/5678659943/4544790336903459" TargetMode="External"/><Relationship Id="rId40" Type="http://schemas.openxmlformats.org/officeDocument/2006/relationships/hyperlink" Target="https://www.xiaohongshu.com/discovery/item/5f4f80b6000000000100826e?xhsshare=CopyLink&amp;appuid=575ccdd56a6a69583d730c2f&amp;apptime=1599045993" TargetMode="External"/><Relationship Id="rId4" Type="http://schemas.openxmlformats.org/officeDocument/2006/relationships/hyperlink" Target="https://www.xiaohongshu.com/user/profile/5e7c3fc60000000001002758?xhsshare=CopyLink&amp;appuid=5e7c3fc60000000001002758&amp;apptime=1591089189" TargetMode="External"/><Relationship Id="rId39" Type="http://schemas.openxmlformats.org/officeDocument/2006/relationships/hyperlink" Target="https://www.xiaohongshu.com/discovery/item/5f4f7b8e000000000101edd4?xhsshare=CopyLink&amp;appuid=59f00ca411be107a56ad7626&amp;apptime=1599044745" TargetMode="External"/><Relationship Id="rId38" Type="http://schemas.openxmlformats.org/officeDocument/2006/relationships/hyperlink" Target="https://show.meitu.com/detail?feed_id=6706877809476788355&amp;root_id=1079110493&amp;stat_gid=1002586500&amp;stat_uid=1079110493" TargetMode="External"/><Relationship Id="rId37" Type="http://schemas.openxmlformats.org/officeDocument/2006/relationships/hyperlink" Target="https://www.xiaohongshu.com/discovery/item/5f4f7b44000000000100273c?xhsshare=CopyLink&amp;appuid=5d2da8ff000000001102fa59&amp;apptime=1599044521" TargetMode="External"/><Relationship Id="rId36" Type="http://schemas.openxmlformats.org/officeDocument/2006/relationships/hyperlink" Target="https://m.weibo.cn/6457905097/4544797447033470" TargetMode="External"/><Relationship Id="rId35" Type="http://schemas.openxmlformats.org/officeDocument/2006/relationships/hyperlink" Target="https://show.meitu.com/detail?feed_id=6706890036032327256&amp;root_id=1728304187&amp;stat_gid=1996278195&amp;stat_uid=1728304187" TargetMode="External"/><Relationship Id="rId34" Type="http://schemas.openxmlformats.org/officeDocument/2006/relationships/hyperlink" Target="https://www.xiaohongshu.com/discovery/item/5f4f81d1000000000101c25a?xhsshare=CopyLink&amp;appuid=5d4a5a3f000000001002a70e&amp;apptime=1599046259" TargetMode="External"/><Relationship Id="rId33" Type="http://schemas.openxmlformats.org/officeDocument/2006/relationships/hyperlink" Target="https://show.meitu.com/detail?feed_id=6707098270194228449&amp;root_id=1713259372&amp;stat_gid=1511222438&amp;stat_uid=1713259372" TargetMode="External"/><Relationship Id="rId32" Type="http://schemas.openxmlformats.org/officeDocument/2006/relationships/hyperlink" Target="https://www.xiaohongshu.com/discovery/item/5f5049d1000000000100718c?xhsshare=CopyLink&amp;appuid=5ea400e5000000000100012b&amp;apptime=1599097320" TargetMode="External"/><Relationship Id="rId31" Type="http://schemas.openxmlformats.org/officeDocument/2006/relationships/hyperlink" Target="https://www.xiaohongshu.com/discovery/item/5f506e390000000001008ef9?xhsshare=CopyLink&amp;appuid=5b28a86611be103a86f612ab&amp;apptime=1599107380" TargetMode="External"/><Relationship Id="rId30" Type="http://schemas.openxmlformats.org/officeDocument/2006/relationships/hyperlink" Target="https://www.xiaohongshu.com/discovery/item/5f4e21630000000001003a42?xhsshare=SinaWeibo&amp;appuid=5cdbf69e0000000018008c7b&amp;apptime=1599111841 &#10;" TargetMode="External"/><Relationship Id="rId3" Type="http://schemas.openxmlformats.org/officeDocument/2006/relationships/hyperlink" Target="https://www.xiaohongshu.com/user/profile/5e6c63b60000000001007765?xhsshare=CopyLink&amp;appuid=5e6c63b60000000001007765&amp;apptime=1597475338" TargetMode="External"/><Relationship Id="rId29" Type="http://schemas.openxmlformats.org/officeDocument/2006/relationships/hyperlink" Target="https://www.xiaohongshu.com/discovery/item/5f4f601e000000000101dddd?xhsshare=CopyLink&amp;appuid=5873123e50c4b479106460af&amp;apptime=1599049267" TargetMode="External"/><Relationship Id="rId28" Type="http://schemas.openxmlformats.org/officeDocument/2006/relationships/hyperlink" Target="https://www.xiaohongshu.com/discovery/item/5f50958000000000010038d1?xhsshare=CopyLink&amp;appuid=5eb4fe620000000001002ea0&amp;apptime=1599116788" TargetMode="External"/><Relationship Id="rId27" Type="http://schemas.openxmlformats.org/officeDocument/2006/relationships/hyperlink" Target="https://www.xiaohongshu.com/discovery/item/5f509580000000000101fbcf?xhsshare=CopyLink&amp;appuid=596b73815e87e7369c0147bc&amp;apptime=1599116704" TargetMode="External"/><Relationship Id="rId26" Type="http://schemas.openxmlformats.org/officeDocument/2006/relationships/hyperlink" Target="https://m.weibo.cn/6837186264/4545093136286212" TargetMode="External"/><Relationship Id="rId25" Type="http://schemas.openxmlformats.org/officeDocument/2006/relationships/hyperlink" Target="https://www.xiaohongshu.com/discovery/item/5f5099550000000001004d6d?xhsshare=CopyLink&amp;appuid=5a5cce3b4eacab221ced33ce&amp;apptime=1599117667" TargetMode="External"/><Relationship Id="rId24" Type="http://schemas.openxmlformats.org/officeDocument/2006/relationships/hyperlink" Target="https://m.weibo.cn/6912433644/4545100263460764" TargetMode="External"/><Relationship Id="rId23" Type="http://schemas.openxmlformats.org/officeDocument/2006/relationships/hyperlink" Target="https://www.xiaohongshu.com/discovery/item/5f508a6f0000000001005f0e?xhsshare=CopyLink&amp;appuid=5a64ac5b4eacab722011d1ff&amp;apptime=1599113852" TargetMode="External"/><Relationship Id="rId22" Type="http://schemas.openxmlformats.org/officeDocument/2006/relationships/hyperlink" Target="https://www.xiaohongshu.com/discovery/item/5f509eca000000000101d64f?xhsshare=CopyLink&amp;appuid=5d84c7b5000000000100895d&amp;apptime=1599119980" TargetMode="External"/><Relationship Id="rId21" Type="http://schemas.openxmlformats.org/officeDocument/2006/relationships/hyperlink" Target="https://www.xiaohongshu.com/discovery/item/5f50a0f900000000010062a6?xhsshare=CopyLink&amp;appuid=5c9c9587000000001101cfcd&amp;apptime=1599120390" TargetMode="External"/><Relationship Id="rId20" Type="http://schemas.openxmlformats.org/officeDocument/2006/relationships/hyperlink" Target="https://www.xiaohongshu.com/user/profile/5ed3b48c000000000101e0d5?xhsshare=CopyLink&amp;appuid=5ed3b48c000000000101e0d5&amp;apptime=1596773747" TargetMode="External"/><Relationship Id="rId2" Type="http://schemas.openxmlformats.org/officeDocument/2006/relationships/hyperlink" Target="https://www.xiaohongshu.com/user/profile/5da9b3d90000000001006465?xhsshare=CopyLink&amp;appuid=5da9b3d90000000001006465&amp;apptime=1582528314" TargetMode="External"/><Relationship Id="rId19" Type="http://schemas.openxmlformats.org/officeDocument/2006/relationships/hyperlink" Target="https://www.xiaohongshu.com/user/profile/5e86d2f5000000000100bf84?xhsshare=CopyLink&amp;appuid=5e86d2f5000000000100bf84&amp;apptime=1597381536" TargetMode="External"/><Relationship Id="rId188" Type="http://schemas.openxmlformats.org/officeDocument/2006/relationships/hyperlink" Target="https://www.xiaohongshu.com/discovery/item/5f8297a90000000001006cea?xhsshare=CopyLink&amp;appuid=5d491c61000000001003708a&amp;apptime=1604715091" TargetMode="External"/><Relationship Id="rId187" Type="http://schemas.openxmlformats.org/officeDocument/2006/relationships/hyperlink" Target="https://www.xiaohongshu.com/discovery/item/5f5cb48a0000000001005e5d?xhsshare=CopyLink&amp;appuid=5e6c63b60000000001007765&amp;apptime=1603795243" TargetMode="External"/><Relationship Id="rId186" Type="http://schemas.openxmlformats.org/officeDocument/2006/relationships/hyperlink" Target="https://www.xiaohongshu.com/user/profile/5c8a0fb300000000110333d1?xhsshare=CopyLink&amp;appuid=5c8a0fb300000000110333d1&amp;apptime=1596682335" TargetMode="External"/><Relationship Id="rId185" Type="http://schemas.openxmlformats.org/officeDocument/2006/relationships/hyperlink" Target="https://www.xiaohongshu.com/user/profile/5d0b398c0000000016014f25?xhsshare=CopyLink&amp;appuid=5d0b398c0000000016014f25&amp;apptime=1562812840" TargetMode="External"/><Relationship Id="rId184" Type="http://schemas.openxmlformats.org/officeDocument/2006/relationships/hyperlink" Target="https://www.xiaohongshu.com/discovery/item/5f65d2fc0000000001005727?xhsshare=CopyLink&amp;appuid=5c18e522000000000700a888&amp;apptime=1602399166" TargetMode="External"/><Relationship Id="rId183" Type="http://schemas.openxmlformats.org/officeDocument/2006/relationships/hyperlink" Target="https://www.xiaohongshu.com/user/profile/5d58dcd1000000000100391e?xhsshare=CopyLink&amp;appuid=5d58dcd1000000000100391e&amp;apptime=1597379457" TargetMode="External"/><Relationship Id="rId182" Type="http://schemas.openxmlformats.org/officeDocument/2006/relationships/hyperlink" Target="https://www.xiaohongshu.com/discovery/item/5f609d850000000001003792?xhsshare=CopyLink&amp;appuid=5b178deedb2e606db2f66a4b&amp;apptime=1601196432" TargetMode="External"/><Relationship Id="rId181" Type="http://schemas.openxmlformats.org/officeDocument/2006/relationships/hyperlink" Target="https://www.xiaohongshu.com/user/profile/566ce694172fe70a2e3059b4?xhsshare=CopyLink&amp;appuid=5b178deedb2e606db2f66a4b&amp;apptime=1597380984" TargetMode="External"/><Relationship Id="rId180" Type="http://schemas.openxmlformats.org/officeDocument/2006/relationships/hyperlink" Target="https://www.xiaohongshu.com/discovery/item/5f59b559000000000100868b?xhsshare=CopyLink&amp;appuid=5da9b3d90000000001006465&amp;apptime=1599737715" TargetMode="External"/><Relationship Id="rId18" Type="http://schemas.openxmlformats.org/officeDocument/2006/relationships/hyperlink" Target="https://www.xiaohongshu.com/user/profile/5da80b15000000000100b61e?xhsshare=CopyLink&amp;appuid=5da80b15000000000100b61e&amp;apptime=1597379575" TargetMode="External"/><Relationship Id="rId179" Type="http://schemas.openxmlformats.org/officeDocument/2006/relationships/hyperlink" Target="https://www.xiaohongshu.com/discovery/item/5f58894c0000000001005d92?xhsshare=CopyLink&amp;appuid=5bc54ec11cd0690001802cdc&amp;apptime=1600169269" TargetMode="External"/><Relationship Id="rId178" Type="http://schemas.openxmlformats.org/officeDocument/2006/relationships/hyperlink" Target="https://www.xiaohongshu.com/discovery/item/5f5a154f000000000100a51c?apptime=1599739311&amp;appuid=5dadb545000000000100b3e6&amp;xhsshare=CopyLink" TargetMode="External"/><Relationship Id="rId177" Type="http://schemas.openxmlformats.org/officeDocument/2006/relationships/hyperlink" Target="https://www.xiaohongshu.com/discovery/item/5f670a2e0000000001003598?xhsshare=SinaWeibo&amp;appuid=577a806c6a6a69391bcf8d65&amp;apptime=1600590473" TargetMode="External"/><Relationship Id="rId176" Type="http://schemas.openxmlformats.org/officeDocument/2006/relationships/hyperlink" Target="https://www.xiaohongshu.com/discovery/item/5f5f330200000000010087d7?xhsshare=CopyLink&amp;appuid=5d58dcd1000000000100391e&amp;apptime=1600076314" TargetMode="External"/><Relationship Id="rId175" Type="http://schemas.openxmlformats.org/officeDocument/2006/relationships/hyperlink" Target="https://www.xiaohongshu.com/discovery/item/5f5a32b0000000000101f399?xhsshare=CopyLink&amp;appuid=5d8d93400000000001005e92&amp;apptime=1600325214" TargetMode="External"/><Relationship Id="rId174" Type="http://schemas.openxmlformats.org/officeDocument/2006/relationships/hyperlink" Target="https://show.meitu.com/detail?feed_id=6712520773548931123&amp;root_id=1047310204&amp;stat_gid=1995776512&amp;stat_uid=1047310204" TargetMode="External"/><Relationship Id="rId173" Type="http://schemas.openxmlformats.org/officeDocument/2006/relationships/hyperlink" Target="https://www.xiaohongshu.com/discovery/item/5f63fac7000000000101e1d5?xhsshare=CopyLink&amp;appuid=5658100782718c37c55e039c&amp;apptime=1600388211" TargetMode="External"/><Relationship Id="rId172" Type="http://schemas.openxmlformats.org/officeDocument/2006/relationships/hyperlink" Target="https://www.xiaohongshu.com/discovery/item/5f5f2645000000000100499e?xhsshare=CopyLink&amp;appuid=5bc57c4f9b75e3000176d7ed&amp;apptime=1600138805" TargetMode="External"/><Relationship Id="rId171" Type="http://schemas.openxmlformats.org/officeDocument/2006/relationships/hyperlink" Target="https://show.meitu.com/detail?feed_id=6710781979837612250&amp;root_id=1634682735&amp;stat_gid=1895987702&amp;stat_uid=1634682735" TargetMode="External"/><Relationship Id="rId170" Type="http://schemas.openxmlformats.org/officeDocument/2006/relationships/hyperlink" Target="https://www.xiaohongshu.com/discovery/item/5f59f8b30000000001001a03?xhsshare=CopyLink&amp;appuid=5bdfee946f013a0001ece0b7&amp;apptime=1599922334" TargetMode="External"/><Relationship Id="rId17" Type="http://schemas.openxmlformats.org/officeDocument/2006/relationships/hyperlink" Target="https://www.xiaohongshu.com/discovery/item/5f4f3ca6000000000101f49b?xhsshare=CopyLink&amp;appuid=5edb4a8200000000010079c5&amp;apptime=1599028522" TargetMode="External"/><Relationship Id="rId169" Type="http://schemas.openxmlformats.org/officeDocument/2006/relationships/hyperlink" Target="https://m.oasis.weibo.cn/v1/h5/share?lfid=lz_qqfx&amp;luicode=10001122&amp;bid=4547662022184638" TargetMode="External"/><Relationship Id="rId168" Type="http://schemas.openxmlformats.org/officeDocument/2006/relationships/hyperlink" Target="https://www.xiaohongshu.com/discovery/item/5f59f1630000000001005bf6?xhsshare=CopyLink&amp;appuid=5da6b71500000000010086d1&amp;apptime=1599730580" TargetMode="External"/><Relationship Id="rId167" Type="http://schemas.openxmlformats.org/officeDocument/2006/relationships/hyperlink" Target="https://www.xiaohongshu.com/discovery/item/5f587f070000000001007f9b?xhsshare=CopyLink&amp;appuid=5c9ef9250000000012026df2&amp;apptime=1599718100" TargetMode="External"/><Relationship Id="rId166" Type="http://schemas.openxmlformats.org/officeDocument/2006/relationships/hyperlink" Target="https://www.xiaohongshu.com/discovery/item/5f58544d000000000100514c?xhsshare=CopyLink&amp;appuid=5cf619a400000000120317a1&amp;apptime=1599644723" TargetMode="External"/><Relationship Id="rId165" Type="http://schemas.openxmlformats.org/officeDocument/2006/relationships/hyperlink" Target="https://www.xiaohongshu.com/discovery/item/5f58944e0000000001009514?xhsshare=CopyLink&amp;appuid=5e512f6200000000010037bd&amp;apptime=1599696604" TargetMode="External"/><Relationship Id="rId164" Type="http://schemas.openxmlformats.org/officeDocument/2006/relationships/hyperlink" Target="https://www.xiaohongshu.com/discovery/item/5f586262000000000101fa26?xhsshare=CopyLink&amp;appuid=5d5a65ed0000000001019928&amp;apptime=1599662859" TargetMode="External"/><Relationship Id="rId163" Type="http://schemas.openxmlformats.org/officeDocument/2006/relationships/hyperlink" Target="https://www.xiaohongshu.com/user/profile/5d491c61000000001003708a?xhsshare=CopyLink&amp;appuid=5d491c61000000001003708a&amp;apptime=1597379988" TargetMode="External"/><Relationship Id="rId162" Type="http://schemas.openxmlformats.org/officeDocument/2006/relationships/hyperlink" Target="https://www.xiaohongshu.com/discovery/item/5f5601430000000001009f86?xhsshare=CopyLink&amp;appuid=5d6a756b0000000001000f21&amp;apptime=1599473612" TargetMode="External"/><Relationship Id="rId161" Type="http://schemas.openxmlformats.org/officeDocument/2006/relationships/hyperlink" Target="https://www.xiaohongshu.com/discovery/item/5f586ea6000000000100341b?xhsshare=CopyLink&amp;appuid=5db94ab60000000001007506&amp;apptime=1599631357" TargetMode="External"/><Relationship Id="rId160" Type="http://schemas.openxmlformats.org/officeDocument/2006/relationships/hyperlink" Target="https://www.xiaohongshu.com/discovery/item/5f587520000000000100bdae?xhsshare=CopyLink&amp;appuid=5da7fb2d0000000001008913&amp;apptime=1599632688" TargetMode="External"/><Relationship Id="rId16" Type="http://schemas.openxmlformats.org/officeDocument/2006/relationships/hyperlink" Target="https://show.meitu.com/detail?feed_id=6706156261959562245&amp;lang=cn&amp;stat_gid=1578794561&amp;stat_uid=1615931675" TargetMode="External"/><Relationship Id="rId159" Type="http://schemas.openxmlformats.org/officeDocument/2006/relationships/hyperlink" Target="https://www.xiaohongshu.com/discovery/item/5f585ca20000000001000577?xhsshare=CopyLink&amp;appuid=5e5f500b0000000001008011&amp;apptime=1599634802" TargetMode="External"/><Relationship Id="rId158" Type="http://schemas.openxmlformats.org/officeDocument/2006/relationships/hyperlink" Target="https://www.xiaohongshu.com/discovery/item/5f5864a30000000001007af1?xhsshare=CopyLink&amp;appuid=5c7e1837000000001000dd7f&amp;apptime=1599628602" TargetMode="External"/><Relationship Id="rId157" Type="http://schemas.openxmlformats.org/officeDocument/2006/relationships/hyperlink" Target="https://show.meitu.com/detail?feed_id=6708230369890555178&amp;root_id=1503592808&amp;stat_gid=2282198729&amp;stat_uid=1503592808" TargetMode="External"/><Relationship Id="rId156" Type="http://schemas.openxmlformats.org/officeDocument/2006/relationships/hyperlink" Target="https://www.xiaohongshu.com/discovery/item/5f5465ec000000000100b8b8?xhsshare=CopyLink&amp;appuid=58d3bcbb82ec39563682feed&amp;apptime=1599626855" TargetMode="External"/><Relationship Id="rId155" Type="http://schemas.openxmlformats.org/officeDocument/2006/relationships/hyperlink" Target="https://www.xiaohongshu.com/discovery/item/5f524a8f00000000010008e6?xhsshare=CopyLink&amp;appuid=5d4945740000000016009cf8&amp;apptime=1599626005" TargetMode="External"/><Relationship Id="rId154" Type="http://schemas.openxmlformats.org/officeDocument/2006/relationships/hyperlink" Target="https://www.xiaohongshu.com/discovery/item/5f520ec80000000001000a9a?xhsshare=CopyLink&amp;appuid=5eb01c9b0000000001001883&amp;apptime=1599626515" TargetMode="External"/><Relationship Id="rId153" Type="http://schemas.openxmlformats.org/officeDocument/2006/relationships/hyperlink" Target="https://www.xiaohongshu.com/discovery/item/5f50a600000000000100718f?xhsshare=CopyLink&amp;appuid=5bdd114a40ada60001184893&amp;apptime=1599369910" TargetMode="External"/><Relationship Id="rId152" Type="http://schemas.openxmlformats.org/officeDocument/2006/relationships/hyperlink" Target="https://www.xiaohongshu.com/discovery/item/5f5220d70000000001000306?xhsshare=CopyLink&amp;appuid=5d5575c10000000001019a26&amp;apptime=1599561922" TargetMode="External"/><Relationship Id="rId151" Type="http://schemas.openxmlformats.org/officeDocument/2006/relationships/hyperlink" Target="https://www.xiaohongshu.com/discovery/item/5f572b860000000001005402?xhsshare=CopyLink&amp;appuid=5ed3b48c000000000101e0d5&amp;apptime=1599548350" TargetMode="External"/><Relationship Id="rId150" Type="http://schemas.openxmlformats.org/officeDocument/2006/relationships/hyperlink" Target="https://www.xiaohongshu.com/discovery/item/5f56f69000000000010025bc?xhsshare=CopyLink&amp;appuid=57861ddc6a6a69455cafb705&amp;apptime=1599563867" TargetMode="External"/><Relationship Id="rId15" Type="http://schemas.openxmlformats.org/officeDocument/2006/relationships/hyperlink" Target="https://m.weibo.cn/5447449264/4544060897886908" TargetMode="External"/><Relationship Id="rId149" Type="http://schemas.openxmlformats.org/officeDocument/2006/relationships/hyperlink" Target="https://www.xiaohongshu.com/discovery/item/5f576e48000000000100aac6?xhsshare=CopyLink&amp;appuid=5e99654f0000000001006cce&amp;apptime=1599565413" TargetMode="External"/><Relationship Id="rId148" Type="http://schemas.openxmlformats.org/officeDocument/2006/relationships/hyperlink" Target="https://www.xiaohongshu.com/discovery/item/5f577202000000000100b7e9?xhsshare=CopyLink&amp;appuid=5d697055000000000101b1c2&amp;apptime=1599566357" TargetMode="External"/><Relationship Id="rId147" Type="http://schemas.openxmlformats.org/officeDocument/2006/relationships/hyperlink" Target="https://www.xiaohongshu.com/discovery/item/5f5771f1000000000100b79c?xhsshare=CopyLink&amp;appuid=5ca43234000000001603d954&amp;apptime=1599566522" TargetMode="External"/><Relationship Id="rId146" Type="http://schemas.openxmlformats.org/officeDocument/2006/relationships/hyperlink" Target="https://www.xiaohongshu.com/discovery/item/5f5701a7000000000101dea5?xhsshare=CopyLink&amp;appuid=5c18a965000000000703ed83&amp;apptime=1599580480" TargetMode="External"/><Relationship Id="rId145" Type="http://schemas.openxmlformats.org/officeDocument/2006/relationships/hyperlink" Target="https://show.meitu.com/detail?feed_id=6707978881621317834&amp;lang=cn&amp;stat_id=6707978881621317834&amp;stat_gid=1492983300&amp;stat_uid=1545795539" TargetMode="External"/><Relationship Id="rId144" Type="http://schemas.openxmlformats.org/officeDocument/2006/relationships/hyperlink" Target="https://m.weibo.cn/6218217217/4545868244196237" TargetMode="External"/><Relationship Id="rId143" Type="http://schemas.openxmlformats.org/officeDocument/2006/relationships/hyperlink" Target="https://www.xiaohongshu.com/discovery/item/5f536bc8000000000100912d?xhsshare=CopyLink&amp;appuid=5e4007840000000001006494&amp;apptime=1599470572" TargetMode="External"/><Relationship Id="rId142" Type="http://schemas.openxmlformats.org/officeDocument/2006/relationships/hyperlink" Target="https://www.xiaohongshu.com/discovery/item/5f56f40c0000000001007aab?xhsshare=CopyLink&amp;appuid=5daa54ff00000000010007c4&amp;apptime=1599534122" TargetMode="External"/><Relationship Id="rId141" Type="http://schemas.openxmlformats.org/officeDocument/2006/relationships/hyperlink" Target="https://www.xiaohongshu.com/discovery/item/5f56ec7c000000000101e350?xhsshare=CopyLink&amp;appuid=5ce769a20000000010032cf4&amp;apptime=1599535161" TargetMode="External"/><Relationship Id="rId140" Type="http://schemas.openxmlformats.org/officeDocument/2006/relationships/hyperlink" Target="https://www.xiaohongshu.com/discovery/item/5f571774000000000100a9dc?xhsshare=CopyLink&amp;appuid=55a9f38958944675a5df9b5e&amp;apptime=1599543663" TargetMode="External"/><Relationship Id="rId14" Type="http://schemas.openxmlformats.org/officeDocument/2006/relationships/hyperlink" Target="https://www.xiaohongshu.com/discovery/item/5f4cd6f1000000000100624e?xhsshare=SinaWeibo&amp;appuid=5ae5f56c11be1047082a984a&amp;apptime=1598871308" TargetMode="External"/><Relationship Id="rId139" Type="http://schemas.openxmlformats.org/officeDocument/2006/relationships/hyperlink" Target="https://www.xiaohongshu.com/discovery/item/5f545a610000000001002daf?xhsshare=CopyLink&amp;appuid=5da80b15000000000100b61e&amp;apptime=1599466773" TargetMode="External"/><Relationship Id="rId138" Type="http://schemas.openxmlformats.org/officeDocument/2006/relationships/hyperlink" Target="https://show.meitu.com/detail?feed_id=6708647125742285737&amp;root_id=1651767438&amp;stat_gid=1592256035&amp;stat_uid=1651767438" TargetMode="External"/><Relationship Id="rId137" Type="http://schemas.openxmlformats.org/officeDocument/2006/relationships/hyperlink" Target="https://m.weibo.cn/6374251313/4546553622041990" TargetMode="External"/><Relationship Id="rId136" Type="http://schemas.openxmlformats.org/officeDocument/2006/relationships/hyperlink" Target="https://www.xiaohongshu.com/discovery/item/5f55e86f000000000101c5d9?xhsshare=SinaWeibo&amp;appuid=5aa20f254eacab79051b248a&amp;apptime=1599466448" TargetMode="External"/><Relationship Id="rId135" Type="http://schemas.openxmlformats.org/officeDocument/2006/relationships/hyperlink" Target="https://www.xiaohongshu.com/discovery/item/5f53843d0000000001005319?xhsshare=CopyLink&amp;appuid=5e536edb00000000010059ed&amp;apptime=1599464226" TargetMode="External"/><Relationship Id="rId134" Type="http://schemas.openxmlformats.org/officeDocument/2006/relationships/hyperlink" Target="https://www.xiaohongshu.com/discovery/item/5f534f2f0000000001005f7c?xhsshare=CopyLink&amp;appuid=5b050417f7e8b90c727c0f76&amp;apptime=1599296365" TargetMode="External"/><Relationship Id="rId133" Type="http://schemas.openxmlformats.org/officeDocument/2006/relationships/hyperlink" Target="https://www.xiaohongshu.com/discovery/item/5f535dfb00000000010051f2?xhsshare=CopyLink&amp;appuid=5ee87d7f000000000101ed9c&amp;apptime=1599299692" TargetMode="External"/><Relationship Id="rId132" Type="http://schemas.openxmlformats.org/officeDocument/2006/relationships/hyperlink" Target="https://show.meitu.com/detail?feed_id=6707953314846235493&amp;lang=cn&amp;stat_id=6707953314846235493&amp;stat_gid=1966393327&amp;stat_uid=1782748189" TargetMode="External"/><Relationship Id="rId131" Type="http://schemas.openxmlformats.org/officeDocument/2006/relationships/hyperlink" Target="https://www.xiaohongshu.com/discovery/item/5f535f53000000000100a735?xhsshare=CopyLink&amp;appuid=5beb7f47af45fc000109e816&amp;apptime=1599299419" TargetMode="External"/><Relationship Id="rId130" Type="http://schemas.openxmlformats.org/officeDocument/2006/relationships/hyperlink" Target="https://m.weibo.cn/7457221779/4545880155233232" TargetMode="External"/><Relationship Id="rId13" Type="http://schemas.openxmlformats.org/officeDocument/2006/relationships/hyperlink" Target="https://www.xiaohongshu.com/user/profile/5b6ec2152c1b7e0001fd3968?xhsshare=CopyLink&amp;appuid=5b6ec2152c1b7e0001fd3968&amp;apptime=1597380847" TargetMode="External"/><Relationship Id="rId129" Type="http://schemas.openxmlformats.org/officeDocument/2006/relationships/hyperlink" Target="https://www.xiaohongshu.com/discovery/item/5f5226ce0000000001008a11?xhsshare=CopyLink&amp;appuid=59c093b444363b58384335b7&amp;apptime=1599305982" TargetMode="External"/><Relationship Id="rId128" Type="http://schemas.openxmlformats.org/officeDocument/2006/relationships/hyperlink" Target="https://m.oasis.weibo.cn/v1/h5/share?sid=4545813440897165" TargetMode="External"/><Relationship Id="rId127" Type="http://schemas.openxmlformats.org/officeDocument/2006/relationships/hyperlink" Target="https://show.meitu.com/detail?feed_id=6707898955320029259&amp;lang=cn&amp;stat_id=6707898955320029259&amp;stat_gid=2196189425&amp;stat_uid=1636212347" TargetMode="External"/><Relationship Id="rId126" Type="http://schemas.openxmlformats.org/officeDocument/2006/relationships/hyperlink" Target="https://www.xiaohongshu.com/discovery/item/5f5239890000000001007577?xhsshare=CopyLink&amp;appuid=5edafd9e000000000101ef1d&amp;apptime=1599354905" TargetMode="External"/><Relationship Id="rId125" Type="http://schemas.openxmlformats.org/officeDocument/2006/relationships/hyperlink" Target="https://weibo.com/u/5192170408" TargetMode="External"/><Relationship Id="rId124" Type="http://schemas.openxmlformats.org/officeDocument/2006/relationships/hyperlink" Target="https://www.xiaohongshu.com/discovery/item/5f542d0a000000000100509d?xhsshare=CopyLink&amp;appuid=5603d9293f0f3c572b6af4f9&amp;apptime=1599352342" TargetMode="External"/><Relationship Id="rId123" Type="http://schemas.openxmlformats.org/officeDocument/2006/relationships/hyperlink" Target="https://www.xiaohongshu.com/discovery/item/5f545eea000000000101e993?xhsshare=CopyLink&amp;appuid=5b66e6f6423b0a0001882971&amp;apptime=1599374026" TargetMode="External"/><Relationship Id="rId122" Type="http://schemas.openxmlformats.org/officeDocument/2006/relationships/hyperlink" Target="https://m.oasis.weibo.cn/v1/h5/share?sid=4546176487002860" TargetMode="External"/><Relationship Id="rId121" Type="http://schemas.openxmlformats.org/officeDocument/2006/relationships/hyperlink" Target="https://m.weibo.cn/5435668892/4546201032327569" TargetMode="External"/><Relationship Id="rId120" Type="http://schemas.openxmlformats.org/officeDocument/2006/relationships/hyperlink" Target="https://www.xiaohongshu.com/discovery/item/5f530a3e00000000010053c8?xhsshare=CopyLink&amp;appuid=5b6002f64eacab5ac3477455&amp;apptime=1599376386" TargetMode="External"/><Relationship Id="rId12" Type="http://schemas.openxmlformats.org/officeDocument/2006/relationships/hyperlink" Target="https://www.xiaohongshu.com/user/profile/5bc57c4f9b75e3000176d7ed?xhsshare=CopyLink&amp;appuid=5bc57c4f9b75e3000176d7ed&amp;apptime=1597581314" TargetMode="External"/><Relationship Id="rId119" Type="http://schemas.openxmlformats.org/officeDocument/2006/relationships/hyperlink" Target="https://www.xiaohongshu.com/discovery/item/5f54a824000000000101c89d?xhsshare=CopyLink&amp;appuid=5975c9a96a6a696e54ef03dc&amp;apptime=1599386869" TargetMode="External"/><Relationship Id="rId118" Type="http://schemas.openxmlformats.org/officeDocument/2006/relationships/hyperlink" Target="https://www.xiaohongshu.com/discovery/item/5f523eb90000000001001f36?xhsshare=CopyLink&amp;appuid=5b724f470ea70800017f6157&amp;apptime=1599391191" TargetMode="External"/><Relationship Id="rId117" Type="http://schemas.openxmlformats.org/officeDocument/2006/relationships/hyperlink" Target="https://www.xiaohongshu.com/discovery/item/5f5323fb000000000101f3d8?xhsshare=CopyLink&amp;appuid=5d4ec0b2000000001001496f&amp;apptime=1599393147" TargetMode="External"/><Relationship Id="rId116" Type="http://schemas.openxmlformats.org/officeDocument/2006/relationships/hyperlink" Target="https://www.xiaohongshu.com/discovery/item/5f54eebe00000000010006ad?xhsshare=CopyLink&amp;appuid=5e76ecdd0000000001009108&amp;apptime=1599401797" TargetMode="External"/><Relationship Id="rId115" Type="http://schemas.openxmlformats.org/officeDocument/2006/relationships/hyperlink" Target="https://www.xiaohongshu.com/discovery/item/5f535b410000000001009e27?xhsshare=CopyLink&amp;appuid=5e4e612a0000000001002ed5&amp;apptime=1599299163" TargetMode="External"/><Relationship Id="rId114" Type="http://schemas.openxmlformats.org/officeDocument/2006/relationships/hyperlink" Target="https://community.kaola.com/idea/33217651.html?shareTo=fz&amp;shareOs=android&amp;datid=__da_230bb323_5691a97408c33c80" TargetMode="External"/><Relationship Id="rId113" Type="http://schemas.openxmlformats.org/officeDocument/2006/relationships/hyperlink" Target="https://www.xiaohongshu.com/discovery/item/5f54a665000000000100857b?xhsshare=CopyLink&amp;appuid=5b40526e11be1017c6650af4&amp;apptime=1599383390" TargetMode="External"/><Relationship Id="rId112" Type="http://schemas.openxmlformats.org/officeDocument/2006/relationships/hyperlink" Target="https://m.weibo.cn/3035805445/4545928294312865" TargetMode="External"/><Relationship Id="rId111" Type="http://schemas.openxmlformats.org/officeDocument/2006/relationships/hyperlink" Target="https://www.xiaohongshu.com/discovery/item/5f53a276000000000100bf58?xhsshare=CopyLink&amp;appuid=5e9d8b560000000001005635&amp;apptime=1599316926" TargetMode="External"/><Relationship Id="rId110" Type="http://schemas.openxmlformats.org/officeDocument/2006/relationships/hyperlink" Target="https://www.xiaohongshu.com/discovery/item/5f5326d0000000000101fbd3?xhsshare=CopyLink&amp;appuid=58f4cc1d50c4b4258f62e129&amp;apptime=1599287350" TargetMode="External"/><Relationship Id="rId11" Type="http://schemas.openxmlformats.org/officeDocument/2006/relationships/hyperlink" Target="https://www.xiaohongshu.com/user/profile/5edb4a8200000000010079c5?xhsshare=CopyLink&amp;appuid=5edb4a8200000000010079c5&amp;apptime=1597462332" TargetMode="External"/><Relationship Id="rId109" Type="http://schemas.openxmlformats.org/officeDocument/2006/relationships/hyperlink" Target="https://www.xiaohongshu.com/discovery/item/5f503aca000000000101ca17?xhsshare=CopyLink&amp;appuid=5d1c8263000000001003ebbe&amp;apptime=1599126359" TargetMode="External"/><Relationship Id="rId108" Type="http://schemas.openxmlformats.org/officeDocument/2006/relationships/hyperlink" Target="https://www.xiaohongshu.com/discovery/item/5f50a11c0000000001001c6e?xhsshare=SinaWeibo&amp;appuid=5bbf04876cc8c10001959fea&amp;apptime=1599128930" TargetMode="External"/><Relationship Id="rId107" Type="http://schemas.openxmlformats.org/officeDocument/2006/relationships/hyperlink" Target="https://m.weibo.cn/7333356040/4545138380779139" TargetMode="External"/><Relationship Id="rId106" Type="http://schemas.openxmlformats.org/officeDocument/2006/relationships/hyperlink" Target="https://m.weibo.cn/3119089395/4545152213057713" TargetMode="External"/><Relationship Id="rId105" Type="http://schemas.openxmlformats.org/officeDocument/2006/relationships/hyperlink" Target="https://www.xiaohongshu.com/discovery/item/5f50d0cd000000000101f35f?xhsshare=SinaWeibo&amp;appuid=59dea1056eea884cd7afe6f1&amp;apptime=1599131968" TargetMode="External"/><Relationship Id="rId104" Type="http://schemas.openxmlformats.org/officeDocument/2006/relationships/hyperlink" Target="https://www.xiaohongshu.com/discovery/item/5f50d42000000000010036f8?xhsshare=CopyLink&amp;appuid=5cd7adbf0000000017030a06&amp;apptime=1599132726" TargetMode="External"/><Relationship Id="rId103" Type="http://schemas.openxmlformats.org/officeDocument/2006/relationships/hyperlink" Target="https://www.xiaohongshu.com/discovery/item/5f509f57000000000101d7bb?xhsshare=CopyLink&amp;appuid=5d9daeba00000000010044c2&amp;apptime=1599128257" TargetMode="External"/><Relationship Id="rId102" Type="http://schemas.openxmlformats.org/officeDocument/2006/relationships/hyperlink" Target="https://www.xiaohongshu.com/discovery/item/5f50cb920000000001006d83?xhsshare=CopyLink&amp;appuid=5c541c2400000000180028d4&amp;apptime=1599140204" TargetMode="External"/><Relationship Id="rId101" Type="http://schemas.openxmlformats.org/officeDocument/2006/relationships/hyperlink" Target="https://m.weibo.cn/6895839977/4545197986295115" TargetMode="External"/><Relationship Id="rId100" Type="http://schemas.openxmlformats.org/officeDocument/2006/relationships/hyperlink" Target="https://www.xiaohongshu.com/discovery/item/5f5054ca000000000101c6e7?xhsshare=CopyLink&amp;appuid=5d5eb7120000000001003be5&amp;apptime=1599142089" TargetMode="External"/><Relationship Id="rId10" Type="http://schemas.openxmlformats.org/officeDocument/2006/relationships/hyperlink" Target="https://www.xiaohongshu.com/user/profile/5dbaadf40000000001003658?xhsshare=CopyLink&amp;appuid=5dbaadf40000000001003658&amp;apptime=1597465037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xiaohongshu.com/user/profile/5b0a37f74eacab6a3e92fb46?xhsshare=CopyLink&amp;appuid=5b0a37f74eacab6a3e92fb46&amp;apptime=1597478591" TargetMode="External"/><Relationship Id="rId8" Type="http://schemas.openxmlformats.org/officeDocument/2006/relationships/hyperlink" Target="https://www.xiaohongshu.com/user/profile/5bcf50c006f9880001aa1177?xhsshare=CopyLink&amp;appuid=5bcf50c006f9880001aa1177&amp;apptime=1597463471" TargetMode="External"/><Relationship Id="rId7" Type="http://schemas.openxmlformats.org/officeDocument/2006/relationships/hyperlink" Target="https://www.xiaohongshu.com/user/profile/5d8eea8d0000000001009aa7?xhsshare=CopyLink&amp;appuid=5d8eea8d0000000001009aa7&amp;apptime=1593504369" TargetMode="External"/><Relationship Id="rId6" Type="http://schemas.openxmlformats.org/officeDocument/2006/relationships/hyperlink" Target="https://www.xiaohongshu.com/user/profile/5b347ecae8ac2b47e537641b?xhsshare=CopyLink&amp;appuid=5b347ecae8ac2b47e537641b&amp;apptime=1597469672" TargetMode="External"/><Relationship Id="rId5" Type="http://schemas.openxmlformats.org/officeDocument/2006/relationships/hyperlink" Target="https://www.xiaohongshu.com/user/profile/5e7c3fc60000000001002758?xhsshare=CopyLink&amp;appuid=5e7c3fc60000000001002758&amp;apptime=1591089189" TargetMode="External"/><Relationship Id="rId4" Type="http://schemas.openxmlformats.org/officeDocument/2006/relationships/hyperlink" Target="https://www.xiaohongshu.com/user/profile/5e52be7b00000000010060a5?xhsshare=CopyLink&amp;appuid=5e52be7b00000000010060a5&amp;apptime=1597460213" TargetMode="External"/><Relationship Id="rId3" Type="http://schemas.openxmlformats.org/officeDocument/2006/relationships/hyperlink" Target="https://www.xiaohongshu.com/user/profile/5e6c63b60000000001007765?xhsshare=CopyLink&amp;appuid=5e6c63b60000000001007765&amp;apptime=1597475338" TargetMode="External"/><Relationship Id="rId25" Type="http://schemas.openxmlformats.org/officeDocument/2006/relationships/hyperlink" Target="https://www.xiaohongshu.com/user/profile/5dbaadf40000000001003658?xhsshare=CopyLink&amp;appuid=5dbaadf40000000001003658&amp;apptime=1597465037" TargetMode="External"/><Relationship Id="rId24" Type="http://schemas.openxmlformats.org/officeDocument/2006/relationships/hyperlink" Target="https://www.xiaohongshu.com/user/profile/5a9791bc11be107db524546e?xhsshare=CopyLink&amp;appuid=5a9791bc11be107db524546e&amp;apptime=1597464606" TargetMode="External"/><Relationship Id="rId23" Type="http://schemas.openxmlformats.org/officeDocument/2006/relationships/hyperlink" Target="https://www.xiaohongshu.com/user/profile/5e5138460000000001006ce3?xhsshare=CopyLink&amp;appuid=5e5138460000000001006ce3&amp;apptime=1595680772" TargetMode="External"/><Relationship Id="rId22" Type="http://schemas.openxmlformats.org/officeDocument/2006/relationships/hyperlink" Target="https://www.xiaohongshu.com/user/profile/5c9ef9250000000012026df2?xhsshare=CopyLink&amp;appuid=5c9ef9250000000012026df2&amp;apptime=1574393813" TargetMode="External"/><Relationship Id="rId21" Type="http://schemas.openxmlformats.org/officeDocument/2006/relationships/hyperlink" Target="https://www.xiaohongshu.com/user/profile/5b717c17f7e8b94c6db95689?xhsshare=CopyLink&amp;appuid=58e3bedb7fc5b83894ac879e&amp;apptime=1597457951" TargetMode="External"/><Relationship Id="rId20" Type="http://schemas.openxmlformats.org/officeDocument/2006/relationships/hyperlink" Target="https://www.xiaohongshu.com/user/profile/5bc57c4f9b75e3000176d7ed?xhsshare=CopyLink&amp;appuid=5bc57c4f9b75e3000176d7ed&amp;apptime=1597581314" TargetMode="External"/><Relationship Id="rId2" Type="http://schemas.openxmlformats.org/officeDocument/2006/relationships/hyperlink" Target="https://www.xiaohongshu.com/user/profile/5da9b3d90000000001006465?xhsshare=CopyLink&amp;appuid=5da9b3d90000000001006465&amp;apptime=1582528314" TargetMode="External"/><Relationship Id="rId19" Type="http://schemas.openxmlformats.org/officeDocument/2006/relationships/hyperlink" Target="https://www.xiaohongshu.com/user/profile/5edb4a8200000000010079c5?xhsshare=CopyLink&amp;appuid=5edb4a8200000000010079c5&amp;apptime=1597462332" TargetMode="External"/><Relationship Id="rId18" Type="http://schemas.openxmlformats.org/officeDocument/2006/relationships/hyperlink" Target="https://www.xiaohongshu.com/user/profile/5bd45f3601fd9e0001418abf?xhsshare=CopyLink&amp;appuid=5bd45f3601fd9e0001418abf&amp;apptime=1597458000" TargetMode="External"/><Relationship Id="rId17" Type="http://schemas.openxmlformats.org/officeDocument/2006/relationships/hyperlink" Target="https://www.xiaohongshu.com/user/profile/5658100782718c37c55e039c?xhsshare=CopyLink&amp;appuid=5658100782718c37c55e039c&amp;apptime=1597461113" TargetMode="External"/><Relationship Id="rId16" Type="http://schemas.openxmlformats.org/officeDocument/2006/relationships/hyperlink" Target="https://www.xiaohongshu.com/user/profile/593277eca9b2ed06c44f3f79?xhsshare=CopyLink&amp;appuid=593277eca9b2ed06c44f3f79&amp;apptime=1592473606" TargetMode="External"/><Relationship Id="rId15" Type="http://schemas.openxmlformats.org/officeDocument/2006/relationships/hyperlink" Target="https://www.xiaohongshu.com/user/profile/577a806c6a6a69391bcf8d65?xhsshare=CopyLink&amp;appuid=577a806c6a6a69391bcf8d65&amp;apptime=1588785511" TargetMode="External"/><Relationship Id="rId14" Type="http://schemas.openxmlformats.org/officeDocument/2006/relationships/hyperlink" Target="https://www.xiaohongshu.com/user/profile/5dc8d3810000000001009b13?xhsshare=CopyLink&amp;appuid=5dc8d3810000000001009b13&amp;apptime=1574821751" TargetMode="External"/><Relationship Id="rId13" Type="http://schemas.openxmlformats.org/officeDocument/2006/relationships/hyperlink" Target="https://www.xiaohongshu.com/user/profile/57330e201c07df311b696b3a?xhsshare=CopyLink&amp;appuid=57330e201c07df311b696b3a&amp;apptime=1594352062" TargetMode="External"/><Relationship Id="rId12" Type="http://schemas.openxmlformats.org/officeDocument/2006/relationships/hyperlink" Target="https://www.xiaohongshu.com/user/profile/5ce626df0000000011033cfd?xhsshare=CopyLink&amp;appuid=5ce626df0000000011033cfd&amp;apptime=1592275820" TargetMode="External"/><Relationship Id="rId11" Type="http://schemas.openxmlformats.org/officeDocument/2006/relationships/hyperlink" Target="https://www.xiaohongshu.com/user/profile/5e494aa00000000001009e09?xhsshare=CopyLink&amp;appuid=5e494aa00000000001009e09&amp;apptime=1596721312" TargetMode="External"/><Relationship Id="rId10" Type="http://schemas.openxmlformats.org/officeDocument/2006/relationships/hyperlink" Target="https://www.xiaohongshu.com/user/profile/5c8ed76a000000001002b52d?xhsshare=CopyLink&amp;appuid=5c8ed76a000000001002b52d&amp;apptime=1589180896" TargetMode="External"/><Relationship Id="rId1" Type="http://schemas.openxmlformats.org/officeDocument/2006/relationships/hyperlink" Target="https://www.xiaohongshu.com/user/profile/5e5e34dd0000000001000310?xhsshare=CopyLink&amp;appuid=5e5e34dd0000000001000310&amp;apptime=15974932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aohongshu.com/user/profile/5b6ec2152c1b7e0001fd3968?xhsshare=CopyLink&amp;appuid=5b6ec2152c1b7e0001fd3968&amp;apptime=1597380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B1:AG171"/>
  <sheetViews>
    <sheetView showGridLines="0" tabSelected="1" zoomScale="85" zoomScaleNormal="85" workbookViewId="0">
      <pane xSplit="7" ySplit="2" topLeftCell="H144" activePane="bottomRight" state="frozen"/>
      <selection/>
      <selection pane="topRight"/>
      <selection pane="bottomLeft"/>
      <selection pane="bottomRight" activeCell="D46" sqref="D46"/>
    </sheetView>
  </sheetViews>
  <sheetFormatPr defaultColWidth="9.33333333333333" defaultRowHeight="30.75" customHeight="1"/>
  <cols>
    <col min="1" max="1" width="1.77777777777778" style="65" customWidth="1"/>
    <col min="2" max="2" width="20.8888888888889" style="66" customWidth="1"/>
    <col min="3" max="3" width="1.77777777777778" style="67" customWidth="1"/>
    <col min="4" max="4" width="21.162962962963" style="68" customWidth="1"/>
    <col min="5" max="5" width="13.3333333333333" style="69" customWidth="1"/>
    <col min="6" max="6" width="23.1333333333333" style="69" customWidth="1"/>
    <col min="7" max="7" width="13.3333333333333" style="69" customWidth="1"/>
    <col min="8" max="8" width="8.66666666666667" style="70" customWidth="1"/>
    <col min="9" max="9" width="13.9851851851852" style="70" customWidth="1"/>
    <col min="10" max="10" width="13.3333333333333" style="69" customWidth="1"/>
    <col min="11" max="11" width="8.33333333333333" style="69" hidden="1" customWidth="1"/>
    <col min="12" max="12" width="13.3333333333333" style="71" hidden="1" customWidth="1"/>
    <col min="13" max="13" width="13.6666666666667" style="68" hidden="1" customWidth="1"/>
    <col min="14" max="14" width="8.66666666666667" style="72" hidden="1" customWidth="1"/>
    <col min="15" max="15" width="10.2222222222222" style="72" hidden="1" customWidth="1"/>
    <col min="16" max="18" width="8.11111111111111" style="68" customWidth="1"/>
    <col min="20" max="20" width="12.5481481481481" style="73" customWidth="1"/>
    <col min="21" max="21" width="8.11111111111111" style="73" customWidth="1"/>
    <col min="22" max="25" width="18.8888888888889" style="73" hidden="1" customWidth="1"/>
    <col min="26" max="26" width="6.4" style="74" customWidth="1"/>
    <col min="27" max="27" width="5.35555555555556" style="75" customWidth="1"/>
    <col min="28" max="28" width="7.31851851851852" style="75" customWidth="1"/>
    <col min="29" max="29" width="8.33333333333333" style="76" customWidth="1"/>
    <col min="30" max="32" width="9.33333333333333" style="69"/>
    <col min="33" max="16384" width="9.33333333333333" style="68"/>
  </cols>
  <sheetData>
    <row r="1" ht="51" customHeight="1" spans="2:29">
      <c r="B1" s="77" t="s">
        <v>0</v>
      </c>
      <c r="D1" s="78" t="s">
        <v>1</v>
      </c>
      <c r="E1" s="78"/>
      <c r="F1" s="78"/>
      <c r="G1" s="78"/>
      <c r="H1" s="79"/>
      <c r="I1" s="79"/>
      <c r="J1" s="78"/>
      <c r="K1" s="78"/>
      <c r="L1" s="78"/>
      <c r="M1" s="78"/>
      <c r="N1" s="114"/>
      <c r="O1" s="114"/>
      <c r="P1" s="78"/>
      <c r="Q1" s="78"/>
      <c r="R1" s="78"/>
      <c r="S1" s="78"/>
      <c r="T1" s="78"/>
      <c r="U1" s="78"/>
      <c r="V1" s="78"/>
      <c r="W1" s="78"/>
      <c r="X1" s="78"/>
      <c r="Y1" s="78"/>
      <c r="Z1" s="184"/>
      <c r="AA1" s="184"/>
      <c r="AB1" s="184"/>
      <c r="AC1" s="68"/>
    </row>
    <row r="2" customHeight="1" spans="2:33">
      <c r="B2" s="80">
        <v>44074</v>
      </c>
      <c r="D2" s="81" t="s">
        <v>2</v>
      </c>
      <c r="E2" s="81" t="s">
        <v>3</v>
      </c>
      <c r="F2" s="81" t="s">
        <v>4</v>
      </c>
      <c r="G2" s="81" t="s">
        <v>5</v>
      </c>
      <c r="H2" s="82" t="s">
        <v>6</v>
      </c>
      <c r="I2" s="82" t="s">
        <v>7</v>
      </c>
      <c r="J2" s="81" t="s">
        <v>8</v>
      </c>
      <c r="K2" s="81" t="s">
        <v>9</v>
      </c>
      <c r="L2" s="115" t="s">
        <v>10</v>
      </c>
      <c r="M2" s="116" t="s">
        <v>11</v>
      </c>
      <c r="N2" s="117" t="s">
        <v>12</v>
      </c>
      <c r="O2" s="118" t="s">
        <v>13</v>
      </c>
      <c r="P2" s="81" t="s">
        <v>14</v>
      </c>
      <c r="Q2" s="162" t="s">
        <v>15</v>
      </c>
      <c r="R2" s="162" t="s">
        <v>16</v>
      </c>
      <c r="S2" s="163" t="s">
        <v>17</v>
      </c>
      <c r="T2" s="163" t="s">
        <v>18</v>
      </c>
      <c r="U2" s="164" t="s">
        <v>19</v>
      </c>
      <c r="V2" s="164" t="s">
        <v>20</v>
      </c>
      <c r="W2" s="164" t="s">
        <v>21</v>
      </c>
      <c r="X2" s="165" t="s">
        <v>22</v>
      </c>
      <c r="Y2" s="165" t="s">
        <v>23</v>
      </c>
      <c r="Z2" s="185" t="s">
        <v>24</v>
      </c>
      <c r="AA2" s="185" t="s">
        <v>25</v>
      </c>
      <c r="AB2" s="185" t="s">
        <v>26</v>
      </c>
      <c r="AC2" s="186" t="s">
        <v>27</v>
      </c>
      <c r="AD2" s="187" t="s">
        <v>28</v>
      </c>
      <c r="AE2" s="187" t="s">
        <v>29</v>
      </c>
      <c r="AF2" s="187" t="s">
        <v>30</v>
      </c>
      <c r="AG2" s="68" t="s">
        <v>31</v>
      </c>
    </row>
    <row r="3" customHeight="1" spans="2:33">
      <c r="B3" s="77" t="s">
        <v>32</v>
      </c>
      <c r="D3" s="83" t="s">
        <v>33</v>
      </c>
      <c r="E3" s="83" t="s">
        <v>34</v>
      </c>
      <c r="F3" s="83" t="s">
        <v>35</v>
      </c>
      <c r="G3" s="84" t="s">
        <v>36</v>
      </c>
      <c r="H3" s="85" t="s">
        <v>37</v>
      </c>
      <c r="I3" s="85">
        <v>200</v>
      </c>
      <c r="J3" s="83" t="s">
        <v>38</v>
      </c>
      <c r="K3" s="119" t="s">
        <v>39</v>
      </c>
      <c r="L3" s="120"/>
      <c r="M3" s="121"/>
      <c r="N3" s="122"/>
      <c r="O3" s="123">
        <f>tbl邀请[[#This Row],[拍单日期]]+5+tbl邀请[[#This Row],[收货后出稿时间]]</f>
        <v>10</v>
      </c>
      <c r="P3" s="121" t="s">
        <v>40</v>
      </c>
      <c r="Q3" s="121">
        <v>10</v>
      </c>
      <c r="R3" s="121">
        <v>7</v>
      </c>
      <c r="S3" s="121" t="s">
        <v>40</v>
      </c>
      <c r="T3" s="122">
        <v>200</v>
      </c>
      <c r="U3" s="166" t="s">
        <v>41</v>
      </c>
      <c r="V3" s="167"/>
      <c r="W3" s="167"/>
      <c r="X3" s="167"/>
      <c r="Y3" s="167"/>
      <c r="Z3" s="188">
        <v>160</v>
      </c>
      <c r="AA3" s="188">
        <v>82</v>
      </c>
      <c r="AB3" s="189">
        <v>49</v>
      </c>
      <c r="AC3" s="190"/>
      <c r="AD3" s="161" t="s">
        <v>42</v>
      </c>
      <c r="AE3" s="161"/>
      <c r="AF3" s="161"/>
      <c r="AG3" s="196" t="s">
        <v>43</v>
      </c>
    </row>
    <row r="4" customHeight="1" spans="2:33">
      <c r="B4" s="86">
        <f ca="1">婚礼日期-TODAY()</f>
        <v>-114</v>
      </c>
      <c r="D4" s="87" t="s">
        <v>44</v>
      </c>
      <c r="E4" s="87" t="s">
        <v>45</v>
      </c>
      <c r="F4" s="87" t="s">
        <v>46</v>
      </c>
      <c r="G4" s="88" t="s">
        <v>47</v>
      </c>
      <c r="H4" s="89" t="s">
        <v>48</v>
      </c>
      <c r="I4" s="89">
        <v>300</v>
      </c>
      <c r="J4" s="87" t="s">
        <v>49</v>
      </c>
      <c r="K4" s="124">
        <v>7</v>
      </c>
      <c r="L4" s="125"/>
      <c r="M4" s="126"/>
      <c r="N4" s="127"/>
      <c r="O4" s="128">
        <f>tbl邀请[[#This Row],[拍单日期]]+5+tbl邀请[[#This Row],[收货后出稿时间]]</f>
        <v>12</v>
      </c>
      <c r="P4" s="126" t="s">
        <v>40</v>
      </c>
      <c r="Q4" s="126">
        <v>10</v>
      </c>
      <c r="R4" s="126">
        <v>7</v>
      </c>
      <c r="S4" s="126"/>
      <c r="T4" s="127"/>
      <c r="U4" s="168"/>
      <c r="V4" s="168"/>
      <c r="W4" s="168"/>
      <c r="X4" s="168"/>
      <c r="Y4" s="168"/>
      <c r="Z4" s="191"/>
      <c r="AA4" s="191"/>
      <c r="AB4" s="192"/>
      <c r="AC4" s="193"/>
      <c r="AD4" s="151"/>
      <c r="AE4" s="151"/>
      <c r="AF4" s="151"/>
      <c r="AG4" s="197" t="s">
        <v>43</v>
      </c>
    </row>
    <row r="5" customHeight="1" spans="2:33">
      <c r="B5" s="90" t="s">
        <v>50</v>
      </c>
      <c r="D5" s="83" t="s">
        <v>51</v>
      </c>
      <c r="E5" s="83" t="s">
        <v>52</v>
      </c>
      <c r="F5" s="83" t="s">
        <v>53</v>
      </c>
      <c r="G5" s="84" t="s">
        <v>54</v>
      </c>
      <c r="H5" s="85" t="s">
        <v>55</v>
      </c>
      <c r="I5" s="85">
        <v>350</v>
      </c>
      <c r="J5" s="83" t="s">
        <v>56</v>
      </c>
      <c r="K5" s="129">
        <v>5</v>
      </c>
      <c r="L5" s="130"/>
      <c r="M5" s="131"/>
      <c r="N5" s="132"/>
      <c r="O5" s="133">
        <f>tbl邀请[[#This Row],[拍单日期]]+5+tbl邀请[[#This Row],[收货后出稿时间]]</f>
        <v>10</v>
      </c>
      <c r="P5" s="121" t="s">
        <v>40</v>
      </c>
      <c r="Q5" s="121">
        <v>7</v>
      </c>
      <c r="R5" s="121">
        <v>7</v>
      </c>
      <c r="S5" s="121" t="s">
        <v>40</v>
      </c>
      <c r="T5" s="169">
        <v>350</v>
      </c>
      <c r="U5" s="170" t="s">
        <v>57</v>
      </c>
      <c r="V5" s="171"/>
      <c r="W5" s="171"/>
      <c r="X5" s="171"/>
      <c r="Y5" s="171"/>
      <c r="Z5" s="188">
        <v>47</v>
      </c>
      <c r="AA5" s="188">
        <v>32</v>
      </c>
      <c r="AB5" s="189">
        <v>11</v>
      </c>
      <c r="AC5" s="190"/>
      <c r="AD5" s="161" t="s">
        <v>40</v>
      </c>
      <c r="AE5" s="161"/>
      <c r="AF5" s="161"/>
      <c r="AG5" s="196" t="s">
        <v>43</v>
      </c>
    </row>
    <row r="6" customHeight="1" spans="2:33">
      <c r="B6" s="91">
        <f>tbl邀请[[#Totals],[小红书昵称]]</f>
        <v>140</v>
      </c>
      <c r="D6" s="83" t="s">
        <v>58</v>
      </c>
      <c r="E6" s="83" t="s">
        <v>59</v>
      </c>
      <c r="F6" s="83" t="s">
        <v>60</v>
      </c>
      <c r="G6" s="84" t="s">
        <v>61</v>
      </c>
      <c r="H6" s="85" t="s">
        <v>62</v>
      </c>
      <c r="I6" s="85">
        <v>300</v>
      </c>
      <c r="J6" s="83" t="s">
        <v>63</v>
      </c>
      <c r="K6" s="129" t="s">
        <v>39</v>
      </c>
      <c r="L6" s="130"/>
      <c r="M6" s="131"/>
      <c r="N6" s="132"/>
      <c r="O6" s="133">
        <f>tbl邀请[[#This Row],[拍单日期]]+5+tbl邀请[[#This Row],[收货后出稿时间]]</f>
        <v>10</v>
      </c>
      <c r="P6" s="121" t="s">
        <v>40</v>
      </c>
      <c r="Q6" s="121">
        <v>10</v>
      </c>
      <c r="R6" s="121">
        <v>7</v>
      </c>
      <c r="S6" s="121" t="s">
        <v>40</v>
      </c>
      <c r="T6" s="169">
        <v>300</v>
      </c>
      <c r="U6" s="170" t="s">
        <v>64</v>
      </c>
      <c r="V6" s="172" t="s">
        <v>65</v>
      </c>
      <c r="W6" s="171"/>
      <c r="X6" s="171"/>
      <c r="Y6" s="171"/>
      <c r="Z6" s="188">
        <v>70</v>
      </c>
      <c r="AA6" s="188">
        <v>32</v>
      </c>
      <c r="AB6" s="189">
        <v>13</v>
      </c>
      <c r="AC6" s="190"/>
      <c r="AD6" s="161" t="s">
        <v>40</v>
      </c>
      <c r="AE6" s="161"/>
      <c r="AF6" s="161" t="s">
        <v>40</v>
      </c>
      <c r="AG6" s="196" t="s">
        <v>43</v>
      </c>
    </row>
    <row r="7" customHeight="1" spans="2:33">
      <c r="B7" s="90" t="s">
        <v>66</v>
      </c>
      <c r="D7" s="83" t="s">
        <v>67</v>
      </c>
      <c r="E7" s="83" t="s">
        <v>68</v>
      </c>
      <c r="F7" s="83" t="s">
        <v>69</v>
      </c>
      <c r="G7" s="84" t="s">
        <v>70</v>
      </c>
      <c r="H7" s="85" t="s">
        <v>71</v>
      </c>
      <c r="I7" s="85">
        <v>400</v>
      </c>
      <c r="J7" s="83" t="s">
        <v>72</v>
      </c>
      <c r="K7" s="129" t="s">
        <v>73</v>
      </c>
      <c r="L7" s="130"/>
      <c r="M7" s="131"/>
      <c r="N7" s="132"/>
      <c r="O7" s="133">
        <f>tbl邀请[[#This Row],[拍单日期]]+5+tbl邀请[[#This Row],[收货后出稿时间]]</f>
        <v>12</v>
      </c>
      <c r="P7" s="121" t="s">
        <v>40</v>
      </c>
      <c r="Q7" s="121">
        <v>10</v>
      </c>
      <c r="R7" s="121">
        <v>8</v>
      </c>
      <c r="S7" s="121" t="s">
        <v>40</v>
      </c>
      <c r="T7" s="169">
        <v>400</v>
      </c>
      <c r="U7" s="170" t="s">
        <v>74</v>
      </c>
      <c r="V7" s="171"/>
      <c r="W7" s="171"/>
      <c r="X7" s="171"/>
      <c r="Y7" s="171"/>
      <c r="Z7" s="188">
        <v>136</v>
      </c>
      <c r="AA7" s="188">
        <v>96</v>
      </c>
      <c r="AB7" s="189">
        <v>30</v>
      </c>
      <c r="AC7" s="190"/>
      <c r="AD7" s="161" t="s">
        <v>40</v>
      </c>
      <c r="AE7" s="161" t="s">
        <v>75</v>
      </c>
      <c r="AF7" s="161" t="s">
        <v>40</v>
      </c>
      <c r="AG7" s="196" t="s">
        <v>43</v>
      </c>
    </row>
    <row r="8" ht="31.5" customHeight="1" spans="2:33">
      <c r="B8" s="91">
        <f>tbl邀请[[#Totals],[拍单日期]]</f>
        <v>0</v>
      </c>
      <c r="D8" s="83" t="s">
        <v>76</v>
      </c>
      <c r="E8" s="83" t="s">
        <v>77</v>
      </c>
      <c r="F8" s="83" t="s">
        <v>78</v>
      </c>
      <c r="G8" s="84" t="s">
        <v>79</v>
      </c>
      <c r="H8" s="85" t="s">
        <v>80</v>
      </c>
      <c r="I8" s="85">
        <v>350</v>
      </c>
      <c r="J8" s="83" t="s">
        <v>81</v>
      </c>
      <c r="K8" s="134" t="s">
        <v>82</v>
      </c>
      <c r="L8" s="135"/>
      <c r="M8" s="136"/>
      <c r="N8" s="137"/>
      <c r="O8" s="138">
        <f>tbl邀请[[#This Row],[拍单日期]]+5+tbl邀请[[#This Row],[收货后出稿时间]]</f>
        <v>8</v>
      </c>
      <c r="P8" s="121" t="s">
        <v>40</v>
      </c>
      <c r="Q8" s="121">
        <v>10</v>
      </c>
      <c r="R8" s="121">
        <v>8</v>
      </c>
      <c r="S8" s="121" t="s">
        <v>40</v>
      </c>
      <c r="T8" s="169">
        <v>350</v>
      </c>
      <c r="U8" s="170" t="s">
        <v>83</v>
      </c>
      <c r="V8" s="166" t="s">
        <v>84</v>
      </c>
      <c r="W8" s="167"/>
      <c r="X8" s="173" t="s">
        <v>85</v>
      </c>
      <c r="Y8" s="173" t="s">
        <v>86</v>
      </c>
      <c r="Z8" s="173">
        <v>71</v>
      </c>
      <c r="AA8" s="173">
        <v>43</v>
      </c>
      <c r="AB8" s="173">
        <v>33</v>
      </c>
      <c r="AC8" s="173">
        <v>18</v>
      </c>
      <c r="AD8" s="161" t="s">
        <v>40</v>
      </c>
      <c r="AE8" s="161"/>
      <c r="AF8" s="161" t="s">
        <v>40</v>
      </c>
      <c r="AG8" s="196" t="s">
        <v>43</v>
      </c>
    </row>
    <row r="9" customHeight="1" spans="2:33">
      <c r="B9" s="90" t="s">
        <v>87</v>
      </c>
      <c r="D9" s="92" t="s">
        <v>88</v>
      </c>
      <c r="E9" s="92" t="s">
        <v>89</v>
      </c>
      <c r="F9" s="92" t="s">
        <v>90</v>
      </c>
      <c r="G9" s="93" t="s">
        <v>91</v>
      </c>
      <c r="H9" s="85" t="s">
        <v>92</v>
      </c>
      <c r="I9" s="139">
        <v>1000</v>
      </c>
      <c r="J9" s="92" t="s">
        <v>93</v>
      </c>
      <c r="K9" s="140" t="s">
        <v>82</v>
      </c>
      <c r="L9" s="135"/>
      <c r="M9" s="136"/>
      <c r="N9" s="137"/>
      <c r="O9" s="138">
        <f>tbl邀请[[#This Row],[拍单日期]]+5+tbl邀请[[#This Row],[收货后出稿时间]]</f>
        <v>8</v>
      </c>
      <c r="P9" s="121" t="s">
        <v>40</v>
      </c>
      <c r="Q9" s="121">
        <v>10</v>
      </c>
      <c r="R9" s="121">
        <v>6</v>
      </c>
      <c r="S9" s="121" t="s">
        <v>40</v>
      </c>
      <c r="T9" s="169">
        <v>1000</v>
      </c>
      <c r="U9" s="166" t="s">
        <v>94</v>
      </c>
      <c r="V9" s="167"/>
      <c r="W9" s="167"/>
      <c r="X9" s="173" t="s">
        <v>95</v>
      </c>
      <c r="Y9" s="173" t="s">
        <v>96</v>
      </c>
      <c r="Z9" s="173">
        <v>156</v>
      </c>
      <c r="AA9" s="173">
        <v>109</v>
      </c>
      <c r="AB9" s="173">
        <v>29</v>
      </c>
      <c r="AC9" s="173">
        <v>15</v>
      </c>
      <c r="AD9" s="161" t="s">
        <v>40</v>
      </c>
      <c r="AE9" s="161"/>
      <c r="AF9" s="161"/>
      <c r="AG9" s="198" t="s">
        <v>97</v>
      </c>
    </row>
    <row r="10" customHeight="1" spans="2:33">
      <c r="B10" s="91">
        <f>tbl邀请[[#Totals],[是否交稿]]</f>
        <v>117</v>
      </c>
      <c r="D10" s="92" t="s">
        <v>98</v>
      </c>
      <c r="E10" s="92" t="s">
        <v>99</v>
      </c>
      <c r="F10" s="92" t="s">
        <v>98</v>
      </c>
      <c r="G10" s="93" t="s">
        <v>100</v>
      </c>
      <c r="H10" s="85" t="s">
        <v>101</v>
      </c>
      <c r="I10" s="139">
        <v>700</v>
      </c>
      <c r="J10" s="92" t="s">
        <v>102</v>
      </c>
      <c r="K10" s="141" t="s">
        <v>103</v>
      </c>
      <c r="L10" s="130"/>
      <c r="M10" s="131"/>
      <c r="N10" s="132"/>
      <c r="O10" s="133">
        <f>tbl邀请[[#This Row],[拍单日期]]+5+tbl邀请[[#This Row],[收货后出稿时间]]</f>
        <v>9</v>
      </c>
      <c r="P10" s="121" t="s">
        <v>40</v>
      </c>
      <c r="Q10" s="121">
        <v>7</v>
      </c>
      <c r="R10" s="121">
        <v>4</v>
      </c>
      <c r="S10" s="121" t="s">
        <v>40</v>
      </c>
      <c r="T10" s="169">
        <v>700</v>
      </c>
      <c r="U10" s="170" t="s">
        <v>104</v>
      </c>
      <c r="V10" s="171"/>
      <c r="W10" s="171"/>
      <c r="X10"/>
      <c r="Y10"/>
      <c r="Z10" s="173">
        <v>109</v>
      </c>
      <c r="AA10" s="173">
        <v>78</v>
      </c>
      <c r="AB10" s="173">
        <v>24</v>
      </c>
      <c r="AC10" s="173"/>
      <c r="AD10" s="161"/>
      <c r="AE10" s="161"/>
      <c r="AF10" s="161"/>
      <c r="AG10" s="198" t="s">
        <v>97</v>
      </c>
    </row>
    <row r="11" customHeight="1" spans="2:33">
      <c r="B11" s="90" t="s">
        <v>105</v>
      </c>
      <c r="D11" s="94" t="s">
        <v>106</v>
      </c>
      <c r="E11" s="95" t="s">
        <v>107</v>
      </c>
      <c r="F11" s="95" t="s">
        <v>108</v>
      </c>
      <c r="G11" s="96" t="s">
        <v>109</v>
      </c>
      <c r="H11" s="97" t="s">
        <v>48</v>
      </c>
      <c r="I11" s="139">
        <v>300</v>
      </c>
      <c r="J11" s="95" t="s">
        <v>110</v>
      </c>
      <c r="K11" s="141" t="s">
        <v>39</v>
      </c>
      <c r="L11" s="130"/>
      <c r="M11" s="131"/>
      <c r="N11" s="132"/>
      <c r="O11" s="133">
        <f>tbl邀请[[#This Row],[拍单日期]]+5+tbl邀请[[#This Row],[收货后出稿时间]]</f>
        <v>10</v>
      </c>
      <c r="P11" s="121" t="s">
        <v>40</v>
      </c>
      <c r="Q11" s="121">
        <v>9</v>
      </c>
      <c r="R11" s="121">
        <v>7</v>
      </c>
      <c r="S11" s="121" t="s">
        <v>40</v>
      </c>
      <c r="T11" s="169">
        <v>300</v>
      </c>
      <c r="U11" s="174" t="s">
        <v>111</v>
      </c>
      <c r="V11" s="171"/>
      <c r="W11" s="171"/>
      <c r="X11"/>
      <c r="Y11"/>
      <c r="Z11" s="194">
        <v>71</v>
      </c>
      <c r="AA11" s="194">
        <v>18</v>
      </c>
      <c r="AB11" s="194">
        <v>9</v>
      </c>
      <c r="AC11" s="194"/>
      <c r="AD11" s="121"/>
      <c r="AE11" s="121"/>
      <c r="AF11" s="121"/>
      <c r="AG11" s="199" t="s">
        <v>97</v>
      </c>
    </row>
    <row r="12" customHeight="1" spans="2:33">
      <c r="B12" s="91">
        <f>tbl邀请[[#Totals],[是否发布]]</f>
        <v>114</v>
      </c>
      <c r="D12" s="98" t="s">
        <v>112</v>
      </c>
      <c r="E12" s="92" t="s">
        <v>113</v>
      </c>
      <c r="F12" s="92" t="s">
        <v>114</v>
      </c>
      <c r="G12" s="93" t="s">
        <v>115</v>
      </c>
      <c r="H12" s="85" t="s">
        <v>116</v>
      </c>
      <c r="I12" s="139">
        <v>400</v>
      </c>
      <c r="J12" s="92" t="s">
        <v>117</v>
      </c>
      <c r="K12" s="140" t="s">
        <v>103</v>
      </c>
      <c r="L12" s="135"/>
      <c r="M12" s="136"/>
      <c r="N12" s="137"/>
      <c r="O12" s="138">
        <f>tbl邀请[[#This Row],[拍单日期]]+5+tbl邀请[[#This Row],[收货后出稿时间]]</f>
        <v>9</v>
      </c>
      <c r="P12" s="121" t="s">
        <v>40</v>
      </c>
      <c r="Q12" s="121">
        <v>9</v>
      </c>
      <c r="R12" s="121">
        <v>8</v>
      </c>
      <c r="S12" s="121" t="s">
        <v>40</v>
      </c>
      <c r="T12" s="169">
        <v>600</v>
      </c>
      <c r="U12" s="170" t="s">
        <v>118</v>
      </c>
      <c r="V12" s="166" t="s">
        <v>119</v>
      </c>
      <c r="W12" s="167"/>
      <c r="X12" s="173" t="s">
        <v>120</v>
      </c>
      <c r="Y12" s="173" t="s">
        <v>121</v>
      </c>
      <c r="Z12" s="173">
        <v>45</v>
      </c>
      <c r="AA12" s="173">
        <v>12</v>
      </c>
      <c r="AB12" s="173">
        <v>24</v>
      </c>
      <c r="AC12" s="173">
        <v>23</v>
      </c>
      <c r="AD12" s="161" t="s">
        <v>40</v>
      </c>
      <c r="AE12" s="161" t="s">
        <v>75</v>
      </c>
      <c r="AF12" s="161" t="s">
        <v>40</v>
      </c>
      <c r="AG12" s="198" t="s">
        <v>97</v>
      </c>
    </row>
    <row r="13" customHeight="1" spans="2:33">
      <c r="B13" s="90" t="s">
        <v>122</v>
      </c>
      <c r="D13" s="92" t="s">
        <v>123</v>
      </c>
      <c r="E13" s="92" t="s">
        <v>124</v>
      </c>
      <c r="F13" s="92" t="s">
        <v>123</v>
      </c>
      <c r="G13" s="93" t="s">
        <v>125</v>
      </c>
      <c r="H13" s="85" t="s">
        <v>126</v>
      </c>
      <c r="I13" s="139">
        <v>700</v>
      </c>
      <c r="J13" s="92" t="s">
        <v>127</v>
      </c>
      <c r="K13" s="142">
        <v>3</v>
      </c>
      <c r="L13" s="143"/>
      <c r="M13" s="144"/>
      <c r="N13" s="145"/>
      <c r="O13" s="146">
        <f>tbl邀请[[#This Row],[拍单日期]]+5+tbl邀请[[#This Row],[收货后出稿时间]]</f>
        <v>8</v>
      </c>
      <c r="P13" s="147" t="s">
        <v>40</v>
      </c>
      <c r="Q13" s="147">
        <v>10</v>
      </c>
      <c r="R13" s="147">
        <v>7</v>
      </c>
      <c r="S13" s="147" t="s">
        <v>40</v>
      </c>
      <c r="T13" s="175">
        <v>900</v>
      </c>
      <c r="U13" s="170" t="s">
        <v>128</v>
      </c>
      <c r="V13" s="176" t="s">
        <v>129</v>
      </c>
      <c r="W13" s="176" t="s">
        <v>130</v>
      </c>
      <c r="X13" s="173" t="s">
        <v>131</v>
      </c>
      <c r="Y13" s="173" t="s">
        <v>132</v>
      </c>
      <c r="Z13" s="173">
        <v>148</v>
      </c>
      <c r="AA13" s="173">
        <v>102</v>
      </c>
      <c r="AB13" s="173">
        <v>28</v>
      </c>
      <c r="AC13" s="173">
        <v>27</v>
      </c>
      <c r="AD13" s="195" t="s">
        <v>40</v>
      </c>
      <c r="AE13" s="195" t="s">
        <v>75</v>
      </c>
      <c r="AF13" s="195" t="s">
        <v>40</v>
      </c>
      <c r="AG13" s="200" t="s">
        <v>97</v>
      </c>
    </row>
    <row r="14" customHeight="1" spans="2:33">
      <c r="B14" s="99">
        <f>tbl邀请[[#Totals],[拍单金额]]</f>
        <v>0</v>
      </c>
      <c r="D14" s="83" t="s">
        <v>133</v>
      </c>
      <c r="E14" s="83" t="s">
        <v>134</v>
      </c>
      <c r="F14" s="83" t="s">
        <v>135</v>
      </c>
      <c r="G14" s="100" t="s">
        <v>136</v>
      </c>
      <c r="H14" s="85">
        <v>17000</v>
      </c>
      <c r="I14" s="85">
        <v>500</v>
      </c>
      <c r="J14" s="83" t="s">
        <v>134</v>
      </c>
      <c r="K14" s="148"/>
      <c r="L14" s="130"/>
      <c r="M14" s="131"/>
      <c r="N14" s="132"/>
      <c r="O14" s="133">
        <f>tbl邀请[[#This Row],[拍单日期]]+5+tbl邀请[[#This Row],[收货后出稿时间]]</f>
        <v>5</v>
      </c>
      <c r="P14" s="121" t="s">
        <v>40</v>
      </c>
      <c r="Q14" s="121">
        <v>7</v>
      </c>
      <c r="R14" s="121">
        <v>7</v>
      </c>
      <c r="S14" s="121" t="s">
        <v>40</v>
      </c>
      <c r="T14" s="169">
        <v>500</v>
      </c>
      <c r="U14" s="170" t="s">
        <v>137</v>
      </c>
      <c r="V14" s="171"/>
      <c r="W14" s="171"/>
      <c r="X14"/>
      <c r="Y14"/>
      <c r="Z14" s="173">
        <v>117</v>
      </c>
      <c r="AA14" s="173">
        <v>63</v>
      </c>
      <c r="AB14" s="173">
        <v>19</v>
      </c>
      <c r="AC14" s="173"/>
      <c r="AD14" s="161" t="s">
        <v>40</v>
      </c>
      <c r="AE14" s="161"/>
      <c r="AF14" s="161" t="s">
        <v>40</v>
      </c>
      <c r="AG14" s="196" t="s">
        <v>43</v>
      </c>
    </row>
    <row r="15" customHeight="1" spans="2:33">
      <c r="B15" s="90" t="s">
        <v>138</v>
      </c>
      <c r="D15" s="83" t="s">
        <v>139</v>
      </c>
      <c r="E15" s="83" t="s">
        <v>140</v>
      </c>
      <c r="F15" s="83" t="s">
        <v>139</v>
      </c>
      <c r="G15" s="101" t="s">
        <v>141</v>
      </c>
      <c r="H15" s="85">
        <v>35000</v>
      </c>
      <c r="I15" s="85">
        <v>500</v>
      </c>
      <c r="J15" s="83" t="s">
        <v>142</v>
      </c>
      <c r="K15" s="149"/>
      <c r="L15" s="135"/>
      <c r="M15" s="136"/>
      <c r="N15" s="137"/>
      <c r="O15" s="138">
        <f>tbl邀请[[#This Row],[拍单日期]]+5+tbl邀请[[#This Row],[收货后出稿时间]]</f>
        <v>5</v>
      </c>
      <c r="P15" s="121" t="s">
        <v>40</v>
      </c>
      <c r="Q15" s="121">
        <v>10</v>
      </c>
      <c r="R15" s="121">
        <v>7</v>
      </c>
      <c r="S15" s="121" t="s">
        <v>40</v>
      </c>
      <c r="T15" s="169">
        <v>500</v>
      </c>
      <c r="U15" s="166" t="s">
        <v>143</v>
      </c>
      <c r="V15" s="166" t="s">
        <v>144</v>
      </c>
      <c r="W15" s="167"/>
      <c r="X15" s="173" t="s">
        <v>145</v>
      </c>
      <c r="Y15" s="173" t="s">
        <v>146</v>
      </c>
      <c r="Z15" s="173">
        <v>115</v>
      </c>
      <c r="AA15" s="173">
        <v>73</v>
      </c>
      <c r="AB15" s="173">
        <v>21</v>
      </c>
      <c r="AC15" s="173">
        <v>14</v>
      </c>
      <c r="AD15" s="161" t="s">
        <v>40</v>
      </c>
      <c r="AE15" s="161"/>
      <c r="AF15" s="161" t="s">
        <v>40</v>
      </c>
      <c r="AG15" s="196" t="s">
        <v>43</v>
      </c>
    </row>
    <row r="16" customHeight="1" spans="2:33">
      <c r="B16" s="99">
        <f>tbl邀请[[#Totals],[结算金额]]</f>
        <v>26240</v>
      </c>
      <c r="D16" s="83" t="s">
        <v>147</v>
      </c>
      <c r="E16" s="83" t="s">
        <v>148</v>
      </c>
      <c r="F16" s="83" t="s">
        <v>149</v>
      </c>
      <c r="G16" s="83" t="s">
        <v>150</v>
      </c>
      <c r="H16" s="85">
        <v>25000</v>
      </c>
      <c r="I16" s="85">
        <v>500</v>
      </c>
      <c r="J16" s="83" t="s">
        <v>151</v>
      </c>
      <c r="K16" s="148"/>
      <c r="L16" s="130"/>
      <c r="M16" s="131"/>
      <c r="N16" s="132"/>
      <c r="O16" s="133">
        <f>tbl邀请[[#This Row],[拍单日期]]+5+tbl邀请[[#This Row],[收货后出稿时间]]</f>
        <v>5</v>
      </c>
      <c r="P16" s="121" t="s">
        <v>40</v>
      </c>
      <c r="Q16" s="121">
        <v>9</v>
      </c>
      <c r="R16" s="121">
        <v>9</v>
      </c>
      <c r="S16" s="121" t="s">
        <v>40</v>
      </c>
      <c r="T16" s="169">
        <v>500</v>
      </c>
      <c r="U16" s="170" t="s">
        <v>152</v>
      </c>
      <c r="V16" s="171"/>
      <c r="W16" s="171"/>
      <c r="X16"/>
      <c r="Y16"/>
      <c r="Z16" s="173">
        <v>62</v>
      </c>
      <c r="AA16" s="173">
        <v>59</v>
      </c>
      <c r="AB16" s="173">
        <v>37</v>
      </c>
      <c r="AC16" s="173"/>
      <c r="AD16" s="161" t="s">
        <v>40</v>
      </c>
      <c r="AE16" s="161" t="s">
        <v>75</v>
      </c>
      <c r="AF16" s="161"/>
      <c r="AG16" s="196" t="s">
        <v>43</v>
      </c>
    </row>
    <row r="17" customHeight="1" spans="2:33">
      <c r="B17" s="90" t="s">
        <v>153</v>
      </c>
      <c r="D17" s="102" t="s">
        <v>154</v>
      </c>
      <c r="E17" s="103" t="s">
        <v>155</v>
      </c>
      <c r="F17" s="103" t="s">
        <v>154</v>
      </c>
      <c r="G17" s="103" t="s">
        <v>156</v>
      </c>
      <c r="H17" s="104">
        <v>10000</v>
      </c>
      <c r="I17" s="104">
        <v>200</v>
      </c>
      <c r="J17" s="103" t="s">
        <v>155</v>
      </c>
      <c r="K17" s="150"/>
      <c r="L17" s="130"/>
      <c r="M17" s="131"/>
      <c r="N17" s="132"/>
      <c r="O17" s="133">
        <f>tbl邀请[[#This Row],[拍单日期]]+5+tbl邀请[[#This Row],[收货后出稿时间]]</f>
        <v>5</v>
      </c>
      <c r="P17" s="126"/>
      <c r="Q17" s="126"/>
      <c r="R17" s="126"/>
      <c r="S17" s="126"/>
      <c r="T17" s="127"/>
      <c r="U17" s="168"/>
      <c r="V17" s="168"/>
      <c r="W17" s="168"/>
      <c r="X17" s="177"/>
      <c r="Y17" s="177"/>
      <c r="Z17" s="177"/>
      <c r="AA17" s="177"/>
      <c r="AB17" s="177"/>
      <c r="AC17" s="177"/>
      <c r="AD17" s="151"/>
      <c r="AE17" s="151"/>
      <c r="AF17" s="151"/>
      <c r="AG17" s="201" t="s">
        <v>157</v>
      </c>
    </row>
    <row r="18" customHeight="1" spans="2:33">
      <c r="B18" s="99">
        <f>tbl邀请[[#Totals],[笔记报价]]-B16</f>
        <v>4660</v>
      </c>
      <c r="D18" s="105" t="s">
        <v>158</v>
      </c>
      <c r="E18" s="105" t="s">
        <v>159</v>
      </c>
      <c r="F18" s="105" t="s">
        <v>160</v>
      </c>
      <c r="G18" s="105" t="s">
        <v>161</v>
      </c>
      <c r="H18" s="106">
        <v>13000</v>
      </c>
      <c r="I18" s="106">
        <v>200</v>
      </c>
      <c r="J18" s="105" t="s">
        <v>162</v>
      </c>
      <c r="K18" s="149"/>
      <c r="L18" s="135"/>
      <c r="M18" s="136"/>
      <c r="N18" s="137"/>
      <c r="O18" s="138">
        <f>tbl邀请[[#This Row],[拍单日期]]+5+tbl邀请[[#This Row],[收货后出稿时间]]</f>
        <v>5</v>
      </c>
      <c r="P18" s="121" t="s">
        <v>40</v>
      </c>
      <c r="Q18" s="121">
        <v>10</v>
      </c>
      <c r="R18" s="121">
        <v>9</v>
      </c>
      <c r="S18" s="121" t="s">
        <v>40</v>
      </c>
      <c r="T18" s="169">
        <v>200</v>
      </c>
      <c r="U18" s="170" t="s">
        <v>163</v>
      </c>
      <c r="V18" s="167"/>
      <c r="W18" s="167"/>
      <c r="X18" s="173"/>
      <c r="Y18" s="173"/>
      <c r="Z18" s="173">
        <v>123</v>
      </c>
      <c r="AA18" s="173">
        <v>68</v>
      </c>
      <c r="AB18" s="173">
        <v>39</v>
      </c>
      <c r="AC18" s="173"/>
      <c r="AD18" s="161"/>
      <c r="AE18" s="161"/>
      <c r="AF18" s="161"/>
      <c r="AG18" s="202" t="s">
        <v>157</v>
      </c>
    </row>
    <row r="19" customHeight="1" spans="4:33">
      <c r="D19" s="105" t="s">
        <v>164</v>
      </c>
      <c r="E19" s="105" t="s">
        <v>165</v>
      </c>
      <c r="F19" s="105" t="s">
        <v>166</v>
      </c>
      <c r="G19" s="105" t="s">
        <v>167</v>
      </c>
      <c r="H19" s="106">
        <v>10000</v>
      </c>
      <c r="I19" s="106">
        <v>200</v>
      </c>
      <c r="J19" s="105" t="s">
        <v>165</v>
      </c>
      <c r="K19" s="149"/>
      <c r="L19" s="135"/>
      <c r="M19" s="136"/>
      <c r="N19" s="137"/>
      <c r="O19" s="138">
        <f>tbl邀请[[#This Row],[拍单日期]]+5+tbl邀请[[#This Row],[收货后出稿时间]]</f>
        <v>5</v>
      </c>
      <c r="P19" s="121" t="s">
        <v>40</v>
      </c>
      <c r="Q19" s="121">
        <v>10</v>
      </c>
      <c r="R19" s="121">
        <v>8</v>
      </c>
      <c r="S19" s="121" t="s">
        <v>40</v>
      </c>
      <c r="T19" s="169">
        <v>200</v>
      </c>
      <c r="U19" s="166" t="s">
        <v>168</v>
      </c>
      <c r="V19" s="167"/>
      <c r="W19" s="167"/>
      <c r="X19" s="173" t="s">
        <v>169</v>
      </c>
      <c r="Y19" s="173" t="s">
        <v>170</v>
      </c>
      <c r="Z19" s="173">
        <v>122</v>
      </c>
      <c r="AA19" s="173">
        <v>61</v>
      </c>
      <c r="AB19" s="173">
        <v>14</v>
      </c>
      <c r="AC19" s="173">
        <v>14</v>
      </c>
      <c r="AD19" s="161"/>
      <c r="AE19" s="161"/>
      <c r="AF19" s="161" t="s">
        <v>40</v>
      </c>
      <c r="AG19" s="202" t="s">
        <v>157</v>
      </c>
    </row>
    <row r="20" customHeight="1" spans="2:33">
      <c r="B20" s="66" t="s">
        <v>171</v>
      </c>
      <c r="D20" s="105" t="s">
        <v>172</v>
      </c>
      <c r="E20" s="105" t="s">
        <v>173</v>
      </c>
      <c r="F20" s="105" t="s">
        <v>174</v>
      </c>
      <c r="G20" s="105" t="s">
        <v>175</v>
      </c>
      <c r="H20" s="106">
        <v>5820</v>
      </c>
      <c r="I20" s="106">
        <v>80</v>
      </c>
      <c r="J20" s="105" t="s">
        <v>176</v>
      </c>
      <c r="K20" s="149"/>
      <c r="L20" s="135"/>
      <c r="M20" s="136"/>
      <c r="N20" s="137"/>
      <c r="O20" s="138">
        <f>tbl邀请[[#This Row],[拍单日期]]+5+tbl邀请[[#This Row],[收货后出稿时间]]</f>
        <v>5</v>
      </c>
      <c r="P20" s="121" t="s">
        <v>40</v>
      </c>
      <c r="Q20" s="121">
        <v>10</v>
      </c>
      <c r="R20" s="121">
        <v>4</v>
      </c>
      <c r="S20" s="121" t="s">
        <v>40</v>
      </c>
      <c r="T20" s="169">
        <v>80</v>
      </c>
      <c r="U20" s="166" t="s">
        <v>177</v>
      </c>
      <c r="V20" s="167"/>
      <c r="W20" s="167"/>
      <c r="X20" s="173" t="s">
        <v>178</v>
      </c>
      <c r="Y20" s="173" t="s">
        <v>179</v>
      </c>
      <c r="Z20" s="173">
        <v>17</v>
      </c>
      <c r="AA20" s="173">
        <v>14</v>
      </c>
      <c r="AB20" s="173">
        <v>1</v>
      </c>
      <c r="AC20" s="173">
        <v>1</v>
      </c>
      <c r="AD20" s="161"/>
      <c r="AE20" s="161"/>
      <c r="AF20" s="161" t="s">
        <v>40</v>
      </c>
      <c r="AG20" s="202" t="s">
        <v>157</v>
      </c>
    </row>
    <row r="21" customHeight="1" spans="2:33">
      <c r="B21" s="107">
        <f ca="1">TODAY()</f>
        <v>44188</v>
      </c>
      <c r="D21" s="108" t="s">
        <v>180</v>
      </c>
      <c r="E21" s="105" t="s">
        <v>181</v>
      </c>
      <c r="F21" s="105" t="s">
        <v>182</v>
      </c>
      <c r="G21" s="105" t="s">
        <v>183</v>
      </c>
      <c r="H21" s="106">
        <v>10000</v>
      </c>
      <c r="I21" s="106">
        <v>200</v>
      </c>
      <c r="J21" s="105" t="s">
        <v>184</v>
      </c>
      <c r="K21" s="149"/>
      <c r="L21" s="135"/>
      <c r="M21" s="136"/>
      <c r="N21" s="137"/>
      <c r="O21" s="138">
        <f>tbl邀请[[#This Row],[拍单日期]]+5+tbl邀请[[#This Row],[收货后出稿时间]]</f>
        <v>5</v>
      </c>
      <c r="P21" s="121" t="s">
        <v>40</v>
      </c>
      <c r="Q21" s="121">
        <v>10</v>
      </c>
      <c r="R21" s="121">
        <v>8</v>
      </c>
      <c r="S21" s="121" t="s">
        <v>40</v>
      </c>
      <c r="T21" s="169">
        <v>200</v>
      </c>
      <c r="U21" s="166" t="s">
        <v>185</v>
      </c>
      <c r="V21" s="166" t="s">
        <v>186</v>
      </c>
      <c r="W21" s="167"/>
      <c r="X21" s="173" t="s">
        <v>187</v>
      </c>
      <c r="Y21" s="173" t="s">
        <v>188</v>
      </c>
      <c r="Z21" s="173">
        <v>52</v>
      </c>
      <c r="AA21" s="173">
        <v>43</v>
      </c>
      <c r="AB21" s="173">
        <v>24</v>
      </c>
      <c r="AC21" s="173">
        <v>18</v>
      </c>
      <c r="AD21" s="161"/>
      <c r="AE21" s="161"/>
      <c r="AF21" s="161" t="s">
        <v>40</v>
      </c>
      <c r="AG21" s="202" t="s">
        <v>157</v>
      </c>
    </row>
    <row r="22" customHeight="1" spans="4:33">
      <c r="D22" s="109" t="s">
        <v>189</v>
      </c>
      <c r="E22" s="109" t="s">
        <v>190</v>
      </c>
      <c r="F22" s="109" t="s">
        <v>191</v>
      </c>
      <c r="G22" s="110" t="s">
        <v>192</v>
      </c>
      <c r="H22" s="111">
        <v>12000</v>
      </c>
      <c r="I22" s="111">
        <v>200</v>
      </c>
      <c r="J22" s="109" t="s">
        <v>193</v>
      </c>
      <c r="K22" s="150"/>
      <c r="L22" s="130"/>
      <c r="M22" s="131"/>
      <c r="N22" s="132"/>
      <c r="O22" s="133">
        <f>tbl邀请[[#This Row],[拍单日期]]+5+tbl邀请[[#This Row],[收货后出稿时间]]</f>
        <v>5</v>
      </c>
      <c r="P22" s="131" t="s">
        <v>40</v>
      </c>
      <c r="Q22" s="131">
        <v>10</v>
      </c>
      <c r="R22" s="131">
        <v>8</v>
      </c>
      <c r="S22" s="131"/>
      <c r="T22" s="132"/>
      <c r="U22" s="171"/>
      <c r="V22" s="171"/>
      <c r="W22" s="171"/>
      <c r="X22"/>
      <c r="Y22"/>
      <c r="Z22"/>
      <c r="AA22"/>
      <c r="AB22"/>
      <c r="AC22"/>
      <c r="AD22" s="150"/>
      <c r="AE22" s="150"/>
      <c r="AF22" s="150"/>
      <c r="AG22" s="69" t="s">
        <v>157</v>
      </c>
    </row>
    <row r="23" customHeight="1" spans="4:33">
      <c r="D23" s="105" t="s">
        <v>194</v>
      </c>
      <c r="E23" s="105" t="s">
        <v>195</v>
      </c>
      <c r="F23" s="105" t="s">
        <v>196</v>
      </c>
      <c r="G23" s="105" t="s">
        <v>197</v>
      </c>
      <c r="H23" s="106">
        <v>12886</v>
      </c>
      <c r="I23" s="106">
        <v>200</v>
      </c>
      <c r="J23" s="105" t="s">
        <v>198</v>
      </c>
      <c r="K23" s="149"/>
      <c r="L23" s="135"/>
      <c r="M23" s="136"/>
      <c r="N23" s="137"/>
      <c r="O23" s="138">
        <f>tbl邀请[[#This Row],[拍单日期]]+5+tbl邀请[[#This Row],[收货后出稿时间]]</f>
        <v>5</v>
      </c>
      <c r="P23" s="121" t="s">
        <v>40</v>
      </c>
      <c r="Q23" s="121">
        <v>10</v>
      </c>
      <c r="R23" s="121">
        <v>8</v>
      </c>
      <c r="S23" s="121" t="s">
        <v>40</v>
      </c>
      <c r="T23" s="169">
        <v>200</v>
      </c>
      <c r="U23" s="166" t="s">
        <v>199</v>
      </c>
      <c r="V23" s="166" t="s">
        <v>200</v>
      </c>
      <c r="W23" s="167"/>
      <c r="X23" s="173" t="s">
        <v>201</v>
      </c>
      <c r="Y23" s="173" t="s">
        <v>202</v>
      </c>
      <c r="Z23" s="173">
        <v>72</v>
      </c>
      <c r="AA23" s="173">
        <v>43</v>
      </c>
      <c r="AB23" s="173">
        <v>28</v>
      </c>
      <c r="AC23" s="173">
        <v>20</v>
      </c>
      <c r="AD23" s="161"/>
      <c r="AE23" s="161"/>
      <c r="AF23" s="161" t="s">
        <v>40</v>
      </c>
      <c r="AG23" s="202" t="s">
        <v>157</v>
      </c>
    </row>
    <row r="24" customHeight="1" spans="4:33">
      <c r="D24" s="105" t="s">
        <v>203</v>
      </c>
      <c r="E24" s="105" t="s">
        <v>204</v>
      </c>
      <c r="F24" s="105" t="s">
        <v>205</v>
      </c>
      <c r="G24" s="105" t="s">
        <v>206</v>
      </c>
      <c r="H24" s="106">
        <v>13000</v>
      </c>
      <c r="I24" s="106">
        <v>200</v>
      </c>
      <c r="J24" s="105" t="s">
        <v>207</v>
      </c>
      <c r="K24" s="150"/>
      <c r="L24" s="130"/>
      <c r="M24" s="131"/>
      <c r="N24" s="132"/>
      <c r="O24" s="133">
        <f>tbl邀请[[#This Row],[拍单日期]]+5+tbl邀请[[#This Row],[收货后出稿时间]]</f>
        <v>5</v>
      </c>
      <c r="P24" s="121" t="s">
        <v>40</v>
      </c>
      <c r="Q24" s="121">
        <v>10</v>
      </c>
      <c r="R24" s="121">
        <v>8</v>
      </c>
      <c r="S24" s="121" t="s">
        <v>40</v>
      </c>
      <c r="T24" s="169">
        <v>200</v>
      </c>
      <c r="U24" s="170" t="s">
        <v>208</v>
      </c>
      <c r="V24" s="171"/>
      <c r="W24" s="171"/>
      <c r="X24"/>
      <c r="Y24"/>
      <c r="Z24" s="173">
        <v>74</v>
      </c>
      <c r="AA24" s="173">
        <v>24</v>
      </c>
      <c r="AB24" s="173">
        <v>26</v>
      </c>
      <c r="AC24" s="173"/>
      <c r="AD24" s="161"/>
      <c r="AE24" s="161"/>
      <c r="AF24" s="161" t="s">
        <v>40</v>
      </c>
      <c r="AG24" s="202" t="s">
        <v>157</v>
      </c>
    </row>
    <row r="25" customHeight="1" spans="4:33">
      <c r="D25" s="105" t="s">
        <v>209</v>
      </c>
      <c r="E25" s="105" t="s">
        <v>210</v>
      </c>
      <c r="F25" s="105" t="s">
        <v>211</v>
      </c>
      <c r="G25" s="105" t="s">
        <v>212</v>
      </c>
      <c r="H25" s="106">
        <v>5114</v>
      </c>
      <c r="I25" s="106">
        <v>80</v>
      </c>
      <c r="J25" s="105" t="s">
        <v>213</v>
      </c>
      <c r="K25" s="149"/>
      <c r="L25" s="135"/>
      <c r="M25" s="136"/>
      <c r="N25" s="137"/>
      <c r="O25" s="138">
        <f>tbl邀请[[#This Row],[拍单日期]]+5+tbl邀请[[#This Row],[收货后出稿时间]]</f>
        <v>5</v>
      </c>
      <c r="P25" s="121" t="s">
        <v>40</v>
      </c>
      <c r="Q25" s="121">
        <v>10</v>
      </c>
      <c r="R25" s="121">
        <v>8</v>
      </c>
      <c r="S25" s="121" t="s">
        <v>40</v>
      </c>
      <c r="T25" s="169">
        <v>80</v>
      </c>
      <c r="U25" s="170" t="s">
        <v>214</v>
      </c>
      <c r="V25" s="167"/>
      <c r="W25" s="167"/>
      <c r="X25" s="173" t="s">
        <v>215</v>
      </c>
      <c r="Y25" s="173" t="s">
        <v>216</v>
      </c>
      <c r="Z25" s="173">
        <v>26</v>
      </c>
      <c r="AA25" s="173">
        <v>19</v>
      </c>
      <c r="AB25" s="173">
        <v>16</v>
      </c>
      <c r="AC25" s="173">
        <v>11</v>
      </c>
      <c r="AD25" s="161"/>
      <c r="AE25" s="161"/>
      <c r="AF25" s="161" t="s">
        <v>40</v>
      </c>
      <c r="AG25" s="202" t="s">
        <v>157</v>
      </c>
    </row>
    <row r="26" customHeight="1" spans="4:33">
      <c r="D26" s="105" t="s">
        <v>217</v>
      </c>
      <c r="E26" s="105" t="s">
        <v>218</v>
      </c>
      <c r="F26" s="105" t="s">
        <v>219</v>
      </c>
      <c r="G26" s="105" t="s">
        <v>220</v>
      </c>
      <c r="H26" s="106">
        <v>12000</v>
      </c>
      <c r="I26" s="106">
        <v>200</v>
      </c>
      <c r="J26" s="105" t="s">
        <v>221</v>
      </c>
      <c r="K26" s="149"/>
      <c r="L26" s="135"/>
      <c r="M26" s="136"/>
      <c r="N26" s="137"/>
      <c r="O26" s="138">
        <f>tbl邀请[[#This Row],[拍单日期]]+5+tbl邀请[[#This Row],[收货后出稿时间]]</f>
        <v>5</v>
      </c>
      <c r="P26" s="121" t="s">
        <v>40</v>
      </c>
      <c r="Q26" s="121">
        <v>10</v>
      </c>
      <c r="R26" s="121">
        <v>7</v>
      </c>
      <c r="S26" s="121" t="s">
        <v>40</v>
      </c>
      <c r="T26" s="169">
        <v>200</v>
      </c>
      <c r="U26" s="166" t="s">
        <v>222</v>
      </c>
      <c r="V26" s="166" t="s">
        <v>223</v>
      </c>
      <c r="W26" s="167"/>
      <c r="X26" s="173" t="s">
        <v>224</v>
      </c>
      <c r="Y26" s="173" t="s">
        <v>225</v>
      </c>
      <c r="Z26" s="173">
        <v>90</v>
      </c>
      <c r="AA26" s="173">
        <v>67</v>
      </c>
      <c r="AB26" s="173">
        <v>5</v>
      </c>
      <c r="AC26" s="173">
        <v>5</v>
      </c>
      <c r="AD26" s="161"/>
      <c r="AE26" s="161"/>
      <c r="AF26" s="161" t="s">
        <v>40</v>
      </c>
      <c r="AG26" s="202" t="s">
        <v>157</v>
      </c>
    </row>
    <row r="27" customHeight="1" spans="4:33">
      <c r="D27" s="105" t="s">
        <v>226</v>
      </c>
      <c r="E27" s="105" t="s">
        <v>227</v>
      </c>
      <c r="F27" s="105" t="s">
        <v>226</v>
      </c>
      <c r="G27" s="105" t="s">
        <v>228</v>
      </c>
      <c r="H27" s="106">
        <v>12000</v>
      </c>
      <c r="I27" s="106">
        <v>200</v>
      </c>
      <c r="J27" s="105" t="s">
        <v>229</v>
      </c>
      <c r="K27" s="149"/>
      <c r="L27" s="135"/>
      <c r="M27" s="136"/>
      <c r="N27" s="137"/>
      <c r="O27" s="138">
        <f>tbl邀请[[#This Row],[拍单日期]]+5+tbl邀请[[#This Row],[收货后出稿时间]]</f>
        <v>5</v>
      </c>
      <c r="P27" s="121" t="s">
        <v>40</v>
      </c>
      <c r="Q27" s="121">
        <v>10</v>
      </c>
      <c r="R27" s="121">
        <v>6</v>
      </c>
      <c r="S27" s="121" t="s">
        <v>40</v>
      </c>
      <c r="T27" s="169">
        <v>200</v>
      </c>
      <c r="U27" s="166" t="s">
        <v>230</v>
      </c>
      <c r="V27" s="167"/>
      <c r="W27" s="167"/>
      <c r="X27" s="173" t="s">
        <v>231</v>
      </c>
      <c r="Y27" s="173" t="s">
        <v>232</v>
      </c>
      <c r="Z27" s="173">
        <v>109</v>
      </c>
      <c r="AA27" s="173">
        <v>4</v>
      </c>
      <c r="AB27" s="173">
        <v>10</v>
      </c>
      <c r="AC27" s="173">
        <v>10</v>
      </c>
      <c r="AD27" s="161"/>
      <c r="AE27" s="161"/>
      <c r="AF27" s="161" t="s">
        <v>40</v>
      </c>
      <c r="AG27" s="202" t="s">
        <v>157</v>
      </c>
    </row>
    <row r="28" customHeight="1" spans="4:33">
      <c r="D28" s="105" t="s">
        <v>233</v>
      </c>
      <c r="E28" s="105" t="s">
        <v>234</v>
      </c>
      <c r="F28" s="105" t="s">
        <v>235</v>
      </c>
      <c r="G28" s="105" t="s">
        <v>236</v>
      </c>
      <c r="H28" s="106">
        <v>10000</v>
      </c>
      <c r="I28" s="106">
        <v>200</v>
      </c>
      <c r="J28" s="105" t="s">
        <v>234</v>
      </c>
      <c r="K28" s="149"/>
      <c r="L28" s="135"/>
      <c r="M28" s="136"/>
      <c r="N28" s="137"/>
      <c r="O28" s="138">
        <f>tbl邀请[[#This Row],[拍单日期]]+5+tbl邀请[[#This Row],[收货后出稿时间]]</f>
        <v>5</v>
      </c>
      <c r="P28" s="121" t="s">
        <v>40</v>
      </c>
      <c r="Q28" s="121">
        <v>10</v>
      </c>
      <c r="R28" s="121">
        <v>7</v>
      </c>
      <c r="S28" s="121" t="s">
        <v>40</v>
      </c>
      <c r="T28" s="169">
        <v>200</v>
      </c>
      <c r="U28" s="166" t="s">
        <v>237</v>
      </c>
      <c r="V28" s="166" t="s">
        <v>238</v>
      </c>
      <c r="W28" s="167"/>
      <c r="X28" s="173" t="s">
        <v>239</v>
      </c>
      <c r="Y28" s="173" t="s">
        <v>240</v>
      </c>
      <c r="Z28" s="173">
        <v>241</v>
      </c>
      <c r="AA28" s="173">
        <v>48</v>
      </c>
      <c r="AB28" s="173">
        <v>15</v>
      </c>
      <c r="AC28" s="173">
        <v>8</v>
      </c>
      <c r="AD28" s="161"/>
      <c r="AE28" s="161"/>
      <c r="AF28" s="161"/>
      <c r="AG28" s="202" t="s">
        <v>157</v>
      </c>
    </row>
    <row r="29" customHeight="1" spans="4:33">
      <c r="D29" s="102" t="s">
        <v>241</v>
      </c>
      <c r="E29" s="103" t="s">
        <v>242</v>
      </c>
      <c r="F29" s="103" t="s">
        <v>241</v>
      </c>
      <c r="G29" s="103" t="s">
        <v>243</v>
      </c>
      <c r="H29" s="104">
        <v>10680</v>
      </c>
      <c r="I29" s="104">
        <v>200</v>
      </c>
      <c r="J29" s="103" t="s">
        <v>244</v>
      </c>
      <c r="K29" s="150"/>
      <c r="L29" s="130"/>
      <c r="M29" s="131"/>
      <c r="N29" s="132"/>
      <c r="O29" s="133">
        <f>tbl邀请[[#This Row],[拍单日期]]+5+tbl邀请[[#This Row],[收货后出稿时间]]</f>
        <v>5</v>
      </c>
      <c r="P29" s="126"/>
      <c r="Q29" s="126"/>
      <c r="R29" s="126"/>
      <c r="S29" s="126"/>
      <c r="T29" s="127"/>
      <c r="U29" s="168"/>
      <c r="V29" s="168"/>
      <c r="W29" s="168"/>
      <c r="X29" s="177"/>
      <c r="Y29" s="177"/>
      <c r="Z29" s="177"/>
      <c r="AA29" s="177"/>
      <c r="AB29" s="177"/>
      <c r="AC29" s="177"/>
      <c r="AD29" s="151"/>
      <c r="AE29" s="151"/>
      <c r="AF29" s="151"/>
      <c r="AG29" s="201" t="s">
        <v>157</v>
      </c>
    </row>
    <row r="30" customHeight="1" spans="4:33">
      <c r="D30" s="103" t="s">
        <v>245</v>
      </c>
      <c r="E30" s="103" t="s">
        <v>246</v>
      </c>
      <c r="F30" s="103" t="s">
        <v>247</v>
      </c>
      <c r="G30" s="103" t="s">
        <v>248</v>
      </c>
      <c r="H30" s="104">
        <v>11000</v>
      </c>
      <c r="I30" s="104">
        <v>200</v>
      </c>
      <c r="J30" s="103" t="s">
        <v>246</v>
      </c>
      <c r="K30" s="150"/>
      <c r="L30" s="130"/>
      <c r="M30" s="131"/>
      <c r="N30" s="132"/>
      <c r="O30" s="133">
        <f>tbl邀请[[#This Row],[拍单日期]]+5+tbl邀请[[#This Row],[收货后出稿时间]]</f>
        <v>5</v>
      </c>
      <c r="P30" s="126"/>
      <c r="Q30" s="126"/>
      <c r="R30" s="126"/>
      <c r="S30" s="126"/>
      <c r="T30" s="127"/>
      <c r="U30" s="168"/>
      <c r="V30" s="168"/>
      <c r="W30" s="168"/>
      <c r="X30" s="177"/>
      <c r="Y30" s="177"/>
      <c r="Z30" s="177"/>
      <c r="AA30" s="177"/>
      <c r="AB30" s="177"/>
      <c r="AC30" s="177"/>
      <c r="AD30" s="151"/>
      <c r="AE30" s="151"/>
      <c r="AF30" s="151"/>
      <c r="AG30" s="201" t="s">
        <v>157</v>
      </c>
    </row>
    <row r="31" customHeight="1" spans="4:33">
      <c r="D31" s="105" t="s">
        <v>249</v>
      </c>
      <c r="E31" s="105" t="s">
        <v>250</v>
      </c>
      <c r="F31" s="105" t="s">
        <v>251</v>
      </c>
      <c r="G31" s="105" t="s">
        <v>252</v>
      </c>
      <c r="H31" s="106">
        <v>25000</v>
      </c>
      <c r="I31" s="106">
        <v>200</v>
      </c>
      <c r="J31" s="105" t="s">
        <v>253</v>
      </c>
      <c r="K31" s="150"/>
      <c r="L31" s="130"/>
      <c r="M31" s="131"/>
      <c r="N31" s="132"/>
      <c r="O31" s="133">
        <f>tbl邀请[[#This Row],[拍单日期]]+5+tbl邀请[[#This Row],[收货后出稿时间]]</f>
        <v>5</v>
      </c>
      <c r="P31" s="121" t="s">
        <v>40</v>
      </c>
      <c r="Q31" s="121">
        <v>7</v>
      </c>
      <c r="R31" s="121">
        <v>8</v>
      </c>
      <c r="S31" s="121" t="s">
        <v>40</v>
      </c>
      <c r="T31" s="169">
        <v>200</v>
      </c>
      <c r="U31" s="170" t="s">
        <v>254</v>
      </c>
      <c r="V31" s="171"/>
      <c r="W31" s="171"/>
      <c r="X31"/>
      <c r="Y31"/>
      <c r="Z31" s="173">
        <v>103</v>
      </c>
      <c r="AA31" s="173">
        <v>51</v>
      </c>
      <c r="AB31" s="173">
        <v>31</v>
      </c>
      <c r="AC31" s="173"/>
      <c r="AD31" s="161"/>
      <c r="AE31" s="161"/>
      <c r="AF31" s="161"/>
      <c r="AG31" s="202" t="s">
        <v>157</v>
      </c>
    </row>
    <row r="32" customHeight="1" spans="4:33">
      <c r="D32" s="103" t="s">
        <v>255</v>
      </c>
      <c r="E32" s="103" t="s">
        <v>256</v>
      </c>
      <c r="F32" s="103" t="s">
        <v>257</v>
      </c>
      <c r="G32" s="103" t="s">
        <v>258</v>
      </c>
      <c r="H32" s="104">
        <v>22000</v>
      </c>
      <c r="I32" s="104">
        <v>200</v>
      </c>
      <c r="J32" s="103" t="s">
        <v>259</v>
      </c>
      <c r="K32" s="150"/>
      <c r="L32" s="130"/>
      <c r="M32" s="131"/>
      <c r="N32" s="132"/>
      <c r="O32" s="133">
        <f>tbl邀请[[#This Row],[拍单日期]]+5+tbl邀请[[#This Row],[收货后出稿时间]]</f>
        <v>5</v>
      </c>
      <c r="P32" s="126"/>
      <c r="Q32" s="126"/>
      <c r="R32" s="126"/>
      <c r="S32" s="126"/>
      <c r="T32" s="127"/>
      <c r="U32" s="168"/>
      <c r="V32" s="168"/>
      <c r="W32" s="168"/>
      <c r="X32" s="177"/>
      <c r="Y32" s="177"/>
      <c r="Z32" s="177"/>
      <c r="AA32" s="177"/>
      <c r="AB32" s="177"/>
      <c r="AC32" s="177"/>
      <c r="AD32" s="151"/>
      <c r="AE32" s="151"/>
      <c r="AF32" s="151"/>
      <c r="AG32" s="201" t="s">
        <v>157</v>
      </c>
    </row>
    <row r="33" customHeight="1" spans="4:33">
      <c r="D33" s="105" t="s">
        <v>260</v>
      </c>
      <c r="E33" s="105" t="s">
        <v>261</v>
      </c>
      <c r="F33" s="105" t="s">
        <v>262</v>
      </c>
      <c r="G33" s="105" t="s">
        <v>263</v>
      </c>
      <c r="H33" s="106">
        <v>12000</v>
      </c>
      <c r="I33" s="106">
        <v>200</v>
      </c>
      <c r="J33" s="105" t="s">
        <v>264</v>
      </c>
      <c r="K33" s="149"/>
      <c r="L33" s="135"/>
      <c r="M33" s="136"/>
      <c r="N33" s="137"/>
      <c r="O33" s="138">
        <f>tbl邀请[[#This Row],[拍单日期]]+5+tbl邀请[[#This Row],[收货后出稿时间]]</f>
        <v>5</v>
      </c>
      <c r="P33" s="121" t="s">
        <v>40</v>
      </c>
      <c r="Q33" s="121">
        <v>10</v>
      </c>
      <c r="R33" s="121">
        <v>9</v>
      </c>
      <c r="S33" s="121" t="s">
        <v>40</v>
      </c>
      <c r="T33" s="169">
        <v>200</v>
      </c>
      <c r="U33" s="166" t="s">
        <v>265</v>
      </c>
      <c r="V33" s="167"/>
      <c r="W33" s="167"/>
      <c r="X33" s="173" t="s">
        <v>266</v>
      </c>
      <c r="Y33" s="173" t="s">
        <v>267</v>
      </c>
      <c r="Z33" s="173">
        <v>185</v>
      </c>
      <c r="AA33" s="173">
        <v>120</v>
      </c>
      <c r="AB33" s="173">
        <v>63</v>
      </c>
      <c r="AC33" s="173">
        <v>53</v>
      </c>
      <c r="AD33" s="161"/>
      <c r="AE33" s="161"/>
      <c r="AF33" s="161" t="s">
        <v>40</v>
      </c>
      <c r="AG33" s="202" t="s">
        <v>268</v>
      </c>
    </row>
    <row r="34" customHeight="1" spans="4:33">
      <c r="D34" s="105" t="s">
        <v>269</v>
      </c>
      <c r="E34" s="105" t="s">
        <v>270</v>
      </c>
      <c r="F34" s="105" t="s">
        <v>271</v>
      </c>
      <c r="G34" s="105" t="s">
        <v>272</v>
      </c>
      <c r="H34" s="106">
        <v>11000</v>
      </c>
      <c r="I34" s="106">
        <v>200</v>
      </c>
      <c r="J34" s="105" t="s">
        <v>273</v>
      </c>
      <c r="K34" s="149"/>
      <c r="L34" s="135"/>
      <c r="M34" s="136"/>
      <c r="N34" s="137"/>
      <c r="O34" s="138">
        <f>tbl邀请[[#This Row],[拍单日期]]+5+tbl邀请[[#This Row],[收货后出稿时间]]</f>
        <v>5</v>
      </c>
      <c r="P34" s="121" t="s">
        <v>40</v>
      </c>
      <c r="Q34" s="121">
        <v>10</v>
      </c>
      <c r="R34" s="121">
        <v>8</v>
      </c>
      <c r="S34" s="121" t="s">
        <v>40</v>
      </c>
      <c r="T34" s="169">
        <v>200</v>
      </c>
      <c r="U34" s="170" t="s">
        <v>274</v>
      </c>
      <c r="V34" s="167"/>
      <c r="W34" s="167"/>
      <c r="X34" s="173"/>
      <c r="Y34" s="173"/>
      <c r="Z34" s="173">
        <v>73</v>
      </c>
      <c r="AA34" s="173">
        <v>30</v>
      </c>
      <c r="AB34" s="173">
        <v>42</v>
      </c>
      <c r="AC34" s="173"/>
      <c r="AD34" s="161"/>
      <c r="AE34" s="161"/>
      <c r="AF34" s="161" t="s">
        <v>40</v>
      </c>
      <c r="AG34" s="202" t="s">
        <v>157</v>
      </c>
    </row>
    <row r="35" customHeight="1" spans="4:33">
      <c r="D35" s="103" t="s">
        <v>275</v>
      </c>
      <c r="E35" s="103" t="s">
        <v>276</v>
      </c>
      <c r="F35" s="103" t="s">
        <v>276</v>
      </c>
      <c r="G35" s="103" t="s">
        <v>277</v>
      </c>
      <c r="H35" s="104">
        <v>12000</v>
      </c>
      <c r="I35" s="104">
        <v>200</v>
      </c>
      <c r="J35" s="103" t="s">
        <v>278</v>
      </c>
      <c r="K35" s="150"/>
      <c r="L35" s="130"/>
      <c r="M35" s="131"/>
      <c r="N35" s="132"/>
      <c r="O35" s="133">
        <f>tbl邀请[[#This Row],[拍单日期]]+5+tbl邀请[[#This Row],[收货后出稿时间]]</f>
        <v>5</v>
      </c>
      <c r="P35" s="126"/>
      <c r="Q35" s="126"/>
      <c r="R35" s="126"/>
      <c r="S35" s="126"/>
      <c r="T35" s="127"/>
      <c r="U35" s="168"/>
      <c r="V35" s="168"/>
      <c r="W35" s="168"/>
      <c r="X35" s="177"/>
      <c r="Y35" s="177"/>
      <c r="Z35" s="177"/>
      <c r="AA35" s="177"/>
      <c r="AB35" s="177"/>
      <c r="AC35" s="177"/>
      <c r="AD35" s="151"/>
      <c r="AE35" s="151"/>
      <c r="AF35" s="151"/>
      <c r="AG35" s="201" t="s">
        <v>157</v>
      </c>
    </row>
    <row r="36" customHeight="1" spans="4:33">
      <c r="D36" s="105" t="s">
        <v>279</v>
      </c>
      <c r="E36" s="105" t="s">
        <v>280</v>
      </c>
      <c r="F36" s="105" t="s">
        <v>281</v>
      </c>
      <c r="G36" s="105" t="s">
        <v>282</v>
      </c>
      <c r="H36" s="106">
        <v>11000</v>
      </c>
      <c r="I36" s="106">
        <v>200</v>
      </c>
      <c r="J36" s="105" t="s">
        <v>283</v>
      </c>
      <c r="K36" s="150"/>
      <c r="L36" s="130"/>
      <c r="M36" s="131"/>
      <c r="N36" s="132"/>
      <c r="O36" s="133">
        <f>tbl邀请[[#This Row],[拍单日期]]+5+tbl邀请[[#This Row],[收货后出稿时间]]</f>
        <v>5</v>
      </c>
      <c r="P36" s="121" t="s">
        <v>40</v>
      </c>
      <c r="Q36" s="121">
        <v>10</v>
      </c>
      <c r="R36" s="121">
        <v>8</v>
      </c>
      <c r="S36" s="121" t="s">
        <v>40</v>
      </c>
      <c r="T36" s="169">
        <v>200</v>
      </c>
      <c r="U36" s="170" t="s">
        <v>284</v>
      </c>
      <c r="V36" s="171"/>
      <c r="W36" s="171"/>
      <c r="X36" t="s">
        <v>285</v>
      </c>
      <c r="Y36" t="s">
        <v>286</v>
      </c>
      <c r="Z36" s="173">
        <v>37</v>
      </c>
      <c r="AA36" s="173">
        <v>24</v>
      </c>
      <c r="AB36" s="173">
        <v>1</v>
      </c>
      <c r="AC36" s="173">
        <v>1</v>
      </c>
      <c r="AD36" s="161"/>
      <c r="AE36" s="161"/>
      <c r="AF36" s="161"/>
      <c r="AG36" s="202" t="s">
        <v>268</v>
      </c>
    </row>
    <row r="37" customHeight="1" spans="4:33">
      <c r="D37" s="105" t="s">
        <v>287</v>
      </c>
      <c r="E37" s="105" t="s">
        <v>288</v>
      </c>
      <c r="F37" s="105" t="s">
        <v>287</v>
      </c>
      <c r="G37" s="105" t="s">
        <v>289</v>
      </c>
      <c r="H37" s="106">
        <v>11000</v>
      </c>
      <c r="I37" s="106">
        <v>200</v>
      </c>
      <c r="J37" s="105" t="s">
        <v>290</v>
      </c>
      <c r="K37" s="149"/>
      <c r="L37" s="135"/>
      <c r="M37" s="136"/>
      <c r="N37" s="137"/>
      <c r="O37" s="138">
        <f>tbl邀请[[#This Row],[拍单日期]]+5+tbl邀请[[#This Row],[收货后出稿时间]]</f>
        <v>5</v>
      </c>
      <c r="P37" s="121" t="s">
        <v>40</v>
      </c>
      <c r="Q37" s="121">
        <v>10</v>
      </c>
      <c r="R37" s="121">
        <v>8</v>
      </c>
      <c r="S37" s="121" t="s">
        <v>40</v>
      </c>
      <c r="T37" s="169">
        <v>200</v>
      </c>
      <c r="U37" s="166" t="s">
        <v>291</v>
      </c>
      <c r="V37" s="167"/>
      <c r="W37" s="167"/>
      <c r="X37" s="173" t="s">
        <v>292</v>
      </c>
      <c r="Y37" s="173" t="s">
        <v>293</v>
      </c>
      <c r="Z37" s="173">
        <v>114</v>
      </c>
      <c r="AA37" s="173">
        <v>31</v>
      </c>
      <c r="AB37" s="173">
        <v>46</v>
      </c>
      <c r="AC37" s="173">
        <v>46</v>
      </c>
      <c r="AD37" s="161"/>
      <c r="AE37" s="161"/>
      <c r="AF37" s="161" t="s">
        <v>40</v>
      </c>
      <c r="AG37" s="202" t="s">
        <v>157</v>
      </c>
    </row>
    <row r="38" customHeight="1" spans="4:33">
      <c r="D38" s="103" t="s">
        <v>294</v>
      </c>
      <c r="E38" s="103" t="s">
        <v>295</v>
      </c>
      <c r="F38" s="103" t="s">
        <v>296</v>
      </c>
      <c r="G38" s="103" t="s">
        <v>297</v>
      </c>
      <c r="H38" s="104">
        <v>18000</v>
      </c>
      <c r="I38" s="104">
        <v>200</v>
      </c>
      <c r="J38" s="103" t="s">
        <v>298</v>
      </c>
      <c r="K38" s="151"/>
      <c r="L38" s="125"/>
      <c r="M38" s="126"/>
      <c r="N38" s="127"/>
      <c r="O38" s="128">
        <f>tbl邀请[[#This Row],[拍单日期]]+5+tbl邀请[[#This Row],[收货后出稿时间]]</f>
        <v>5</v>
      </c>
      <c r="P38" s="126"/>
      <c r="Q38" s="126"/>
      <c r="R38" s="126"/>
      <c r="S38" s="126"/>
      <c r="T38" s="127"/>
      <c r="U38" s="168"/>
      <c r="V38" s="168"/>
      <c r="W38" s="168"/>
      <c r="X38" s="177"/>
      <c r="Y38" s="177"/>
      <c r="Z38" s="177"/>
      <c r="AA38" s="177"/>
      <c r="AB38" s="177"/>
      <c r="AC38" s="177"/>
      <c r="AD38" s="151"/>
      <c r="AE38" s="151"/>
      <c r="AF38" s="151"/>
      <c r="AG38" s="201" t="s">
        <v>157</v>
      </c>
    </row>
    <row r="39" customHeight="1" spans="4:33">
      <c r="D39" s="103" t="s">
        <v>299</v>
      </c>
      <c r="E39" s="103" t="s">
        <v>300</v>
      </c>
      <c r="F39" s="103" t="s">
        <v>301</v>
      </c>
      <c r="G39" s="103" t="s">
        <v>302</v>
      </c>
      <c r="H39" s="104">
        <v>21000</v>
      </c>
      <c r="I39" s="104">
        <v>200</v>
      </c>
      <c r="J39" s="103" t="s">
        <v>300</v>
      </c>
      <c r="K39" s="150"/>
      <c r="L39" s="130"/>
      <c r="M39" s="131"/>
      <c r="N39" s="132"/>
      <c r="O39" s="133">
        <f>tbl邀请[[#This Row],[拍单日期]]+5+tbl邀请[[#This Row],[收货后出稿时间]]</f>
        <v>5</v>
      </c>
      <c r="P39" s="126"/>
      <c r="Q39" s="126"/>
      <c r="R39" s="126"/>
      <c r="S39" s="126"/>
      <c r="T39" s="127"/>
      <c r="U39" s="168"/>
      <c r="V39" s="168"/>
      <c r="W39" s="168"/>
      <c r="X39" s="177"/>
      <c r="Y39" s="177"/>
      <c r="Z39" s="177"/>
      <c r="AA39" s="177"/>
      <c r="AB39" s="177"/>
      <c r="AC39" s="177"/>
      <c r="AD39" s="151"/>
      <c r="AE39" s="151"/>
      <c r="AF39" s="151"/>
      <c r="AG39" s="201" t="s">
        <v>157</v>
      </c>
    </row>
    <row r="40" customHeight="1" spans="4:33">
      <c r="D40" s="105" t="s">
        <v>303</v>
      </c>
      <c r="E40" s="105" t="s">
        <v>304</v>
      </c>
      <c r="F40" s="105" t="s">
        <v>305</v>
      </c>
      <c r="G40" s="105" t="s">
        <v>306</v>
      </c>
      <c r="H40" s="106">
        <v>11000</v>
      </c>
      <c r="I40" s="106">
        <v>200</v>
      </c>
      <c r="J40" s="105" t="s">
        <v>307</v>
      </c>
      <c r="K40" s="150"/>
      <c r="L40" s="130"/>
      <c r="M40" s="131"/>
      <c r="N40" s="132"/>
      <c r="O40" s="133">
        <f>tbl邀请[[#This Row],[拍单日期]]+5+tbl邀请[[#This Row],[收货后出稿时间]]</f>
        <v>5</v>
      </c>
      <c r="P40" s="121" t="s">
        <v>40</v>
      </c>
      <c r="Q40" s="121">
        <v>10</v>
      </c>
      <c r="R40" s="121">
        <v>6</v>
      </c>
      <c r="S40" s="121" t="s">
        <v>40</v>
      </c>
      <c r="T40" s="169">
        <v>200</v>
      </c>
      <c r="U40" s="170" t="s">
        <v>308</v>
      </c>
      <c r="V40" s="172" t="s">
        <v>309</v>
      </c>
      <c r="W40" s="171"/>
      <c r="X40" t="s">
        <v>310</v>
      </c>
      <c r="Y40" t="s">
        <v>311</v>
      </c>
      <c r="Z40" s="173">
        <v>51</v>
      </c>
      <c r="AA40" s="173">
        <v>50</v>
      </c>
      <c r="AB40" s="173">
        <v>21</v>
      </c>
      <c r="AC40" s="173">
        <v>12</v>
      </c>
      <c r="AD40" s="161"/>
      <c r="AE40" s="161"/>
      <c r="AF40" s="161" t="s">
        <v>40</v>
      </c>
      <c r="AG40" s="202" t="s">
        <v>157</v>
      </c>
    </row>
    <row r="41" customHeight="1" spans="4:33">
      <c r="D41" s="108" t="s">
        <v>312</v>
      </c>
      <c r="E41" s="105" t="s">
        <v>313</v>
      </c>
      <c r="F41" s="105" t="s">
        <v>314</v>
      </c>
      <c r="G41" s="105" t="s">
        <v>315</v>
      </c>
      <c r="H41" s="106">
        <v>11000</v>
      </c>
      <c r="I41" s="106">
        <v>200</v>
      </c>
      <c r="J41" s="105" t="s">
        <v>316</v>
      </c>
      <c r="K41" s="152"/>
      <c r="L41" s="153"/>
      <c r="M41" s="154"/>
      <c r="N41" s="155"/>
      <c r="O41" s="156">
        <f>tbl邀请[[#This Row],[拍单日期]]+5+tbl邀请[[#This Row],[收货后出稿时间]]</f>
        <v>5</v>
      </c>
      <c r="P41" s="121" t="s">
        <v>40</v>
      </c>
      <c r="Q41" s="121">
        <v>7</v>
      </c>
      <c r="R41" s="121">
        <v>7</v>
      </c>
      <c r="S41" s="121" t="s">
        <v>40</v>
      </c>
      <c r="T41" s="122">
        <v>200</v>
      </c>
      <c r="U41" s="170" t="s">
        <v>317</v>
      </c>
      <c r="V41" s="178"/>
      <c r="W41" s="178"/>
      <c r="X41" s="179"/>
      <c r="Y41" s="179"/>
      <c r="Z41" s="173">
        <v>41</v>
      </c>
      <c r="AA41" s="173">
        <v>24</v>
      </c>
      <c r="AB41" s="173">
        <v>13</v>
      </c>
      <c r="AC41" s="173"/>
      <c r="AD41" s="161"/>
      <c r="AE41" s="161"/>
      <c r="AF41" s="161" t="s">
        <v>40</v>
      </c>
      <c r="AG41" s="202" t="s">
        <v>157</v>
      </c>
    </row>
    <row r="42" customHeight="1" spans="4:33">
      <c r="D42" s="103" t="s">
        <v>318</v>
      </c>
      <c r="E42" s="103" t="s">
        <v>319</v>
      </c>
      <c r="F42" s="103" t="s">
        <v>319</v>
      </c>
      <c r="G42" s="103" t="s">
        <v>320</v>
      </c>
      <c r="H42" s="104">
        <v>19403</v>
      </c>
      <c r="I42" s="104">
        <v>200</v>
      </c>
      <c r="J42" s="103" t="s">
        <v>321</v>
      </c>
      <c r="K42" s="150"/>
      <c r="L42" s="130"/>
      <c r="M42" s="131"/>
      <c r="N42" s="132"/>
      <c r="O42" s="133">
        <f>tbl邀请[[#This Row],[拍单日期]]+5+tbl邀请[[#This Row],[收货后出稿时间]]</f>
        <v>5</v>
      </c>
      <c r="P42" s="126"/>
      <c r="Q42" s="126"/>
      <c r="R42" s="126"/>
      <c r="S42" s="126"/>
      <c r="T42" s="127"/>
      <c r="U42" s="168"/>
      <c r="V42" s="168"/>
      <c r="W42" s="168"/>
      <c r="X42" s="177"/>
      <c r="Y42" s="177"/>
      <c r="Z42" s="177"/>
      <c r="AA42" s="177"/>
      <c r="AB42" s="177"/>
      <c r="AC42" s="177"/>
      <c r="AD42" s="151"/>
      <c r="AE42" s="151"/>
      <c r="AF42" s="151"/>
      <c r="AG42" s="201" t="s">
        <v>157</v>
      </c>
    </row>
    <row r="43" customHeight="1" spans="4:33">
      <c r="D43" s="103" t="s">
        <v>322</v>
      </c>
      <c r="E43" s="103" t="s">
        <v>323</v>
      </c>
      <c r="F43" s="103" t="s">
        <v>324</v>
      </c>
      <c r="G43" s="103" t="s">
        <v>325</v>
      </c>
      <c r="H43" s="104">
        <v>7800</v>
      </c>
      <c r="I43" s="104">
        <v>80</v>
      </c>
      <c r="J43" s="103" t="s">
        <v>323</v>
      </c>
      <c r="K43" s="151"/>
      <c r="L43" s="125"/>
      <c r="M43" s="126"/>
      <c r="N43" s="127"/>
      <c r="O43" s="128">
        <f>tbl邀请[[#This Row],[拍单日期]]+5+tbl邀请[[#This Row],[收货后出稿时间]]</f>
        <v>5</v>
      </c>
      <c r="P43" s="126"/>
      <c r="Q43" s="126"/>
      <c r="R43" s="126"/>
      <c r="S43" s="126"/>
      <c r="T43" s="127"/>
      <c r="U43" s="168"/>
      <c r="V43" s="168"/>
      <c r="W43" s="168"/>
      <c r="X43" s="177"/>
      <c r="Y43" s="177"/>
      <c r="Z43" s="177"/>
      <c r="AA43" s="177"/>
      <c r="AB43" s="177"/>
      <c r="AC43" s="177"/>
      <c r="AD43" s="151"/>
      <c r="AE43" s="151"/>
      <c r="AF43" s="151"/>
      <c r="AG43" s="201" t="s">
        <v>157</v>
      </c>
    </row>
    <row r="44" customHeight="1" spans="4:33">
      <c r="D44" s="105" t="s">
        <v>326</v>
      </c>
      <c r="E44" s="105" t="s">
        <v>327</v>
      </c>
      <c r="F44" s="105" t="s">
        <v>328</v>
      </c>
      <c r="G44" s="105" t="s">
        <v>329</v>
      </c>
      <c r="H44" s="106">
        <v>11000</v>
      </c>
      <c r="I44" s="106">
        <v>200</v>
      </c>
      <c r="J44" s="105" t="s">
        <v>330</v>
      </c>
      <c r="K44" s="148"/>
      <c r="L44" s="157"/>
      <c r="M44" s="158"/>
      <c r="N44" s="159"/>
      <c r="O44" s="160">
        <f>tbl邀请[[#This Row],[拍单日期]]+5+tbl邀请[[#This Row],[收货后出稿时间]]</f>
        <v>5</v>
      </c>
      <c r="P44" s="121" t="s">
        <v>40</v>
      </c>
      <c r="Q44" s="121">
        <v>10</v>
      </c>
      <c r="R44" s="121">
        <v>7</v>
      </c>
      <c r="S44" s="121" t="s">
        <v>40</v>
      </c>
      <c r="T44" s="169">
        <v>200</v>
      </c>
      <c r="U44" s="170" t="s">
        <v>331</v>
      </c>
      <c r="V44" s="180" t="s">
        <v>332</v>
      </c>
      <c r="W44" s="180"/>
      <c r="X44" s="3" t="s">
        <v>333</v>
      </c>
      <c r="Y44" s="3" t="s">
        <v>334</v>
      </c>
      <c r="Z44" s="173">
        <v>47</v>
      </c>
      <c r="AA44" s="173">
        <v>26</v>
      </c>
      <c r="AB44" s="173">
        <v>14</v>
      </c>
      <c r="AC44" s="173">
        <v>7</v>
      </c>
      <c r="AD44" s="161"/>
      <c r="AE44" s="161"/>
      <c r="AF44" s="161" t="s">
        <v>40</v>
      </c>
      <c r="AG44" s="202" t="s">
        <v>157</v>
      </c>
    </row>
    <row r="45" customHeight="1" spans="4:33">
      <c r="D45" s="105" t="s">
        <v>335</v>
      </c>
      <c r="E45" s="105" t="s">
        <v>336</v>
      </c>
      <c r="F45" s="105" t="s">
        <v>337</v>
      </c>
      <c r="G45" s="112" t="s">
        <v>338</v>
      </c>
      <c r="H45" s="106">
        <v>11000</v>
      </c>
      <c r="I45" s="106">
        <v>200</v>
      </c>
      <c r="J45" s="105" t="s">
        <v>339</v>
      </c>
      <c r="K45" s="161"/>
      <c r="L45" s="120"/>
      <c r="M45" s="121"/>
      <c r="N45" s="122"/>
      <c r="O45" s="123">
        <f>tbl邀请[[#This Row],[拍单日期]]+5+tbl邀请[[#This Row],[收货后出稿时间]]</f>
        <v>5</v>
      </c>
      <c r="P45" s="121" t="s">
        <v>40</v>
      </c>
      <c r="Q45" s="121">
        <v>7</v>
      </c>
      <c r="R45" s="121">
        <v>5</v>
      </c>
      <c r="S45" s="121" t="s">
        <v>40</v>
      </c>
      <c r="T45" s="122">
        <v>200</v>
      </c>
      <c r="U45" s="170" t="s">
        <v>340</v>
      </c>
      <c r="V45" s="167"/>
      <c r="W45" s="167"/>
      <c r="X45" s="173"/>
      <c r="Y45" s="173"/>
      <c r="Z45" s="173">
        <v>237</v>
      </c>
      <c r="AA45" s="173">
        <v>59</v>
      </c>
      <c r="AB45" s="173">
        <v>12</v>
      </c>
      <c r="AC45" s="173"/>
      <c r="AD45" s="161"/>
      <c r="AE45" s="161"/>
      <c r="AF45" s="161"/>
      <c r="AG45" s="202" t="s">
        <v>157</v>
      </c>
    </row>
    <row r="46" customHeight="1" spans="4:33">
      <c r="D46" s="105" t="s">
        <v>341</v>
      </c>
      <c r="E46" s="105" t="s">
        <v>342</v>
      </c>
      <c r="F46" s="105" t="s">
        <v>343</v>
      </c>
      <c r="G46" s="105" t="s">
        <v>344</v>
      </c>
      <c r="H46" s="106">
        <v>11181</v>
      </c>
      <c r="I46" s="106">
        <v>200</v>
      </c>
      <c r="J46" s="105" t="s">
        <v>345</v>
      </c>
      <c r="K46" s="149"/>
      <c r="L46" s="135"/>
      <c r="M46" s="136"/>
      <c r="N46" s="137"/>
      <c r="O46" s="138">
        <f>tbl邀请[[#This Row],[拍单日期]]+5+tbl邀请[[#This Row],[收货后出稿时间]]</f>
        <v>5</v>
      </c>
      <c r="P46" s="121" t="s">
        <v>40</v>
      </c>
      <c r="Q46" s="121">
        <v>10</v>
      </c>
      <c r="R46" s="121">
        <v>6</v>
      </c>
      <c r="S46" s="121" t="s">
        <v>40</v>
      </c>
      <c r="T46" s="169">
        <v>200</v>
      </c>
      <c r="U46" s="181" t="s">
        <v>346</v>
      </c>
      <c r="V46" s="167"/>
      <c r="W46" s="167"/>
      <c r="X46" s="173"/>
      <c r="Y46" s="173"/>
      <c r="Z46" s="173">
        <v>161</v>
      </c>
      <c r="AA46" s="173">
        <v>14</v>
      </c>
      <c r="AB46" s="173">
        <v>29</v>
      </c>
      <c r="AC46" s="173"/>
      <c r="AD46" s="161"/>
      <c r="AE46" s="161"/>
      <c r="AF46" s="161"/>
      <c r="AG46" s="202" t="s">
        <v>157</v>
      </c>
    </row>
    <row r="47" customHeight="1" spans="4:33">
      <c r="D47" s="105" t="s">
        <v>347</v>
      </c>
      <c r="E47" s="105" t="s">
        <v>348</v>
      </c>
      <c r="F47" s="105" t="s">
        <v>349</v>
      </c>
      <c r="G47" s="105" t="s">
        <v>350</v>
      </c>
      <c r="H47" s="106">
        <v>21000</v>
      </c>
      <c r="I47" s="106">
        <v>200</v>
      </c>
      <c r="J47" s="105" t="s">
        <v>351</v>
      </c>
      <c r="K47" s="150"/>
      <c r="L47" s="130"/>
      <c r="M47" s="131"/>
      <c r="N47" s="132"/>
      <c r="O47" s="133">
        <f>tbl邀请[[#This Row],[拍单日期]]+5+tbl邀请[[#This Row],[收货后出稿时间]]</f>
        <v>5</v>
      </c>
      <c r="P47" s="121" t="s">
        <v>40</v>
      </c>
      <c r="Q47" s="121">
        <v>10</v>
      </c>
      <c r="R47" s="121">
        <v>8</v>
      </c>
      <c r="S47" s="121" t="s">
        <v>40</v>
      </c>
      <c r="T47" s="169">
        <v>200</v>
      </c>
      <c r="U47" s="170" t="s">
        <v>352</v>
      </c>
      <c r="V47" s="171"/>
      <c r="W47" s="171"/>
      <c r="X47" t="s">
        <v>353</v>
      </c>
      <c r="Y47" t="s">
        <v>354</v>
      </c>
      <c r="Z47" s="173">
        <v>30</v>
      </c>
      <c r="AA47" s="173">
        <v>44</v>
      </c>
      <c r="AB47" s="173">
        <v>15</v>
      </c>
      <c r="AC47" s="173">
        <v>6</v>
      </c>
      <c r="AD47" s="161"/>
      <c r="AE47" s="161"/>
      <c r="AF47" s="161" t="s">
        <v>40</v>
      </c>
      <c r="AG47" s="202" t="s">
        <v>157</v>
      </c>
    </row>
    <row r="48" customHeight="1" spans="4:33">
      <c r="D48" s="105" t="s">
        <v>355</v>
      </c>
      <c r="E48" s="105" t="s">
        <v>356</v>
      </c>
      <c r="F48" s="105" t="s">
        <v>357</v>
      </c>
      <c r="G48" s="105" t="s">
        <v>358</v>
      </c>
      <c r="H48" s="106">
        <v>11000</v>
      </c>
      <c r="I48" s="106">
        <v>200</v>
      </c>
      <c r="J48" s="105" t="s">
        <v>359</v>
      </c>
      <c r="K48" s="150"/>
      <c r="L48" s="130"/>
      <c r="M48" s="131"/>
      <c r="N48" s="132"/>
      <c r="O48" s="133">
        <f>tbl邀请[[#This Row],[拍单日期]]+5+tbl邀请[[#This Row],[收货后出稿时间]]</f>
        <v>5</v>
      </c>
      <c r="P48" s="121" t="s">
        <v>40</v>
      </c>
      <c r="Q48" s="121">
        <v>10</v>
      </c>
      <c r="R48" s="121">
        <v>8</v>
      </c>
      <c r="S48" s="121" t="s">
        <v>40</v>
      </c>
      <c r="T48" s="169">
        <v>200</v>
      </c>
      <c r="U48" s="170" t="s">
        <v>360</v>
      </c>
      <c r="V48" s="171"/>
      <c r="W48" s="171"/>
      <c r="X48"/>
      <c r="Y48"/>
      <c r="Z48" s="173">
        <v>107</v>
      </c>
      <c r="AA48" s="173">
        <v>35</v>
      </c>
      <c r="AB48" s="173">
        <v>49</v>
      </c>
      <c r="AC48" s="173"/>
      <c r="AD48" s="161"/>
      <c r="AE48" s="161"/>
      <c r="AF48" s="161" t="s">
        <v>40</v>
      </c>
      <c r="AG48" s="202" t="s">
        <v>157</v>
      </c>
    </row>
    <row r="49" customHeight="1" spans="4:33">
      <c r="D49" s="105" t="s">
        <v>361</v>
      </c>
      <c r="E49" s="105" t="s">
        <v>362</v>
      </c>
      <c r="F49" s="105" t="s">
        <v>363</v>
      </c>
      <c r="G49" s="105" t="s">
        <v>364</v>
      </c>
      <c r="H49" s="106">
        <v>18000</v>
      </c>
      <c r="I49" s="106">
        <v>200</v>
      </c>
      <c r="J49" s="105" t="s">
        <v>365</v>
      </c>
      <c r="K49" s="150"/>
      <c r="L49" s="130"/>
      <c r="M49" s="131"/>
      <c r="N49" s="132"/>
      <c r="O49" s="133">
        <f>tbl邀请[[#This Row],[拍单日期]]+5+tbl邀请[[#This Row],[收货后出稿时间]]</f>
        <v>5</v>
      </c>
      <c r="P49" s="121" t="s">
        <v>40</v>
      </c>
      <c r="Q49" s="121">
        <v>10</v>
      </c>
      <c r="R49" s="121">
        <v>7</v>
      </c>
      <c r="S49" s="121" t="s">
        <v>40</v>
      </c>
      <c r="T49" s="169">
        <v>200</v>
      </c>
      <c r="U49" s="170" t="s">
        <v>366</v>
      </c>
      <c r="V49" s="171"/>
      <c r="W49" s="171"/>
      <c r="X49"/>
      <c r="Y49"/>
      <c r="Z49" s="173">
        <v>202</v>
      </c>
      <c r="AA49" s="173">
        <v>34</v>
      </c>
      <c r="AB49" s="173">
        <v>10</v>
      </c>
      <c r="AC49" s="173"/>
      <c r="AD49" s="161"/>
      <c r="AE49" s="161"/>
      <c r="AF49" s="161"/>
      <c r="AG49" s="202" t="s">
        <v>157</v>
      </c>
    </row>
    <row r="50" customHeight="1" spans="4:33">
      <c r="D50" s="103" t="s">
        <v>367</v>
      </c>
      <c r="E50" s="103" t="s">
        <v>368</v>
      </c>
      <c r="F50" s="103" t="s">
        <v>367</v>
      </c>
      <c r="G50" s="103" t="s">
        <v>369</v>
      </c>
      <c r="H50" s="104">
        <v>10000</v>
      </c>
      <c r="I50" s="104">
        <v>200</v>
      </c>
      <c r="J50" s="103" t="s">
        <v>368</v>
      </c>
      <c r="K50" s="150"/>
      <c r="L50" s="130"/>
      <c r="M50" s="131"/>
      <c r="N50" s="132"/>
      <c r="O50" s="133">
        <f>tbl邀请[[#This Row],[拍单日期]]+5+tbl邀请[[#This Row],[收货后出稿时间]]</f>
        <v>5</v>
      </c>
      <c r="P50" s="126"/>
      <c r="Q50" s="126"/>
      <c r="R50" s="126"/>
      <c r="S50" s="126"/>
      <c r="T50" s="127"/>
      <c r="U50" s="168"/>
      <c r="V50" s="168"/>
      <c r="W50" s="168"/>
      <c r="X50" s="177"/>
      <c r="Y50" s="177"/>
      <c r="Z50" s="177"/>
      <c r="AA50" s="177"/>
      <c r="AB50" s="177"/>
      <c r="AC50" s="177"/>
      <c r="AD50" s="151"/>
      <c r="AE50" s="151"/>
      <c r="AF50" s="151"/>
      <c r="AG50" s="201" t="s">
        <v>157</v>
      </c>
    </row>
    <row r="51" customHeight="1" spans="4:33">
      <c r="D51" s="103" t="s">
        <v>370</v>
      </c>
      <c r="E51" s="103" t="s">
        <v>371</v>
      </c>
      <c r="F51" s="103" t="s">
        <v>372</v>
      </c>
      <c r="G51" s="103" t="s">
        <v>373</v>
      </c>
      <c r="H51" s="104">
        <v>10336</v>
      </c>
      <c r="I51" s="104">
        <v>200</v>
      </c>
      <c r="J51" s="103" t="s">
        <v>374</v>
      </c>
      <c r="K51" s="150"/>
      <c r="L51" s="130"/>
      <c r="M51" s="131"/>
      <c r="N51" s="132"/>
      <c r="O51" s="133">
        <f>tbl邀请[[#This Row],[拍单日期]]+5+tbl邀请[[#This Row],[收货后出稿时间]]</f>
        <v>5</v>
      </c>
      <c r="P51" s="126"/>
      <c r="Q51" s="126"/>
      <c r="R51" s="126"/>
      <c r="S51" s="126"/>
      <c r="T51" s="127"/>
      <c r="U51" s="168"/>
      <c r="V51" s="168"/>
      <c r="W51" s="168"/>
      <c r="X51" s="177"/>
      <c r="Y51" s="177"/>
      <c r="Z51" s="177"/>
      <c r="AA51" s="177"/>
      <c r="AB51" s="177"/>
      <c r="AC51" s="177"/>
      <c r="AD51" s="151"/>
      <c r="AE51" s="151"/>
      <c r="AF51" s="151"/>
      <c r="AG51" s="201" t="s">
        <v>157</v>
      </c>
    </row>
    <row r="52" customHeight="1" spans="4:33">
      <c r="D52" s="105" t="s">
        <v>375</v>
      </c>
      <c r="E52" s="105" t="s">
        <v>376</v>
      </c>
      <c r="F52" s="105" t="s">
        <v>377</v>
      </c>
      <c r="G52" s="105" t="s">
        <v>378</v>
      </c>
      <c r="H52" s="106">
        <v>13000</v>
      </c>
      <c r="I52" s="106">
        <v>200</v>
      </c>
      <c r="J52" s="105" t="s">
        <v>379</v>
      </c>
      <c r="K52" s="149"/>
      <c r="L52" s="135"/>
      <c r="M52" s="136"/>
      <c r="N52" s="137"/>
      <c r="O52" s="138">
        <f>tbl邀请[[#This Row],[拍单日期]]+5+tbl邀请[[#This Row],[收货后出稿时间]]</f>
        <v>5</v>
      </c>
      <c r="P52" s="121" t="s">
        <v>40</v>
      </c>
      <c r="Q52" s="121">
        <v>10</v>
      </c>
      <c r="R52" s="121">
        <v>9</v>
      </c>
      <c r="S52" s="121" t="s">
        <v>40</v>
      </c>
      <c r="T52" s="169">
        <v>200</v>
      </c>
      <c r="U52" s="166" t="s">
        <v>380</v>
      </c>
      <c r="V52" s="166" t="s">
        <v>381</v>
      </c>
      <c r="W52" s="167"/>
      <c r="X52" s="173" t="s">
        <v>382</v>
      </c>
      <c r="Y52" s="173" t="s">
        <v>383</v>
      </c>
      <c r="Z52" s="173">
        <v>60</v>
      </c>
      <c r="AA52" s="173">
        <v>22</v>
      </c>
      <c r="AB52" s="173">
        <v>19</v>
      </c>
      <c r="AC52" s="173">
        <v>18</v>
      </c>
      <c r="AD52" s="161"/>
      <c r="AE52" s="161"/>
      <c r="AF52" s="161" t="s">
        <v>40</v>
      </c>
      <c r="AG52" s="203" t="s">
        <v>268</v>
      </c>
    </row>
    <row r="53" customHeight="1" spans="4:33">
      <c r="D53" s="105" t="s">
        <v>384</v>
      </c>
      <c r="E53" s="105" t="s">
        <v>385</v>
      </c>
      <c r="F53" s="105" t="s">
        <v>384</v>
      </c>
      <c r="G53" s="105" t="s">
        <v>386</v>
      </c>
      <c r="H53" s="106">
        <v>20000</v>
      </c>
      <c r="I53" s="106">
        <v>200</v>
      </c>
      <c r="J53" s="105" t="s">
        <v>387</v>
      </c>
      <c r="K53" s="150"/>
      <c r="L53" s="130"/>
      <c r="M53" s="131"/>
      <c r="N53" s="132"/>
      <c r="O53" s="133">
        <f>tbl邀请[[#This Row],[拍单日期]]+5+tbl邀请[[#This Row],[收货后出稿时间]]</f>
        <v>5</v>
      </c>
      <c r="P53" s="121" t="s">
        <v>40</v>
      </c>
      <c r="Q53" s="121">
        <v>10</v>
      </c>
      <c r="R53" s="121">
        <v>6</v>
      </c>
      <c r="S53" s="121" t="s">
        <v>40</v>
      </c>
      <c r="T53" s="169">
        <v>200</v>
      </c>
      <c r="U53" s="170" t="s">
        <v>388</v>
      </c>
      <c r="V53" s="172" t="s">
        <v>389</v>
      </c>
      <c r="W53" s="171"/>
      <c r="X53" t="s">
        <v>390</v>
      </c>
      <c r="Y53" t="s">
        <v>391</v>
      </c>
      <c r="Z53" s="173">
        <v>47</v>
      </c>
      <c r="AA53" s="173">
        <v>44</v>
      </c>
      <c r="AB53" s="173">
        <v>13</v>
      </c>
      <c r="AC53" s="173">
        <v>5</v>
      </c>
      <c r="AD53" s="161"/>
      <c r="AE53" s="161"/>
      <c r="AF53" s="161" t="s">
        <v>40</v>
      </c>
      <c r="AG53" s="202" t="s">
        <v>157</v>
      </c>
    </row>
    <row r="54" customHeight="1" spans="4:33">
      <c r="D54" s="105" t="s">
        <v>392</v>
      </c>
      <c r="E54" s="105" t="s">
        <v>393</v>
      </c>
      <c r="F54" s="105" t="s">
        <v>394</v>
      </c>
      <c r="G54" s="105" t="s">
        <v>395</v>
      </c>
      <c r="H54" s="106">
        <v>11000</v>
      </c>
      <c r="I54" s="106">
        <v>200</v>
      </c>
      <c r="J54" s="105" t="s">
        <v>396</v>
      </c>
      <c r="K54" s="150"/>
      <c r="L54" s="130"/>
      <c r="M54" s="131"/>
      <c r="N54" s="132"/>
      <c r="O54" s="133">
        <f>tbl邀请[[#This Row],[拍单日期]]+5+tbl邀请[[#This Row],[收货后出稿时间]]</f>
        <v>5</v>
      </c>
      <c r="P54" s="121" t="s">
        <v>40</v>
      </c>
      <c r="Q54" s="121">
        <v>10</v>
      </c>
      <c r="R54" s="121">
        <v>8</v>
      </c>
      <c r="S54" s="121" t="s">
        <v>40</v>
      </c>
      <c r="T54" s="122">
        <v>200</v>
      </c>
      <c r="U54" s="170" t="s">
        <v>397</v>
      </c>
      <c r="V54" s="171"/>
      <c r="W54" s="171"/>
      <c r="X54"/>
      <c r="Y54"/>
      <c r="Z54" s="173">
        <v>67</v>
      </c>
      <c r="AA54" s="173">
        <v>13</v>
      </c>
      <c r="AB54" s="173">
        <v>7</v>
      </c>
      <c r="AC54" s="173"/>
      <c r="AD54" s="161"/>
      <c r="AE54" s="161"/>
      <c r="AF54" s="161"/>
      <c r="AG54" s="202" t="s">
        <v>157</v>
      </c>
    </row>
    <row r="55" customHeight="1" spans="4:33">
      <c r="D55" s="105" t="s">
        <v>398</v>
      </c>
      <c r="E55" s="105" t="s">
        <v>399</v>
      </c>
      <c r="F55" s="105" t="s">
        <v>400</v>
      </c>
      <c r="G55" s="105" t="s">
        <v>401</v>
      </c>
      <c r="H55" s="106">
        <v>32000</v>
      </c>
      <c r="I55" s="106">
        <v>200</v>
      </c>
      <c r="J55" s="105" t="s">
        <v>402</v>
      </c>
      <c r="K55" s="150"/>
      <c r="L55" s="130"/>
      <c r="M55" s="131"/>
      <c r="N55" s="132"/>
      <c r="O55" s="133">
        <f>tbl邀请[[#This Row],[拍单日期]]+5+tbl邀请[[#This Row],[收货后出稿时间]]</f>
        <v>5</v>
      </c>
      <c r="P55" s="121" t="s">
        <v>40</v>
      </c>
      <c r="Q55" s="121">
        <v>10</v>
      </c>
      <c r="R55" s="121">
        <v>6</v>
      </c>
      <c r="S55" s="121" t="s">
        <v>40</v>
      </c>
      <c r="T55" s="169">
        <v>200</v>
      </c>
      <c r="U55" s="170" t="s">
        <v>403</v>
      </c>
      <c r="V55" s="172" t="s">
        <v>404</v>
      </c>
      <c r="W55" s="171"/>
      <c r="X55" t="s">
        <v>405</v>
      </c>
      <c r="Y55" t="s">
        <v>406</v>
      </c>
      <c r="Z55" s="173">
        <v>62</v>
      </c>
      <c r="AA55" s="173">
        <v>61</v>
      </c>
      <c r="AB55" s="173">
        <v>1</v>
      </c>
      <c r="AC55" s="173">
        <v>0</v>
      </c>
      <c r="AD55" s="161"/>
      <c r="AE55" s="161"/>
      <c r="AF55" s="161" t="s">
        <v>40</v>
      </c>
      <c r="AG55" s="202" t="s">
        <v>157</v>
      </c>
    </row>
    <row r="56" customHeight="1" spans="4:33">
      <c r="D56" s="103" t="s">
        <v>407</v>
      </c>
      <c r="E56" s="103" t="s">
        <v>408</v>
      </c>
      <c r="F56" s="103" t="s">
        <v>409</v>
      </c>
      <c r="G56" s="103" t="s">
        <v>410</v>
      </c>
      <c r="H56" s="104">
        <v>13000</v>
      </c>
      <c r="I56" s="104">
        <v>200</v>
      </c>
      <c r="J56" s="103" t="s">
        <v>411</v>
      </c>
      <c r="K56" s="150"/>
      <c r="L56" s="130"/>
      <c r="M56" s="131"/>
      <c r="N56" s="132"/>
      <c r="O56" s="133">
        <f>tbl邀请[[#This Row],[拍单日期]]+5+tbl邀请[[#This Row],[收货后出稿时间]]</f>
        <v>5</v>
      </c>
      <c r="P56" s="126"/>
      <c r="Q56" s="126"/>
      <c r="R56" s="126"/>
      <c r="S56" s="126"/>
      <c r="T56" s="127"/>
      <c r="U56" s="168"/>
      <c r="V56" s="168"/>
      <c r="W56" s="168"/>
      <c r="X56" s="177"/>
      <c r="Y56" s="177"/>
      <c r="Z56" s="177"/>
      <c r="AA56" s="177"/>
      <c r="AB56" s="177"/>
      <c r="AC56" s="177"/>
      <c r="AD56" s="151"/>
      <c r="AE56" s="151"/>
      <c r="AF56" s="151"/>
      <c r="AG56" s="201" t="s">
        <v>157</v>
      </c>
    </row>
    <row r="57" customHeight="1" spans="4:33">
      <c r="D57" s="103" t="s">
        <v>412</v>
      </c>
      <c r="E57" s="103" t="s">
        <v>413</v>
      </c>
      <c r="F57" s="103" t="s">
        <v>414</v>
      </c>
      <c r="G57" s="103" t="s">
        <v>415</v>
      </c>
      <c r="H57" s="104">
        <v>19000</v>
      </c>
      <c r="I57" s="104">
        <v>200</v>
      </c>
      <c r="J57" s="103" t="s">
        <v>416</v>
      </c>
      <c r="K57" s="150"/>
      <c r="L57" s="130"/>
      <c r="M57" s="131"/>
      <c r="N57" s="132"/>
      <c r="O57" s="133">
        <f>tbl邀请[[#This Row],[拍单日期]]+5+tbl邀请[[#This Row],[收货后出稿时间]]</f>
        <v>5</v>
      </c>
      <c r="P57" s="126"/>
      <c r="Q57" s="126"/>
      <c r="R57" s="126"/>
      <c r="S57" s="126"/>
      <c r="T57" s="127"/>
      <c r="U57" s="168"/>
      <c r="V57" s="168"/>
      <c r="W57" s="168"/>
      <c r="X57" s="177"/>
      <c r="Y57" s="177"/>
      <c r="Z57" s="177"/>
      <c r="AA57" s="177"/>
      <c r="AB57" s="177"/>
      <c r="AC57" s="177"/>
      <c r="AD57" s="151"/>
      <c r="AE57" s="151"/>
      <c r="AF57" s="151"/>
      <c r="AG57" s="201" t="s">
        <v>157</v>
      </c>
    </row>
    <row r="58" customHeight="1" spans="4:33">
      <c r="D58" s="105" t="s">
        <v>417</v>
      </c>
      <c r="E58" s="105" t="s">
        <v>418</v>
      </c>
      <c r="F58" s="105" t="s">
        <v>419</v>
      </c>
      <c r="G58" s="105" t="s">
        <v>420</v>
      </c>
      <c r="H58" s="106">
        <v>12000</v>
      </c>
      <c r="I58" s="106">
        <v>200</v>
      </c>
      <c r="J58" s="105" t="s">
        <v>421</v>
      </c>
      <c r="K58" s="149"/>
      <c r="L58" s="135"/>
      <c r="M58" s="136"/>
      <c r="N58" s="137"/>
      <c r="O58" s="138">
        <f>tbl邀请[[#This Row],[拍单日期]]+5+tbl邀请[[#This Row],[收货后出稿时间]]</f>
        <v>5</v>
      </c>
      <c r="P58" s="121" t="s">
        <v>40</v>
      </c>
      <c r="Q58" s="121">
        <v>10</v>
      </c>
      <c r="R58" s="121">
        <v>6</v>
      </c>
      <c r="S58" s="121" t="s">
        <v>40</v>
      </c>
      <c r="T58" s="169">
        <v>200</v>
      </c>
      <c r="U58" s="166" t="s">
        <v>422</v>
      </c>
      <c r="V58" s="166" t="s">
        <v>423</v>
      </c>
      <c r="W58" s="167"/>
      <c r="X58" s="173" t="s">
        <v>424</v>
      </c>
      <c r="Y58" s="173" t="s">
        <v>425</v>
      </c>
      <c r="Z58" s="173">
        <v>63</v>
      </c>
      <c r="AA58" s="173">
        <v>1</v>
      </c>
      <c r="AB58" s="173">
        <v>70</v>
      </c>
      <c r="AC58" s="173">
        <v>45</v>
      </c>
      <c r="AD58" s="161"/>
      <c r="AE58" s="161"/>
      <c r="AF58" s="161" t="s">
        <v>40</v>
      </c>
      <c r="AG58" s="202" t="s">
        <v>157</v>
      </c>
    </row>
    <row r="59" customHeight="1" spans="4:33">
      <c r="D59" s="105" t="s">
        <v>426</v>
      </c>
      <c r="E59" s="105" t="s">
        <v>427</v>
      </c>
      <c r="F59" s="105" t="s">
        <v>428</v>
      </c>
      <c r="G59" s="105" t="s">
        <v>429</v>
      </c>
      <c r="H59" s="106">
        <v>11000</v>
      </c>
      <c r="I59" s="106">
        <v>200</v>
      </c>
      <c r="J59" s="105" t="s">
        <v>430</v>
      </c>
      <c r="K59" s="150"/>
      <c r="L59" s="130"/>
      <c r="M59" s="131"/>
      <c r="N59" s="132"/>
      <c r="O59" s="133">
        <f>tbl邀请[[#This Row],[拍单日期]]+5+tbl邀请[[#This Row],[收货后出稿时间]]</f>
        <v>5</v>
      </c>
      <c r="P59" s="121" t="s">
        <v>40</v>
      </c>
      <c r="Q59" s="121">
        <v>10</v>
      </c>
      <c r="R59" s="121">
        <v>7</v>
      </c>
      <c r="S59" s="121" t="s">
        <v>40</v>
      </c>
      <c r="T59" s="169">
        <v>200</v>
      </c>
      <c r="U59" s="170" t="s">
        <v>431</v>
      </c>
      <c r="V59" s="171"/>
      <c r="W59" s="171"/>
      <c r="X59"/>
      <c r="Y59"/>
      <c r="Z59" s="173">
        <v>85</v>
      </c>
      <c r="AA59" s="173">
        <v>49</v>
      </c>
      <c r="AB59" s="173">
        <v>10</v>
      </c>
      <c r="AC59" s="173"/>
      <c r="AD59" s="161"/>
      <c r="AE59" s="161"/>
      <c r="AF59" s="161"/>
      <c r="AG59" s="202" t="s">
        <v>157</v>
      </c>
    </row>
    <row r="60" customHeight="1" spans="4:33">
      <c r="D60" s="105" t="s">
        <v>432</v>
      </c>
      <c r="E60" s="105" t="s">
        <v>433</v>
      </c>
      <c r="F60" s="105" t="s">
        <v>434</v>
      </c>
      <c r="G60" s="105" t="s">
        <v>435</v>
      </c>
      <c r="H60" s="106">
        <v>12000</v>
      </c>
      <c r="I60" s="106">
        <v>200</v>
      </c>
      <c r="J60" s="105" t="s">
        <v>433</v>
      </c>
      <c r="K60" s="150"/>
      <c r="L60" s="130"/>
      <c r="M60" s="131"/>
      <c r="N60" s="132"/>
      <c r="O60" s="133">
        <f>tbl邀请[[#This Row],[拍单日期]]+5+tbl邀请[[#This Row],[收货后出稿时间]]</f>
        <v>5</v>
      </c>
      <c r="P60" s="121" t="s">
        <v>40</v>
      </c>
      <c r="Q60" s="121">
        <v>10</v>
      </c>
      <c r="R60" s="121">
        <v>6</v>
      </c>
      <c r="S60" s="121" t="s">
        <v>40</v>
      </c>
      <c r="T60" s="169">
        <v>200</v>
      </c>
      <c r="U60" s="182" t="s">
        <v>436</v>
      </c>
      <c r="V60" s="183" t="s">
        <v>437</v>
      </c>
      <c r="W60" s="171"/>
      <c r="X60" t="s">
        <v>438</v>
      </c>
      <c r="Y60" t="s">
        <v>439</v>
      </c>
      <c r="Z60" s="173">
        <v>51</v>
      </c>
      <c r="AA60" s="173">
        <v>50</v>
      </c>
      <c r="AB60" s="173">
        <v>16</v>
      </c>
      <c r="AC60" s="173">
        <v>7</v>
      </c>
      <c r="AD60" s="161"/>
      <c r="AE60" s="161"/>
      <c r="AF60" s="161" t="s">
        <v>40</v>
      </c>
      <c r="AG60" s="202" t="s">
        <v>157</v>
      </c>
    </row>
    <row r="61" customHeight="1" spans="4:33">
      <c r="D61" s="105" t="s">
        <v>440</v>
      </c>
      <c r="E61" s="105" t="s">
        <v>441</v>
      </c>
      <c r="F61" s="105" t="s">
        <v>442</v>
      </c>
      <c r="G61" s="105" t="s">
        <v>443</v>
      </c>
      <c r="H61" s="106">
        <v>16000</v>
      </c>
      <c r="I61" s="106">
        <v>200</v>
      </c>
      <c r="J61" s="105" t="s">
        <v>444</v>
      </c>
      <c r="K61" s="149"/>
      <c r="L61" s="135"/>
      <c r="M61" s="136"/>
      <c r="N61" s="137"/>
      <c r="O61" s="138">
        <f>tbl邀请[[#This Row],[拍单日期]]+5+tbl邀请[[#This Row],[收货后出稿时间]]</f>
        <v>5</v>
      </c>
      <c r="P61" s="121" t="s">
        <v>40</v>
      </c>
      <c r="Q61" s="121">
        <v>10</v>
      </c>
      <c r="R61" s="121">
        <v>6</v>
      </c>
      <c r="S61" s="121" t="s">
        <v>40</v>
      </c>
      <c r="T61" s="169">
        <v>200</v>
      </c>
      <c r="U61" s="166" t="s">
        <v>445</v>
      </c>
      <c r="V61" s="167"/>
      <c r="W61" s="167"/>
      <c r="X61" s="173" t="s">
        <v>446</v>
      </c>
      <c r="Y61" s="173" t="s">
        <v>447</v>
      </c>
      <c r="Z61" s="173">
        <v>55</v>
      </c>
      <c r="AA61" s="173">
        <v>26</v>
      </c>
      <c r="AB61" s="173">
        <v>34</v>
      </c>
      <c r="AC61" s="173">
        <v>25</v>
      </c>
      <c r="AD61" s="161"/>
      <c r="AE61" s="161"/>
      <c r="AF61" s="161" t="s">
        <v>40</v>
      </c>
      <c r="AG61" s="202" t="s">
        <v>157</v>
      </c>
    </row>
    <row r="62" customHeight="1" spans="4:33">
      <c r="D62" s="105" t="s">
        <v>448</v>
      </c>
      <c r="E62" s="105" t="s">
        <v>449</v>
      </c>
      <c r="F62" s="105" t="s">
        <v>450</v>
      </c>
      <c r="G62" s="105" t="s">
        <v>451</v>
      </c>
      <c r="H62" s="106">
        <v>5150</v>
      </c>
      <c r="I62" s="106">
        <v>200</v>
      </c>
      <c r="J62" s="105" t="s">
        <v>452</v>
      </c>
      <c r="K62" s="149"/>
      <c r="L62" s="135"/>
      <c r="M62" s="136"/>
      <c r="N62" s="137"/>
      <c r="O62" s="138">
        <f>tbl邀请[[#This Row],[拍单日期]]+5+tbl邀请[[#This Row],[收货后出稿时间]]</f>
        <v>5</v>
      </c>
      <c r="P62" s="121" t="s">
        <v>40</v>
      </c>
      <c r="Q62" s="121">
        <v>10</v>
      </c>
      <c r="R62" s="121">
        <v>8</v>
      </c>
      <c r="S62" s="121" t="s">
        <v>40</v>
      </c>
      <c r="T62" s="169">
        <v>200</v>
      </c>
      <c r="U62" s="166" t="s">
        <v>453</v>
      </c>
      <c r="V62" s="167"/>
      <c r="W62" s="167"/>
      <c r="X62" s="173" t="s">
        <v>454</v>
      </c>
      <c r="Y62" s="173" t="s">
        <v>455</v>
      </c>
      <c r="Z62" s="173">
        <v>50</v>
      </c>
      <c r="AA62" s="173">
        <v>51</v>
      </c>
      <c r="AB62" s="173">
        <v>0</v>
      </c>
      <c r="AC62" s="173">
        <v>0</v>
      </c>
      <c r="AD62" s="161"/>
      <c r="AE62" s="161"/>
      <c r="AF62" s="161"/>
      <c r="AG62" s="202" t="s">
        <v>157</v>
      </c>
    </row>
    <row r="63" customHeight="1" spans="4:33">
      <c r="D63" s="105" t="s">
        <v>456</v>
      </c>
      <c r="E63" s="105" t="s">
        <v>457</v>
      </c>
      <c r="F63" s="105" t="s">
        <v>458</v>
      </c>
      <c r="G63" s="105" t="s">
        <v>459</v>
      </c>
      <c r="H63" s="106">
        <v>21000</v>
      </c>
      <c r="I63" s="106">
        <v>200</v>
      </c>
      <c r="J63" s="105" t="s">
        <v>460</v>
      </c>
      <c r="K63" s="150"/>
      <c r="L63" s="130"/>
      <c r="M63" s="131"/>
      <c r="N63" s="132"/>
      <c r="O63" s="133">
        <f>tbl邀请[[#This Row],[拍单日期]]+5+tbl邀请[[#This Row],[收货后出稿时间]]</f>
        <v>5</v>
      </c>
      <c r="P63" s="121" t="s">
        <v>40</v>
      </c>
      <c r="Q63" s="121">
        <v>10</v>
      </c>
      <c r="R63" s="121">
        <v>8</v>
      </c>
      <c r="S63" s="121" t="s">
        <v>40</v>
      </c>
      <c r="T63" s="169">
        <v>200</v>
      </c>
      <c r="U63" s="170" t="s">
        <v>461</v>
      </c>
      <c r="V63" s="172" t="s">
        <v>462</v>
      </c>
      <c r="W63" s="171"/>
      <c r="X63" t="s">
        <v>463</v>
      </c>
      <c r="Y63" t="s">
        <v>464</v>
      </c>
      <c r="Z63" s="173">
        <v>45</v>
      </c>
      <c r="AA63" s="173">
        <v>16</v>
      </c>
      <c r="AB63" s="173">
        <v>8</v>
      </c>
      <c r="AC63" s="173">
        <v>5</v>
      </c>
      <c r="AD63" s="161"/>
      <c r="AE63" s="161"/>
      <c r="AF63" s="161" t="s">
        <v>40</v>
      </c>
      <c r="AG63" s="202" t="s">
        <v>157</v>
      </c>
    </row>
    <row r="64" customHeight="1" spans="4:33">
      <c r="D64" s="113" t="s">
        <v>465</v>
      </c>
      <c r="E64" s="103" t="s">
        <v>466</v>
      </c>
      <c r="F64" s="103" t="s">
        <v>467</v>
      </c>
      <c r="G64" s="103" t="s">
        <v>468</v>
      </c>
      <c r="H64" s="104">
        <v>16000</v>
      </c>
      <c r="I64" s="104">
        <v>200</v>
      </c>
      <c r="J64" s="103" t="s">
        <v>466</v>
      </c>
      <c r="K64" s="150"/>
      <c r="L64" s="130"/>
      <c r="M64" s="131"/>
      <c r="N64" s="132"/>
      <c r="O64" s="133">
        <f>tbl邀请[[#This Row],[拍单日期]]+5+tbl邀请[[#This Row],[收货后出稿时间]]</f>
        <v>5</v>
      </c>
      <c r="P64" s="126"/>
      <c r="Q64" s="126"/>
      <c r="R64" s="126"/>
      <c r="S64" s="126"/>
      <c r="T64" s="127"/>
      <c r="U64" s="168"/>
      <c r="V64" s="168"/>
      <c r="W64" s="168"/>
      <c r="X64" s="177"/>
      <c r="Y64" s="177"/>
      <c r="Z64" s="177"/>
      <c r="AA64" s="177"/>
      <c r="AB64" s="177"/>
      <c r="AC64" s="177"/>
      <c r="AD64" s="151"/>
      <c r="AE64" s="151"/>
      <c r="AF64" s="151"/>
      <c r="AG64" s="201" t="s">
        <v>157</v>
      </c>
    </row>
    <row r="65" customHeight="1" spans="4:33">
      <c r="D65" s="105" t="s">
        <v>469</v>
      </c>
      <c r="E65" s="105" t="s">
        <v>470</v>
      </c>
      <c r="F65" s="105" t="s">
        <v>469</v>
      </c>
      <c r="G65" s="105" t="s">
        <v>471</v>
      </c>
      <c r="H65" s="106">
        <v>12000</v>
      </c>
      <c r="I65" s="106">
        <v>200</v>
      </c>
      <c r="J65" s="105" t="s">
        <v>472</v>
      </c>
      <c r="K65" s="149"/>
      <c r="L65" s="135"/>
      <c r="M65" s="136"/>
      <c r="N65" s="137"/>
      <c r="O65" s="138">
        <f>tbl邀请[[#This Row],[拍单日期]]+5+tbl邀请[[#This Row],[收货后出稿时间]]</f>
        <v>5</v>
      </c>
      <c r="P65" s="121" t="s">
        <v>40</v>
      </c>
      <c r="Q65" s="121">
        <v>10</v>
      </c>
      <c r="R65" s="121">
        <v>8</v>
      </c>
      <c r="S65" s="121" t="s">
        <v>40</v>
      </c>
      <c r="T65" s="169">
        <v>200</v>
      </c>
      <c r="U65" s="204" t="s">
        <v>473</v>
      </c>
      <c r="V65" s="166" t="s">
        <v>474</v>
      </c>
      <c r="W65" s="167"/>
      <c r="X65" s="173" t="s">
        <v>475</v>
      </c>
      <c r="Y65" s="173" t="s">
        <v>476</v>
      </c>
      <c r="Z65" s="173">
        <v>115</v>
      </c>
      <c r="AA65" s="173">
        <v>68</v>
      </c>
      <c r="AB65" s="173">
        <v>38</v>
      </c>
      <c r="AC65" s="173">
        <v>26</v>
      </c>
      <c r="AD65" s="161"/>
      <c r="AE65" s="161"/>
      <c r="AF65" s="161"/>
      <c r="AG65" s="202" t="s">
        <v>157</v>
      </c>
    </row>
    <row r="66" customHeight="1" spans="4:33">
      <c r="D66" s="105" t="s">
        <v>477</v>
      </c>
      <c r="E66" s="105" t="s">
        <v>478</v>
      </c>
      <c r="F66" s="105" t="s">
        <v>479</v>
      </c>
      <c r="G66" s="105" t="s">
        <v>480</v>
      </c>
      <c r="H66" s="106">
        <v>14494</v>
      </c>
      <c r="I66" s="106">
        <v>200</v>
      </c>
      <c r="J66" s="105" t="s">
        <v>481</v>
      </c>
      <c r="K66" s="150"/>
      <c r="L66" s="130"/>
      <c r="M66" s="131"/>
      <c r="N66" s="132"/>
      <c r="O66" s="133">
        <f>tbl邀请[[#This Row],[拍单日期]]+5+tbl邀请[[#This Row],[收货后出稿时间]]</f>
        <v>5</v>
      </c>
      <c r="P66" s="121" t="s">
        <v>40</v>
      </c>
      <c r="Q66" s="121">
        <v>8</v>
      </c>
      <c r="R66" s="121">
        <v>7</v>
      </c>
      <c r="S66" s="121" t="s">
        <v>40</v>
      </c>
      <c r="T66" s="169">
        <v>200</v>
      </c>
      <c r="U66" s="170" t="s">
        <v>482</v>
      </c>
      <c r="V66" s="171"/>
      <c r="W66" s="171"/>
      <c r="X66"/>
      <c r="Y66"/>
      <c r="Z66" s="173">
        <v>74</v>
      </c>
      <c r="AA66" s="173">
        <v>57</v>
      </c>
      <c r="AB66" s="173">
        <v>27</v>
      </c>
      <c r="AC66" s="173"/>
      <c r="AD66" s="161"/>
      <c r="AE66" s="161"/>
      <c r="AF66" s="161" t="s">
        <v>40</v>
      </c>
      <c r="AG66" s="202" t="s">
        <v>157</v>
      </c>
    </row>
    <row r="67" customHeight="1" spans="4:33">
      <c r="D67" s="105" t="s">
        <v>483</v>
      </c>
      <c r="E67" s="105" t="s">
        <v>484</v>
      </c>
      <c r="F67" s="105" t="s">
        <v>485</v>
      </c>
      <c r="G67" s="105" t="s">
        <v>486</v>
      </c>
      <c r="H67" s="106">
        <v>18000</v>
      </c>
      <c r="I67" s="106">
        <v>200</v>
      </c>
      <c r="J67" s="105" t="s">
        <v>487</v>
      </c>
      <c r="K67" s="149"/>
      <c r="L67" s="135"/>
      <c r="M67" s="136"/>
      <c r="N67" s="137"/>
      <c r="O67" s="138"/>
      <c r="P67" s="121" t="s">
        <v>40</v>
      </c>
      <c r="Q67" s="121">
        <v>10</v>
      </c>
      <c r="R67" s="121">
        <v>7</v>
      </c>
      <c r="S67" s="121" t="s">
        <v>40</v>
      </c>
      <c r="T67" s="169">
        <v>200</v>
      </c>
      <c r="U67" s="166" t="s">
        <v>488</v>
      </c>
      <c r="V67" s="167"/>
      <c r="W67" s="167"/>
      <c r="X67" s="173" t="s">
        <v>489</v>
      </c>
      <c r="Y67" s="173" t="s">
        <v>490</v>
      </c>
      <c r="Z67" s="173">
        <v>98</v>
      </c>
      <c r="AA67" s="173">
        <v>32</v>
      </c>
      <c r="AB67" s="173">
        <v>25</v>
      </c>
      <c r="AC67" s="173">
        <v>16</v>
      </c>
      <c r="AD67" s="161"/>
      <c r="AE67" s="161"/>
      <c r="AF67" s="161" t="s">
        <v>40</v>
      </c>
      <c r="AG67" s="202" t="s">
        <v>157</v>
      </c>
    </row>
    <row r="68" customHeight="1" spans="4:33">
      <c r="D68" s="105" t="s">
        <v>491</v>
      </c>
      <c r="E68" s="105" t="s">
        <v>492</v>
      </c>
      <c r="F68" s="105" t="s">
        <v>493</v>
      </c>
      <c r="G68" s="105" t="s">
        <v>494</v>
      </c>
      <c r="H68" s="106">
        <v>31000</v>
      </c>
      <c r="I68" s="106">
        <v>200</v>
      </c>
      <c r="J68" s="105" t="s">
        <v>495</v>
      </c>
      <c r="K68" s="149"/>
      <c r="L68" s="135"/>
      <c r="M68" s="136"/>
      <c r="N68" s="137"/>
      <c r="O68" s="138"/>
      <c r="P68" s="121" t="s">
        <v>40</v>
      </c>
      <c r="Q68" s="121">
        <v>10</v>
      </c>
      <c r="R68" s="121">
        <v>8</v>
      </c>
      <c r="S68" s="121" t="s">
        <v>40</v>
      </c>
      <c r="T68" s="169">
        <v>200</v>
      </c>
      <c r="U68" s="166" t="s">
        <v>496</v>
      </c>
      <c r="V68" s="166" t="s">
        <v>497</v>
      </c>
      <c r="W68" s="167"/>
      <c r="X68" s="173" t="s">
        <v>498</v>
      </c>
      <c r="Y68" s="173" t="s">
        <v>499</v>
      </c>
      <c r="Z68" s="173">
        <v>141</v>
      </c>
      <c r="AA68" s="173">
        <v>62</v>
      </c>
      <c r="AB68" s="173">
        <v>76</v>
      </c>
      <c r="AC68" s="173">
        <v>75</v>
      </c>
      <c r="AD68" s="161"/>
      <c r="AE68" s="161"/>
      <c r="AF68" s="161"/>
      <c r="AG68" s="202" t="s">
        <v>157</v>
      </c>
    </row>
    <row r="69" customHeight="1" spans="4:33">
      <c r="D69" s="105" t="s">
        <v>500</v>
      </c>
      <c r="E69" s="105" t="s">
        <v>501</v>
      </c>
      <c r="F69" s="105" t="s">
        <v>502</v>
      </c>
      <c r="G69" s="105" t="s">
        <v>503</v>
      </c>
      <c r="H69" s="106">
        <v>13000</v>
      </c>
      <c r="I69" s="106">
        <v>200</v>
      </c>
      <c r="J69" s="105" t="s">
        <v>504</v>
      </c>
      <c r="K69" s="150"/>
      <c r="L69" s="130"/>
      <c r="M69" s="131"/>
      <c r="N69" s="132"/>
      <c r="O69" s="133"/>
      <c r="P69" s="121" t="s">
        <v>40</v>
      </c>
      <c r="Q69" s="121">
        <v>10</v>
      </c>
      <c r="R69" s="121">
        <v>9</v>
      </c>
      <c r="S69" s="121" t="s">
        <v>40</v>
      </c>
      <c r="T69" s="169">
        <v>200</v>
      </c>
      <c r="U69" s="170" t="s">
        <v>505</v>
      </c>
      <c r="V69" s="171"/>
      <c r="W69" s="171"/>
      <c r="X69" t="s">
        <v>506</v>
      </c>
      <c r="Y69" t="s">
        <v>507</v>
      </c>
      <c r="Z69" s="173">
        <v>33</v>
      </c>
      <c r="AA69" s="173">
        <v>23</v>
      </c>
      <c r="AB69" s="173">
        <v>20</v>
      </c>
      <c r="AC69" s="173">
        <v>10</v>
      </c>
      <c r="AD69" s="161"/>
      <c r="AE69" s="161"/>
      <c r="AF69" s="161"/>
      <c r="AG69" s="202" t="s">
        <v>157</v>
      </c>
    </row>
    <row r="70" customHeight="1" spans="4:33">
      <c r="D70" s="105" t="s">
        <v>508</v>
      </c>
      <c r="E70" s="105" t="s">
        <v>509</v>
      </c>
      <c r="F70" s="105" t="s">
        <v>508</v>
      </c>
      <c r="G70" s="105" t="s">
        <v>510</v>
      </c>
      <c r="H70" s="106">
        <v>12000</v>
      </c>
      <c r="I70" s="106">
        <v>200</v>
      </c>
      <c r="J70" s="105" t="s">
        <v>511</v>
      </c>
      <c r="K70" s="150"/>
      <c r="L70" s="130"/>
      <c r="M70" s="131"/>
      <c r="N70" s="132"/>
      <c r="O70" s="133"/>
      <c r="P70" s="121" t="s">
        <v>40</v>
      </c>
      <c r="Q70" s="121">
        <v>7</v>
      </c>
      <c r="R70" s="121">
        <v>9</v>
      </c>
      <c r="S70" s="121" t="s">
        <v>40</v>
      </c>
      <c r="T70" s="169">
        <v>200</v>
      </c>
      <c r="U70" s="170" t="s">
        <v>512</v>
      </c>
      <c r="V70" s="171"/>
      <c r="W70" s="171"/>
      <c r="X70"/>
      <c r="Y70"/>
      <c r="Z70" s="173">
        <v>105</v>
      </c>
      <c r="AA70" s="173">
        <v>36</v>
      </c>
      <c r="AB70" s="173">
        <v>17</v>
      </c>
      <c r="AC70" s="173"/>
      <c r="AD70" s="161"/>
      <c r="AE70" s="161"/>
      <c r="AF70" s="161" t="s">
        <v>40</v>
      </c>
      <c r="AG70" s="202" t="s">
        <v>157</v>
      </c>
    </row>
    <row r="71" customHeight="1" spans="4:33">
      <c r="D71" s="105" t="s">
        <v>513</v>
      </c>
      <c r="E71" s="105" t="s">
        <v>514</v>
      </c>
      <c r="F71" s="105" t="s">
        <v>513</v>
      </c>
      <c r="G71" s="100" t="s">
        <v>515</v>
      </c>
      <c r="H71" s="106">
        <v>54000</v>
      </c>
      <c r="I71" s="106">
        <v>200</v>
      </c>
      <c r="J71" s="105" t="s">
        <v>516</v>
      </c>
      <c r="K71" s="149"/>
      <c r="L71" s="135"/>
      <c r="M71" s="136"/>
      <c r="N71" s="137"/>
      <c r="O71" s="138"/>
      <c r="P71" s="121" t="s">
        <v>40</v>
      </c>
      <c r="Q71" s="121">
        <v>10</v>
      </c>
      <c r="R71" s="121">
        <v>7</v>
      </c>
      <c r="S71" s="121" t="s">
        <v>40</v>
      </c>
      <c r="T71" s="169">
        <v>200</v>
      </c>
      <c r="U71" s="166" t="s">
        <v>517</v>
      </c>
      <c r="V71" s="166" t="s">
        <v>518</v>
      </c>
      <c r="W71" s="167"/>
      <c r="X71" s="173" t="s">
        <v>519</v>
      </c>
      <c r="Y71" s="173" t="s">
        <v>520</v>
      </c>
      <c r="Z71" s="173">
        <v>67</v>
      </c>
      <c r="AA71" s="173">
        <v>27</v>
      </c>
      <c r="AB71" s="173">
        <v>27</v>
      </c>
      <c r="AC71" s="173">
        <v>15</v>
      </c>
      <c r="AD71" s="161"/>
      <c r="AE71" s="161"/>
      <c r="AF71" s="161"/>
      <c r="AG71" s="202" t="s">
        <v>157</v>
      </c>
    </row>
    <row r="72" customHeight="1" spans="4:33">
      <c r="D72" s="105" t="s">
        <v>521</v>
      </c>
      <c r="E72" s="105" t="s">
        <v>522</v>
      </c>
      <c r="F72" s="105" t="s">
        <v>521</v>
      </c>
      <c r="G72" s="105" t="s">
        <v>523</v>
      </c>
      <c r="H72" s="106">
        <v>17000</v>
      </c>
      <c r="I72" s="106">
        <v>200</v>
      </c>
      <c r="J72" s="105" t="s">
        <v>524</v>
      </c>
      <c r="K72" s="150"/>
      <c r="L72" s="130"/>
      <c r="M72" s="131"/>
      <c r="N72" s="132"/>
      <c r="O72" s="133"/>
      <c r="P72" s="121" t="s">
        <v>40</v>
      </c>
      <c r="Q72" s="121">
        <v>10</v>
      </c>
      <c r="R72" s="121">
        <v>6</v>
      </c>
      <c r="S72" s="121" t="s">
        <v>40</v>
      </c>
      <c r="T72" s="169">
        <v>200</v>
      </c>
      <c r="U72" s="170" t="s">
        <v>525</v>
      </c>
      <c r="V72" s="171"/>
      <c r="W72" s="171"/>
      <c r="X72"/>
      <c r="Y72"/>
      <c r="Z72" s="173">
        <v>92</v>
      </c>
      <c r="AA72" s="173">
        <v>48</v>
      </c>
      <c r="AB72" s="173">
        <v>34</v>
      </c>
      <c r="AC72" s="173"/>
      <c r="AD72" s="161"/>
      <c r="AE72" s="161"/>
      <c r="AF72" s="161"/>
      <c r="AG72" s="202" t="s">
        <v>157</v>
      </c>
    </row>
    <row r="73" customHeight="1" spans="4:33">
      <c r="D73" s="105" t="s">
        <v>526</v>
      </c>
      <c r="E73" s="105" t="s">
        <v>527</v>
      </c>
      <c r="F73" s="105" t="s">
        <v>528</v>
      </c>
      <c r="G73" s="105" t="s">
        <v>529</v>
      </c>
      <c r="H73" s="106">
        <v>17000</v>
      </c>
      <c r="I73" s="106">
        <v>200</v>
      </c>
      <c r="J73" s="105" t="s">
        <v>530</v>
      </c>
      <c r="K73" s="149"/>
      <c r="L73" s="135"/>
      <c r="M73" s="136"/>
      <c r="N73" s="137"/>
      <c r="O73" s="138"/>
      <c r="P73" s="121" t="s">
        <v>40</v>
      </c>
      <c r="Q73" s="121">
        <v>10</v>
      </c>
      <c r="R73" s="121">
        <v>8</v>
      </c>
      <c r="S73" s="121" t="s">
        <v>40</v>
      </c>
      <c r="T73" s="169">
        <v>200</v>
      </c>
      <c r="U73" s="166" t="s">
        <v>531</v>
      </c>
      <c r="V73" s="167"/>
      <c r="W73" s="167"/>
      <c r="X73" s="173" t="s">
        <v>532</v>
      </c>
      <c r="Y73" s="173" t="s">
        <v>533</v>
      </c>
      <c r="Z73" s="173">
        <v>73</v>
      </c>
      <c r="AA73" s="173">
        <v>42</v>
      </c>
      <c r="AB73" s="173">
        <v>12</v>
      </c>
      <c r="AC73" s="173">
        <v>12</v>
      </c>
      <c r="AD73" s="161"/>
      <c r="AE73" s="161"/>
      <c r="AF73" s="161" t="s">
        <v>40</v>
      </c>
      <c r="AG73" s="202" t="s">
        <v>268</v>
      </c>
    </row>
    <row r="74" customHeight="1" spans="4:33">
      <c r="D74" s="105" t="s">
        <v>534</v>
      </c>
      <c r="E74" s="105" t="s">
        <v>535</v>
      </c>
      <c r="F74" s="105" t="s">
        <v>536</v>
      </c>
      <c r="G74" s="105" t="s">
        <v>537</v>
      </c>
      <c r="H74" s="106">
        <v>13000</v>
      </c>
      <c r="I74" s="106">
        <v>200</v>
      </c>
      <c r="J74" s="105" t="s">
        <v>538</v>
      </c>
      <c r="K74" s="152"/>
      <c r="L74" s="153"/>
      <c r="M74" s="154"/>
      <c r="N74" s="155"/>
      <c r="O74" s="156"/>
      <c r="P74" s="121" t="s">
        <v>40</v>
      </c>
      <c r="Q74" s="121">
        <v>10</v>
      </c>
      <c r="R74" s="121">
        <v>7</v>
      </c>
      <c r="S74" s="121" t="s">
        <v>40</v>
      </c>
      <c r="T74" s="122">
        <v>200</v>
      </c>
      <c r="U74" s="170" t="s">
        <v>539</v>
      </c>
      <c r="V74" s="178"/>
      <c r="W74" s="178"/>
      <c r="X74" s="179" t="s">
        <v>540</v>
      </c>
      <c r="Y74" s="179" t="s">
        <v>541</v>
      </c>
      <c r="Z74" s="173">
        <v>35</v>
      </c>
      <c r="AA74" s="173">
        <v>18</v>
      </c>
      <c r="AB74" s="173">
        <v>10</v>
      </c>
      <c r="AC74" s="173">
        <v>5</v>
      </c>
      <c r="AD74" s="161"/>
      <c r="AE74" s="161"/>
      <c r="AF74" s="161" t="s">
        <v>40</v>
      </c>
      <c r="AG74" s="202" t="s">
        <v>157</v>
      </c>
    </row>
    <row r="75" customHeight="1" spans="4:33">
      <c r="D75" s="105" t="s">
        <v>542</v>
      </c>
      <c r="E75" s="105" t="s">
        <v>543</v>
      </c>
      <c r="F75" s="105" t="s">
        <v>544</v>
      </c>
      <c r="G75" s="100" t="s">
        <v>545</v>
      </c>
      <c r="H75" s="106">
        <v>5090</v>
      </c>
      <c r="I75" s="106">
        <v>80</v>
      </c>
      <c r="J75" s="105" t="s">
        <v>546</v>
      </c>
      <c r="K75" s="150"/>
      <c r="L75" s="130"/>
      <c r="M75" s="131"/>
      <c r="N75" s="132"/>
      <c r="O75" s="133"/>
      <c r="P75" s="121" t="s">
        <v>40</v>
      </c>
      <c r="Q75" s="121">
        <v>8</v>
      </c>
      <c r="R75" s="121">
        <v>5</v>
      </c>
      <c r="S75" s="121" t="s">
        <v>40</v>
      </c>
      <c r="T75" s="169">
        <v>80</v>
      </c>
      <c r="U75" s="170" t="s">
        <v>547</v>
      </c>
      <c r="V75" s="171"/>
      <c r="W75" s="171"/>
      <c r="X75"/>
      <c r="Y75"/>
      <c r="Z75" s="173">
        <v>55</v>
      </c>
      <c r="AA75" s="173">
        <v>48</v>
      </c>
      <c r="AB75" s="173">
        <v>26</v>
      </c>
      <c r="AC75" s="173"/>
      <c r="AD75" s="161"/>
      <c r="AE75" s="161"/>
      <c r="AF75" s="161" t="s">
        <v>40</v>
      </c>
      <c r="AG75" s="202" t="s">
        <v>157</v>
      </c>
    </row>
    <row r="76" customHeight="1" spans="4:33">
      <c r="D76" s="105" t="s">
        <v>548</v>
      </c>
      <c r="E76" s="105" t="s">
        <v>549</v>
      </c>
      <c r="F76" s="105" t="s">
        <v>548</v>
      </c>
      <c r="G76" s="105" t="s">
        <v>550</v>
      </c>
      <c r="H76" s="106">
        <v>11000</v>
      </c>
      <c r="I76" s="106">
        <v>200</v>
      </c>
      <c r="J76" s="105" t="s">
        <v>551</v>
      </c>
      <c r="K76" s="150"/>
      <c r="L76" s="130"/>
      <c r="M76" s="131"/>
      <c r="N76" s="132"/>
      <c r="O76" s="133"/>
      <c r="P76" s="121" t="s">
        <v>40</v>
      </c>
      <c r="Q76" s="121">
        <v>10</v>
      </c>
      <c r="R76" s="121">
        <v>7</v>
      </c>
      <c r="S76" s="121" t="s">
        <v>40</v>
      </c>
      <c r="T76" s="169">
        <v>200</v>
      </c>
      <c r="U76" s="170" t="s">
        <v>552</v>
      </c>
      <c r="V76" s="183" t="s">
        <v>553</v>
      </c>
      <c r="W76" s="171"/>
      <c r="X76" t="s">
        <v>554</v>
      </c>
      <c r="Y76" t="s">
        <v>555</v>
      </c>
      <c r="Z76" s="173">
        <v>53</v>
      </c>
      <c r="AA76" s="173">
        <v>51</v>
      </c>
      <c r="AB76" s="173">
        <v>24</v>
      </c>
      <c r="AC76" s="173">
        <v>0</v>
      </c>
      <c r="AD76" s="161"/>
      <c r="AE76" s="161"/>
      <c r="AF76" s="161" t="s">
        <v>40</v>
      </c>
      <c r="AG76" s="202" t="s">
        <v>157</v>
      </c>
    </row>
    <row r="77" customHeight="1" spans="4:33">
      <c r="D77" s="103" t="s">
        <v>556</v>
      </c>
      <c r="E77" s="103" t="s">
        <v>557</v>
      </c>
      <c r="F77" s="103" t="s">
        <v>556</v>
      </c>
      <c r="G77" s="103" t="s">
        <v>558</v>
      </c>
      <c r="H77" s="104">
        <v>11000</v>
      </c>
      <c r="I77" s="104">
        <v>200</v>
      </c>
      <c r="J77" s="103" t="s">
        <v>559</v>
      </c>
      <c r="K77" s="151"/>
      <c r="L77" s="125"/>
      <c r="M77" s="126"/>
      <c r="N77" s="127"/>
      <c r="O77" s="128"/>
      <c r="P77" s="126"/>
      <c r="Q77" s="126"/>
      <c r="R77" s="126"/>
      <c r="S77" s="126"/>
      <c r="T77" s="127"/>
      <c r="U77" s="168"/>
      <c r="V77" s="168"/>
      <c r="W77" s="168"/>
      <c r="X77" s="177"/>
      <c r="Y77" s="177"/>
      <c r="Z77" s="177"/>
      <c r="AA77" s="177"/>
      <c r="AB77" s="177"/>
      <c r="AC77" s="177"/>
      <c r="AD77" s="151"/>
      <c r="AE77" s="151"/>
      <c r="AF77" s="151"/>
      <c r="AG77" s="201" t="s">
        <v>157</v>
      </c>
    </row>
    <row r="78" customHeight="1" spans="4:33">
      <c r="D78" s="105" t="s">
        <v>560</v>
      </c>
      <c r="E78" s="105" t="s">
        <v>561</v>
      </c>
      <c r="F78" s="105" t="s">
        <v>562</v>
      </c>
      <c r="G78" s="105" t="s">
        <v>563</v>
      </c>
      <c r="H78" s="106">
        <v>12000</v>
      </c>
      <c r="I78" s="106">
        <v>200</v>
      </c>
      <c r="J78" s="105" t="s">
        <v>564</v>
      </c>
      <c r="K78" s="149"/>
      <c r="L78" s="135"/>
      <c r="M78" s="136"/>
      <c r="N78" s="137"/>
      <c r="O78" s="138"/>
      <c r="P78" s="121" t="s">
        <v>40</v>
      </c>
      <c r="Q78" s="121">
        <v>10</v>
      </c>
      <c r="R78" s="121">
        <v>7</v>
      </c>
      <c r="S78" s="121" t="s">
        <v>40</v>
      </c>
      <c r="T78" s="169">
        <v>200</v>
      </c>
      <c r="U78" s="166" t="s">
        <v>565</v>
      </c>
      <c r="V78" s="166" t="s">
        <v>566</v>
      </c>
      <c r="W78" s="167"/>
      <c r="X78" s="173" t="s">
        <v>567</v>
      </c>
      <c r="Y78" s="173" t="s">
        <v>568</v>
      </c>
      <c r="Z78" s="173">
        <v>220</v>
      </c>
      <c r="AA78" s="173">
        <v>34</v>
      </c>
      <c r="AB78" s="173">
        <v>7</v>
      </c>
      <c r="AC78" s="173">
        <v>7</v>
      </c>
      <c r="AD78" s="161"/>
      <c r="AE78" s="161"/>
      <c r="AF78" s="161" t="s">
        <v>40</v>
      </c>
      <c r="AG78" s="202" t="s">
        <v>157</v>
      </c>
    </row>
    <row r="79" customHeight="1" spans="4:33">
      <c r="D79" s="105" t="s">
        <v>569</v>
      </c>
      <c r="E79" s="105" t="s">
        <v>570</v>
      </c>
      <c r="F79" s="105" t="s">
        <v>571</v>
      </c>
      <c r="G79" s="105" t="s">
        <v>572</v>
      </c>
      <c r="H79" s="106">
        <v>12000</v>
      </c>
      <c r="I79" s="106">
        <v>200</v>
      </c>
      <c r="J79" s="105" t="s">
        <v>573</v>
      </c>
      <c r="K79" s="149"/>
      <c r="L79" s="135"/>
      <c r="M79" s="136"/>
      <c r="N79" s="137"/>
      <c r="O79" s="138"/>
      <c r="P79" s="121" t="s">
        <v>40</v>
      </c>
      <c r="Q79" s="121">
        <v>10</v>
      </c>
      <c r="R79" s="121">
        <v>7</v>
      </c>
      <c r="S79" s="121" t="s">
        <v>40</v>
      </c>
      <c r="T79" s="169">
        <v>200</v>
      </c>
      <c r="U79" s="166" t="s">
        <v>574</v>
      </c>
      <c r="V79" s="166" t="s">
        <v>575</v>
      </c>
      <c r="W79" s="166" t="s">
        <v>576</v>
      </c>
      <c r="X79" s="173" t="s">
        <v>577</v>
      </c>
      <c r="Y79" s="173" t="s">
        <v>578</v>
      </c>
      <c r="Z79" s="173">
        <v>204</v>
      </c>
      <c r="AA79" s="173">
        <v>79</v>
      </c>
      <c r="AB79" s="173">
        <v>215</v>
      </c>
      <c r="AC79" s="173">
        <v>116</v>
      </c>
      <c r="AD79" s="161"/>
      <c r="AE79" s="161"/>
      <c r="AF79" s="161" t="s">
        <v>40</v>
      </c>
      <c r="AG79" s="202" t="s">
        <v>157</v>
      </c>
    </row>
    <row r="80" customHeight="1" spans="4:33">
      <c r="D80" s="105" t="s">
        <v>579</v>
      </c>
      <c r="E80" s="105" t="s">
        <v>580</v>
      </c>
      <c r="F80" s="105" t="s">
        <v>580</v>
      </c>
      <c r="G80" s="105" t="s">
        <v>581</v>
      </c>
      <c r="H80" s="106">
        <v>12000</v>
      </c>
      <c r="I80" s="106">
        <v>200</v>
      </c>
      <c r="J80" s="105" t="s">
        <v>582</v>
      </c>
      <c r="K80" s="150"/>
      <c r="L80" s="130"/>
      <c r="M80" s="131"/>
      <c r="N80" s="132"/>
      <c r="O80" s="133"/>
      <c r="P80" s="121" t="s">
        <v>40</v>
      </c>
      <c r="Q80" s="121">
        <v>10</v>
      </c>
      <c r="R80" s="121">
        <v>7</v>
      </c>
      <c r="S80" s="121" t="s">
        <v>40</v>
      </c>
      <c r="T80" s="169">
        <v>200</v>
      </c>
      <c r="U80" s="170" t="s">
        <v>583</v>
      </c>
      <c r="V80" s="171"/>
      <c r="W80" s="171"/>
      <c r="X80" t="s">
        <v>584</v>
      </c>
      <c r="Y80" t="s">
        <v>585</v>
      </c>
      <c r="Z80" s="173">
        <v>46</v>
      </c>
      <c r="AA80" s="173">
        <v>63</v>
      </c>
      <c r="AB80" s="173">
        <v>38</v>
      </c>
      <c r="AC80" s="173">
        <v>1</v>
      </c>
      <c r="AD80" s="161"/>
      <c r="AE80" s="161"/>
      <c r="AF80" s="161" t="s">
        <v>40</v>
      </c>
      <c r="AG80" s="202" t="s">
        <v>157</v>
      </c>
    </row>
    <row r="81" customHeight="1" spans="4:33">
      <c r="D81" s="105" t="s">
        <v>586</v>
      </c>
      <c r="E81" s="105" t="s">
        <v>587</v>
      </c>
      <c r="F81" s="105" t="s">
        <v>588</v>
      </c>
      <c r="G81" s="105" t="s">
        <v>589</v>
      </c>
      <c r="H81" s="106">
        <v>11000</v>
      </c>
      <c r="I81" s="106">
        <v>200</v>
      </c>
      <c r="J81" s="105" t="s">
        <v>590</v>
      </c>
      <c r="K81" s="149"/>
      <c r="L81" s="135"/>
      <c r="M81" s="136"/>
      <c r="N81" s="137"/>
      <c r="O81" s="138"/>
      <c r="P81" s="121" t="s">
        <v>40</v>
      </c>
      <c r="Q81" s="121">
        <v>10</v>
      </c>
      <c r="R81" s="121">
        <v>8</v>
      </c>
      <c r="S81" s="121" t="s">
        <v>40</v>
      </c>
      <c r="T81" s="169">
        <v>200</v>
      </c>
      <c r="U81" s="166" t="s">
        <v>591</v>
      </c>
      <c r="V81" s="166" t="s">
        <v>592</v>
      </c>
      <c r="W81" s="167"/>
      <c r="X81" s="173" t="s">
        <v>593</v>
      </c>
      <c r="Y81" s="173" t="s">
        <v>594</v>
      </c>
      <c r="Z81" s="173">
        <v>72</v>
      </c>
      <c r="AA81" s="173">
        <v>31</v>
      </c>
      <c r="AB81" s="173">
        <v>54</v>
      </c>
      <c r="AC81" s="173">
        <v>30</v>
      </c>
      <c r="AD81" s="161"/>
      <c r="AE81" s="161"/>
      <c r="AF81" s="161" t="s">
        <v>40</v>
      </c>
      <c r="AG81" s="202" t="s">
        <v>157</v>
      </c>
    </row>
    <row r="82" customHeight="1" spans="4:33">
      <c r="D82" s="105" t="s">
        <v>595</v>
      </c>
      <c r="E82" s="105" t="s">
        <v>596</v>
      </c>
      <c r="F82" s="105" t="s">
        <v>597</v>
      </c>
      <c r="G82" s="105" t="s">
        <v>598</v>
      </c>
      <c r="H82" s="106">
        <v>11000</v>
      </c>
      <c r="I82" s="106">
        <v>200</v>
      </c>
      <c r="J82" s="105" t="s">
        <v>599</v>
      </c>
      <c r="K82" s="149"/>
      <c r="L82" s="135"/>
      <c r="M82" s="136"/>
      <c r="N82" s="137"/>
      <c r="O82" s="138"/>
      <c r="P82" s="121" t="s">
        <v>40</v>
      </c>
      <c r="Q82" s="121">
        <v>10</v>
      </c>
      <c r="R82" s="121">
        <v>6</v>
      </c>
      <c r="S82" s="121" t="s">
        <v>40</v>
      </c>
      <c r="T82" s="169">
        <v>200</v>
      </c>
      <c r="U82" s="166" t="s">
        <v>600</v>
      </c>
      <c r="V82" s="166" t="s">
        <v>601</v>
      </c>
      <c r="W82" s="167"/>
      <c r="X82" s="173" t="s">
        <v>602</v>
      </c>
      <c r="Y82" s="173" t="s">
        <v>603</v>
      </c>
      <c r="Z82" s="173">
        <v>40</v>
      </c>
      <c r="AA82" s="173">
        <v>30</v>
      </c>
      <c r="AB82" s="173">
        <v>7</v>
      </c>
      <c r="AC82" s="173">
        <v>5</v>
      </c>
      <c r="AD82" s="161"/>
      <c r="AE82" s="161"/>
      <c r="AF82" s="161" t="s">
        <v>40</v>
      </c>
      <c r="AG82" s="202" t="s">
        <v>157</v>
      </c>
    </row>
    <row r="83" customHeight="1" spans="4:33">
      <c r="D83" s="103" t="s">
        <v>604</v>
      </c>
      <c r="E83" s="103" t="s">
        <v>605</v>
      </c>
      <c r="F83" s="103" t="s">
        <v>604</v>
      </c>
      <c r="G83" s="103" t="s">
        <v>606</v>
      </c>
      <c r="H83" s="104">
        <v>11000</v>
      </c>
      <c r="I83" s="104">
        <v>200</v>
      </c>
      <c r="J83" s="103" t="s">
        <v>605</v>
      </c>
      <c r="K83" s="150"/>
      <c r="L83" s="130"/>
      <c r="M83" s="131"/>
      <c r="N83" s="132"/>
      <c r="O83" s="133"/>
      <c r="P83" s="126"/>
      <c r="Q83" s="126"/>
      <c r="R83" s="126"/>
      <c r="S83" s="126"/>
      <c r="T83" s="127"/>
      <c r="U83" s="168"/>
      <c r="V83" s="168"/>
      <c r="W83" s="168"/>
      <c r="X83" s="177"/>
      <c r="Y83" s="177"/>
      <c r="Z83" s="177"/>
      <c r="AA83" s="177"/>
      <c r="AB83" s="177"/>
      <c r="AC83" s="177"/>
      <c r="AD83" s="151"/>
      <c r="AE83" s="151"/>
      <c r="AF83" s="151"/>
      <c r="AG83" s="201" t="s">
        <v>157</v>
      </c>
    </row>
    <row r="84" customHeight="1" spans="4:33">
      <c r="D84" s="105" t="s">
        <v>607</v>
      </c>
      <c r="E84" s="105" t="s">
        <v>608</v>
      </c>
      <c r="F84" s="105" t="s">
        <v>607</v>
      </c>
      <c r="G84" s="105" t="s">
        <v>609</v>
      </c>
      <c r="H84" s="106">
        <v>11000</v>
      </c>
      <c r="I84" s="106">
        <v>200</v>
      </c>
      <c r="J84" s="105" t="s">
        <v>610</v>
      </c>
      <c r="K84" s="149"/>
      <c r="L84" s="135"/>
      <c r="M84" s="136"/>
      <c r="N84" s="137"/>
      <c r="O84" s="138"/>
      <c r="P84" s="121" t="s">
        <v>40</v>
      </c>
      <c r="Q84" s="121">
        <v>10</v>
      </c>
      <c r="R84" s="121">
        <v>8</v>
      </c>
      <c r="S84" s="121" t="s">
        <v>40</v>
      </c>
      <c r="T84" s="169">
        <v>200</v>
      </c>
      <c r="U84" s="170" t="s">
        <v>611</v>
      </c>
      <c r="V84" s="170"/>
      <c r="W84" s="167"/>
      <c r="X84" s="173" t="s">
        <v>612</v>
      </c>
      <c r="Y84" s="173" t="s">
        <v>613</v>
      </c>
      <c r="Z84" s="173">
        <v>73</v>
      </c>
      <c r="AA84" s="173">
        <v>34</v>
      </c>
      <c r="AB84" s="173">
        <v>21</v>
      </c>
      <c r="AC84" s="173">
        <v>21</v>
      </c>
      <c r="AD84" s="161"/>
      <c r="AE84" s="161"/>
      <c r="AF84" s="161"/>
      <c r="AG84" s="202" t="s">
        <v>157</v>
      </c>
    </row>
    <row r="85" customHeight="1" spans="4:33">
      <c r="D85" s="105" t="s">
        <v>614</v>
      </c>
      <c r="E85" s="105" t="s">
        <v>615</v>
      </c>
      <c r="F85" s="105" t="s">
        <v>616</v>
      </c>
      <c r="G85" s="105" t="s">
        <v>617</v>
      </c>
      <c r="H85" s="106">
        <v>11000</v>
      </c>
      <c r="I85" s="106">
        <v>200</v>
      </c>
      <c r="J85" s="105" t="s">
        <v>618</v>
      </c>
      <c r="K85" s="149"/>
      <c r="L85" s="135"/>
      <c r="M85" s="136"/>
      <c r="N85" s="137"/>
      <c r="O85" s="138"/>
      <c r="P85" s="121" t="s">
        <v>40</v>
      </c>
      <c r="Q85" s="121">
        <v>10</v>
      </c>
      <c r="R85" s="121">
        <v>7</v>
      </c>
      <c r="S85" s="121" t="s">
        <v>40</v>
      </c>
      <c r="T85" s="169">
        <v>200</v>
      </c>
      <c r="U85" s="166" t="s">
        <v>619</v>
      </c>
      <c r="V85" s="166" t="s">
        <v>620</v>
      </c>
      <c r="W85" s="167"/>
      <c r="X85" s="173" t="s">
        <v>621</v>
      </c>
      <c r="Y85" s="173" t="s">
        <v>622</v>
      </c>
      <c r="Z85" s="173">
        <v>89</v>
      </c>
      <c r="AA85" s="173">
        <v>53</v>
      </c>
      <c r="AB85" s="173">
        <v>24</v>
      </c>
      <c r="AC85" s="173">
        <v>24</v>
      </c>
      <c r="AD85" s="161"/>
      <c r="AE85" s="161"/>
      <c r="AF85" s="161" t="s">
        <v>40</v>
      </c>
      <c r="AG85" s="202" t="s">
        <v>157</v>
      </c>
    </row>
    <row r="86" customHeight="1" spans="4:33">
      <c r="D86" s="105" t="s">
        <v>623</v>
      </c>
      <c r="E86" s="105" t="s">
        <v>624</v>
      </c>
      <c r="F86" s="105" t="s">
        <v>623</v>
      </c>
      <c r="G86" s="105" t="s">
        <v>625</v>
      </c>
      <c r="H86" s="106">
        <v>32000</v>
      </c>
      <c r="I86" s="106">
        <v>200</v>
      </c>
      <c r="J86" s="105" t="s">
        <v>626</v>
      </c>
      <c r="K86" s="149"/>
      <c r="L86" s="135"/>
      <c r="M86" s="136"/>
      <c r="N86" s="137"/>
      <c r="O86" s="138"/>
      <c r="P86" s="121" t="s">
        <v>40</v>
      </c>
      <c r="Q86" s="121">
        <v>10</v>
      </c>
      <c r="R86" s="121">
        <v>6</v>
      </c>
      <c r="S86" s="121" t="s">
        <v>40</v>
      </c>
      <c r="T86" s="169">
        <v>200</v>
      </c>
      <c r="U86" s="166" t="s">
        <v>627</v>
      </c>
      <c r="V86" s="166" t="s">
        <v>628</v>
      </c>
      <c r="W86" s="167"/>
      <c r="X86" s="173" t="s">
        <v>629</v>
      </c>
      <c r="Y86" s="173" t="s">
        <v>630</v>
      </c>
      <c r="Z86" s="173">
        <v>63</v>
      </c>
      <c r="AA86" s="173">
        <v>4</v>
      </c>
      <c r="AB86" s="173">
        <v>9</v>
      </c>
      <c r="AC86" s="173">
        <v>9</v>
      </c>
      <c r="AD86" s="161"/>
      <c r="AE86" s="161"/>
      <c r="AF86" s="161"/>
      <c r="AG86" s="202" t="s">
        <v>157</v>
      </c>
    </row>
    <row r="87" customHeight="1" spans="4:33">
      <c r="D87" s="105" t="s">
        <v>631</v>
      </c>
      <c r="E87" s="105" t="s">
        <v>632</v>
      </c>
      <c r="F87" s="105" t="s">
        <v>633</v>
      </c>
      <c r="G87" s="105" t="s">
        <v>634</v>
      </c>
      <c r="H87" s="106">
        <v>11000</v>
      </c>
      <c r="I87" s="106">
        <v>200</v>
      </c>
      <c r="J87" s="105" t="s">
        <v>635</v>
      </c>
      <c r="K87" s="150"/>
      <c r="L87" s="130"/>
      <c r="M87" s="131"/>
      <c r="N87" s="132"/>
      <c r="O87" s="133"/>
      <c r="P87" s="121" t="s">
        <v>40</v>
      </c>
      <c r="Q87" s="121">
        <v>10</v>
      </c>
      <c r="R87" s="121">
        <v>5</v>
      </c>
      <c r="S87" s="121" t="s">
        <v>40</v>
      </c>
      <c r="T87" s="169">
        <v>200</v>
      </c>
      <c r="U87" s="170" t="s">
        <v>636</v>
      </c>
      <c r="V87" s="172" t="s">
        <v>637</v>
      </c>
      <c r="W87" s="171"/>
      <c r="X87"/>
      <c r="Y87"/>
      <c r="Z87" s="173">
        <v>79</v>
      </c>
      <c r="AA87" s="173">
        <v>77</v>
      </c>
      <c r="AB87" s="173">
        <v>10</v>
      </c>
      <c r="AC87" s="173"/>
      <c r="AD87" s="161"/>
      <c r="AE87" s="161"/>
      <c r="AF87" s="161"/>
      <c r="AG87" s="202" t="s">
        <v>157</v>
      </c>
    </row>
    <row r="88" customHeight="1" spans="4:33">
      <c r="D88" s="105" t="s">
        <v>638</v>
      </c>
      <c r="E88" s="105" t="s">
        <v>639</v>
      </c>
      <c r="F88" s="105" t="s">
        <v>640</v>
      </c>
      <c r="G88" s="105" t="s">
        <v>641</v>
      </c>
      <c r="H88" s="106">
        <v>10000</v>
      </c>
      <c r="I88" s="106">
        <v>200</v>
      </c>
      <c r="J88" s="105" t="s">
        <v>642</v>
      </c>
      <c r="K88" s="149"/>
      <c r="L88" s="135"/>
      <c r="M88" s="136"/>
      <c r="N88" s="137"/>
      <c r="O88" s="138"/>
      <c r="P88" s="121" t="s">
        <v>40</v>
      </c>
      <c r="Q88" s="121">
        <v>10</v>
      </c>
      <c r="R88" s="121">
        <v>8</v>
      </c>
      <c r="S88" s="121" t="s">
        <v>40</v>
      </c>
      <c r="T88" s="169">
        <v>200</v>
      </c>
      <c r="U88" s="166" t="s">
        <v>643</v>
      </c>
      <c r="V88" s="167"/>
      <c r="W88" s="167"/>
      <c r="X88" s="173" t="s">
        <v>644</v>
      </c>
      <c r="Y88" s="173" t="s">
        <v>645</v>
      </c>
      <c r="Z88" s="173">
        <v>106</v>
      </c>
      <c r="AA88" s="173">
        <v>51</v>
      </c>
      <c r="AB88" s="173">
        <v>28</v>
      </c>
      <c r="AC88" s="173">
        <v>25</v>
      </c>
      <c r="AD88" s="161"/>
      <c r="AE88" s="161"/>
      <c r="AF88" s="161" t="s">
        <v>40</v>
      </c>
      <c r="AG88" s="202" t="s">
        <v>157</v>
      </c>
    </row>
    <row r="89" customHeight="1" spans="4:33">
      <c r="D89" s="105" t="s">
        <v>646</v>
      </c>
      <c r="E89" s="105" t="s">
        <v>647</v>
      </c>
      <c r="F89" s="105" t="s">
        <v>648</v>
      </c>
      <c r="G89" s="105" t="s">
        <v>649</v>
      </c>
      <c r="H89" s="106">
        <v>11000</v>
      </c>
      <c r="I89" s="106">
        <v>200</v>
      </c>
      <c r="J89" s="105" t="s">
        <v>650</v>
      </c>
      <c r="K89" s="150"/>
      <c r="L89" s="130"/>
      <c r="M89" s="131"/>
      <c r="N89" s="132"/>
      <c r="O89" s="133"/>
      <c r="P89" s="121" t="s">
        <v>40</v>
      </c>
      <c r="Q89" s="121">
        <v>10</v>
      </c>
      <c r="R89" s="121">
        <v>8</v>
      </c>
      <c r="S89" s="121" t="s">
        <v>40</v>
      </c>
      <c r="T89" s="169">
        <v>200</v>
      </c>
      <c r="U89" s="170" t="s">
        <v>651</v>
      </c>
      <c r="V89" s="171"/>
      <c r="W89" s="171"/>
      <c r="X89"/>
      <c r="Y89"/>
      <c r="Z89" s="173">
        <v>60</v>
      </c>
      <c r="AA89" s="173">
        <v>42</v>
      </c>
      <c r="AB89" s="173">
        <v>18</v>
      </c>
      <c r="AC89" s="173"/>
      <c r="AD89" s="161"/>
      <c r="AE89" s="161"/>
      <c r="AF89" s="161"/>
      <c r="AG89" s="202" t="s">
        <v>157</v>
      </c>
    </row>
    <row r="90" customHeight="1" spans="4:33">
      <c r="D90" s="105" t="s">
        <v>652</v>
      </c>
      <c r="E90" s="105" t="s">
        <v>653</v>
      </c>
      <c r="F90" s="105" t="s">
        <v>652</v>
      </c>
      <c r="G90" s="112" t="s">
        <v>654</v>
      </c>
      <c r="H90" s="106">
        <v>14000</v>
      </c>
      <c r="I90" s="106">
        <v>200</v>
      </c>
      <c r="J90" s="105" t="s">
        <v>655</v>
      </c>
      <c r="K90" s="150"/>
      <c r="L90" s="130"/>
      <c r="M90" s="131"/>
      <c r="N90" s="132"/>
      <c r="O90" s="133"/>
      <c r="P90" s="121" t="s">
        <v>40</v>
      </c>
      <c r="Q90" s="121">
        <v>10</v>
      </c>
      <c r="R90" s="121">
        <v>8</v>
      </c>
      <c r="S90" s="121" t="s">
        <v>40</v>
      </c>
      <c r="T90" s="169">
        <v>200</v>
      </c>
      <c r="U90" s="170" t="s">
        <v>656</v>
      </c>
      <c r="V90" s="171"/>
      <c r="W90" s="171"/>
      <c r="X90"/>
      <c r="Y90"/>
      <c r="Z90" s="173">
        <v>192</v>
      </c>
      <c r="AA90" s="173">
        <v>57</v>
      </c>
      <c r="AB90" s="173">
        <v>18</v>
      </c>
      <c r="AC90" s="173"/>
      <c r="AD90" s="161"/>
      <c r="AE90" s="161"/>
      <c r="AF90" s="161" t="s">
        <v>40</v>
      </c>
      <c r="AG90" s="202" t="s">
        <v>157</v>
      </c>
    </row>
    <row r="91" customHeight="1" spans="4:33">
      <c r="D91" s="105" t="s">
        <v>657</v>
      </c>
      <c r="E91" s="105" t="s">
        <v>658</v>
      </c>
      <c r="F91" s="105" t="s">
        <v>659</v>
      </c>
      <c r="G91" s="105" t="s">
        <v>660</v>
      </c>
      <c r="H91" s="106">
        <v>10000</v>
      </c>
      <c r="I91" s="106">
        <v>200</v>
      </c>
      <c r="J91" s="105" t="s">
        <v>661</v>
      </c>
      <c r="K91" s="150"/>
      <c r="L91" s="130"/>
      <c r="M91" s="131"/>
      <c r="N91" s="132"/>
      <c r="O91" s="133"/>
      <c r="P91" s="121" t="s">
        <v>40</v>
      </c>
      <c r="Q91" s="121">
        <v>8</v>
      </c>
      <c r="R91" s="121">
        <v>7</v>
      </c>
      <c r="S91" s="121" t="s">
        <v>40</v>
      </c>
      <c r="T91" s="169">
        <v>200</v>
      </c>
      <c r="U91" s="170" t="s">
        <v>662</v>
      </c>
      <c r="V91" s="171"/>
      <c r="W91" s="171"/>
      <c r="X91"/>
      <c r="Y91"/>
      <c r="Z91" s="173">
        <v>65</v>
      </c>
      <c r="AA91" s="173">
        <v>51</v>
      </c>
      <c r="AB91" s="173">
        <v>10</v>
      </c>
      <c r="AC91" s="173"/>
      <c r="AD91" s="161"/>
      <c r="AE91" s="161"/>
      <c r="AF91" s="161" t="s">
        <v>40</v>
      </c>
      <c r="AG91" s="202" t="s">
        <v>157</v>
      </c>
    </row>
    <row r="92" customHeight="1" spans="4:33">
      <c r="D92" s="105" t="s">
        <v>663</v>
      </c>
      <c r="E92" s="105" t="s">
        <v>664</v>
      </c>
      <c r="F92" s="105" t="s">
        <v>663</v>
      </c>
      <c r="G92" s="105" t="s">
        <v>665</v>
      </c>
      <c r="H92" s="106">
        <v>18000</v>
      </c>
      <c r="I92" s="106">
        <v>200</v>
      </c>
      <c r="J92" s="105" t="s">
        <v>666</v>
      </c>
      <c r="K92" s="149"/>
      <c r="L92" s="135"/>
      <c r="M92" s="136"/>
      <c r="N92" s="137"/>
      <c r="O92" s="138"/>
      <c r="P92" s="121" t="s">
        <v>40</v>
      </c>
      <c r="Q92" s="121">
        <v>10</v>
      </c>
      <c r="R92" s="121">
        <v>7</v>
      </c>
      <c r="S92" s="121" t="s">
        <v>40</v>
      </c>
      <c r="T92" s="169">
        <v>200</v>
      </c>
      <c r="U92" s="166" t="s">
        <v>667</v>
      </c>
      <c r="V92" s="166" t="s">
        <v>668</v>
      </c>
      <c r="W92" s="167"/>
      <c r="X92" s="173" t="s">
        <v>669</v>
      </c>
      <c r="Y92" s="173" t="s">
        <v>670</v>
      </c>
      <c r="Z92" s="173">
        <v>80</v>
      </c>
      <c r="AA92" s="173">
        <v>46</v>
      </c>
      <c r="AB92" s="173">
        <v>20</v>
      </c>
      <c r="AC92" s="173">
        <v>11</v>
      </c>
      <c r="AD92" s="161"/>
      <c r="AE92" s="161"/>
      <c r="AF92" s="161" t="s">
        <v>40</v>
      </c>
      <c r="AG92" s="202" t="s">
        <v>157</v>
      </c>
    </row>
    <row r="93" customHeight="1" spans="4:33">
      <c r="D93" s="105" t="s">
        <v>671</v>
      </c>
      <c r="E93" s="105" t="s">
        <v>672</v>
      </c>
      <c r="F93" s="105" t="s">
        <v>673</v>
      </c>
      <c r="G93" s="105" t="s">
        <v>674</v>
      </c>
      <c r="H93" s="106">
        <v>15000</v>
      </c>
      <c r="I93" s="106">
        <v>200</v>
      </c>
      <c r="J93" s="105" t="s">
        <v>675</v>
      </c>
      <c r="K93" s="150"/>
      <c r="L93" s="130"/>
      <c r="M93" s="131"/>
      <c r="N93" s="132"/>
      <c r="O93" s="133"/>
      <c r="P93" s="121" t="s">
        <v>40</v>
      </c>
      <c r="Q93" s="121">
        <v>8</v>
      </c>
      <c r="R93" s="121">
        <v>7</v>
      </c>
      <c r="S93" s="121" t="s">
        <v>40</v>
      </c>
      <c r="T93" s="169">
        <v>200</v>
      </c>
      <c r="U93" s="170" t="s">
        <v>676</v>
      </c>
      <c r="V93" s="171"/>
      <c r="W93" s="171"/>
      <c r="X93"/>
      <c r="Y93"/>
      <c r="Z93" s="173">
        <v>81</v>
      </c>
      <c r="AA93" s="173">
        <v>75</v>
      </c>
      <c r="AB93" s="173">
        <v>20</v>
      </c>
      <c r="AC93" s="173"/>
      <c r="AD93" s="161"/>
      <c r="AE93" s="161"/>
      <c r="AF93" s="161"/>
      <c r="AG93" s="202" t="s">
        <v>157</v>
      </c>
    </row>
    <row r="94" customHeight="1" spans="4:33">
      <c r="D94" s="103" t="s">
        <v>88</v>
      </c>
      <c r="E94" s="103" t="s">
        <v>677</v>
      </c>
      <c r="F94" s="103" t="s">
        <v>678</v>
      </c>
      <c r="G94" s="103" t="s">
        <v>679</v>
      </c>
      <c r="H94" s="104">
        <v>5100</v>
      </c>
      <c r="I94" s="104">
        <v>80</v>
      </c>
      <c r="J94" s="103" t="s">
        <v>680</v>
      </c>
      <c r="K94" s="150"/>
      <c r="L94" s="130"/>
      <c r="M94" s="131"/>
      <c r="N94" s="132"/>
      <c r="O94" s="133"/>
      <c r="P94" s="126"/>
      <c r="Q94" s="126"/>
      <c r="R94" s="126"/>
      <c r="S94" s="126"/>
      <c r="T94" s="127"/>
      <c r="U94" s="168"/>
      <c r="V94" s="168"/>
      <c r="W94" s="168"/>
      <c r="X94" s="177"/>
      <c r="Y94" s="177"/>
      <c r="Z94" s="177"/>
      <c r="AA94" s="177"/>
      <c r="AB94" s="177"/>
      <c r="AC94" s="177"/>
      <c r="AD94" s="151"/>
      <c r="AE94" s="151"/>
      <c r="AF94" s="151"/>
      <c r="AG94" s="201" t="s">
        <v>157</v>
      </c>
    </row>
    <row r="95" customHeight="1" spans="4:33">
      <c r="D95" s="105" t="s">
        <v>681</v>
      </c>
      <c r="E95" s="105" t="s">
        <v>682</v>
      </c>
      <c r="F95" s="105" t="s">
        <v>683</v>
      </c>
      <c r="G95" s="105" t="s">
        <v>684</v>
      </c>
      <c r="H95" s="106">
        <v>28000</v>
      </c>
      <c r="I95" s="106">
        <v>200</v>
      </c>
      <c r="J95" s="105" t="s">
        <v>685</v>
      </c>
      <c r="K95" s="150"/>
      <c r="L95" s="130"/>
      <c r="M95" s="131"/>
      <c r="N95" s="132"/>
      <c r="O95" s="133"/>
      <c r="P95" s="121" t="s">
        <v>40</v>
      </c>
      <c r="Q95" s="121">
        <v>10</v>
      </c>
      <c r="R95" s="121">
        <v>9</v>
      </c>
      <c r="S95" s="121" t="s">
        <v>40</v>
      </c>
      <c r="T95" s="169">
        <v>200</v>
      </c>
      <c r="U95" s="170" t="s">
        <v>686</v>
      </c>
      <c r="V95" s="172" t="s">
        <v>687</v>
      </c>
      <c r="W95" s="171"/>
      <c r="X95" t="s">
        <v>688</v>
      </c>
      <c r="Y95" t="s">
        <v>689</v>
      </c>
      <c r="Z95" s="173">
        <v>69</v>
      </c>
      <c r="AA95" s="173">
        <v>19</v>
      </c>
      <c r="AB95" s="173">
        <v>25</v>
      </c>
      <c r="AC95" s="173">
        <v>3</v>
      </c>
      <c r="AD95" s="161"/>
      <c r="AE95" s="161"/>
      <c r="AF95" s="161"/>
      <c r="AG95" s="202" t="s">
        <v>157</v>
      </c>
    </row>
    <row r="96" customHeight="1" spans="4:33">
      <c r="D96" s="105" t="s">
        <v>690</v>
      </c>
      <c r="E96" s="105" t="s">
        <v>691</v>
      </c>
      <c r="F96" s="105" t="s">
        <v>690</v>
      </c>
      <c r="G96" s="105" t="s">
        <v>692</v>
      </c>
      <c r="H96" s="106">
        <v>14000</v>
      </c>
      <c r="I96" s="106">
        <v>200</v>
      </c>
      <c r="J96" s="105" t="s">
        <v>693</v>
      </c>
      <c r="K96" s="150"/>
      <c r="L96" s="130"/>
      <c r="M96" s="131"/>
      <c r="N96" s="132"/>
      <c r="O96" s="133"/>
      <c r="P96" s="121" t="s">
        <v>40</v>
      </c>
      <c r="Q96" s="121">
        <v>10</v>
      </c>
      <c r="R96" s="121">
        <v>1</v>
      </c>
      <c r="S96" s="121" t="s">
        <v>40</v>
      </c>
      <c r="T96" s="169">
        <v>200</v>
      </c>
      <c r="U96" s="170" t="s">
        <v>694</v>
      </c>
      <c r="V96" s="172" t="s">
        <v>695</v>
      </c>
      <c r="W96" s="172" t="s">
        <v>696</v>
      </c>
      <c r="X96" t="s">
        <v>697</v>
      </c>
      <c r="Y96" t="s">
        <v>698</v>
      </c>
      <c r="Z96" s="173">
        <v>105</v>
      </c>
      <c r="AA96" s="173">
        <v>106</v>
      </c>
      <c r="AB96" s="173">
        <v>2</v>
      </c>
      <c r="AC96" s="173">
        <v>3</v>
      </c>
      <c r="AD96" s="161"/>
      <c r="AE96" s="161"/>
      <c r="AF96" s="161" t="s">
        <v>40</v>
      </c>
      <c r="AG96" s="202" t="s">
        <v>157</v>
      </c>
    </row>
    <row r="97" customHeight="1" spans="4:33">
      <c r="D97" s="105" t="s">
        <v>699</v>
      </c>
      <c r="E97" s="105" t="s">
        <v>700</v>
      </c>
      <c r="F97" s="105" t="s">
        <v>699</v>
      </c>
      <c r="G97" s="105" t="s">
        <v>701</v>
      </c>
      <c r="H97" s="106">
        <v>12000</v>
      </c>
      <c r="I97" s="106">
        <v>200</v>
      </c>
      <c r="J97" s="105" t="s">
        <v>702</v>
      </c>
      <c r="K97" s="150"/>
      <c r="L97" s="130"/>
      <c r="M97" s="131"/>
      <c r="N97" s="132"/>
      <c r="O97" s="133"/>
      <c r="P97" s="121" t="s">
        <v>40</v>
      </c>
      <c r="Q97" s="121">
        <v>10</v>
      </c>
      <c r="R97" s="121">
        <v>7</v>
      </c>
      <c r="S97" s="121" t="s">
        <v>40</v>
      </c>
      <c r="T97" s="169">
        <v>200</v>
      </c>
      <c r="U97" s="170" t="s">
        <v>703</v>
      </c>
      <c r="V97" s="171"/>
      <c r="W97" s="171"/>
      <c r="X97"/>
      <c r="Y97"/>
      <c r="Z97" s="173">
        <v>101</v>
      </c>
      <c r="AA97" s="173">
        <v>72</v>
      </c>
      <c r="AB97" s="173">
        <v>18</v>
      </c>
      <c r="AC97" s="173"/>
      <c r="AD97" s="161"/>
      <c r="AE97" s="161"/>
      <c r="AF97" s="161"/>
      <c r="AG97" s="202" t="s">
        <v>157</v>
      </c>
    </row>
    <row r="98" customHeight="1" spans="4:33">
      <c r="D98" s="105" t="s">
        <v>704</v>
      </c>
      <c r="E98" s="105" t="s">
        <v>705</v>
      </c>
      <c r="F98" s="105" t="s">
        <v>706</v>
      </c>
      <c r="G98" s="105" t="s">
        <v>707</v>
      </c>
      <c r="H98" s="106">
        <v>23000</v>
      </c>
      <c r="I98" s="106">
        <v>200</v>
      </c>
      <c r="J98" s="105" t="s">
        <v>708</v>
      </c>
      <c r="K98" s="149"/>
      <c r="L98" s="135"/>
      <c r="M98" s="136"/>
      <c r="N98" s="137"/>
      <c r="O98" s="138"/>
      <c r="P98" s="121" t="s">
        <v>40</v>
      </c>
      <c r="Q98" s="121">
        <v>10</v>
      </c>
      <c r="R98" s="121">
        <v>6</v>
      </c>
      <c r="S98" s="121" t="s">
        <v>40</v>
      </c>
      <c r="T98" s="169">
        <v>200</v>
      </c>
      <c r="U98" s="166" t="s">
        <v>709</v>
      </c>
      <c r="V98" s="167"/>
      <c r="W98" s="167"/>
      <c r="X98" s="173" t="s">
        <v>710</v>
      </c>
      <c r="Y98" s="173" t="s">
        <v>711</v>
      </c>
      <c r="Z98" s="173">
        <v>73</v>
      </c>
      <c r="AA98" s="173">
        <v>51</v>
      </c>
      <c r="AB98" s="173">
        <v>30</v>
      </c>
      <c r="AC98" s="173">
        <v>22</v>
      </c>
      <c r="AD98" s="161"/>
      <c r="AE98" s="161"/>
      <c r="AF98" s="161" t="s">
        <v>40</v>
      </c>
      <c r="AG98" s="202" t="s">
        <v>157</v>
      </c>
    </row>
    <row r="99" customHeight="1" spans="4:33">
      <c r="D99" s="105" t="s">
        <v>712</v>
      </c>
      <c r="E99" s="105" t="s">
        <v>713</v>
      </c>
      <c r="F99" s="105" t="s">
        <v>714</v>
      </c>
      <c r="G99" s="105" t="s">
        <v>715</v>
      </c>
      <c r="H99" s="106">
        <v>16000</v>
      </c>
      <c r="I99" s="106">
        <v>200</v>
      </c>
      <c r="J99" s="105" t="s">
        <v>716</v>
      </c>
      <c r="K99" s="150"/>
      <c r="L99" s="130"/>
      <c r="M99" s="131"/>
      <c r="N99" s="132"/>
      <c r="O99" s="133"/>
      <c r="P99" s="121" t="s">
        <v>40</v>
      </c>
      <c r="Q99" s="121">
        <v>10</v>
      </c>
      <c r="R99" s="121">
        <v>7</v>
      </c>
      <c r="S99" s="121" t="s">
        <v>40</v>
      </c>
      <c r="T99" s="169">
        <v>200</v>
      </c>
      <c r="U99" s="170" t="s">
        <v>717</v>
      </c>
      <c r="V99" s="171"/>
      <c r="W99" s="171"/>
      <c r="X99" t="s">
        <v>718</v>
      </c>
      <c r="Y99" t="s">
        <v>719</v>
      </c>
      <c r="Z99" s="173">
        <v>84</v>
      </c>
      <c r="AA99" s="173">
        <v>49</v>
      </c>
      <c r="AB99" s="173">
        <v>26</v>
      </c>
      <c r="AC99" s="173">
        <v>10</v>
      </c>
      <c r="AD99" s="161"/>
      <c r="AE99" s="161"/>
      <c r="AF99" s="161" t="s">
        <v>40</v>
      </c>
      <c r="AG99" s="202" t="s">
        <v>157</v>
      </c>
    </row>
    <row r="100" customHeight="1" spans="4:33">
      <c r="D100" s="105" t="s">
        <v>720</v>
      </c>
      <c r="E100" s="105" t="s">
        <v>721</v>
      </c>
      <c r="F100" s="105" t="s">
        <v>722</v>
      </c>
      <c r="G100" s="105" t="s">
        <v>723</v>
      </c>
      <c r="H100" s="106">
        <v>11000</v>
      </c>
      <c r="I100" s="106">
        <v>200</v>
      </c>
      <c r="J100" s="105" t="s">
        <v>724</v>
      </c>
      <c r="K100" s="149"/>
      <c r="L100" s="135"/>
      <c r="M100" s="136"/>
      <c r="N100" s="137"/>
      <c r="O100" s="138"/>
      <c r="P100" s="121" t="s">
        <v>40</v>
      </c>
      <c r="Q100" s="121">
        <v>10</v>
      </c>
      <c r="R100" s="121">
        <v>8</v>
      </c>
      <c r="S100" s="121" t="s">
        <v>40</v>
      </c>
      <c r="T100" s="169">
        <v>200</v>
      </c>
      <c r="U100" s="170" t="s">
        <v>725</v>
      </c>
      <c r="V100" s="167"/>
      <c r="W100" s="167"/>
      <c r="X100" s="173"/>
      <c r="Y100" s="173"/>
      <c r="Z100" s="173">
        <v>108</v>
      </c>
      <c r="AA100" s="173">
        <v>42</v>
      </c>
      <c r="AB100" s="173">
        <v>52</v>
      </c>
      <c r="AC100" s="173"/>
      <c r="AD100" s="161"/>
      <c r="AE100" s="161"/>
      <c r="AF100" s="161"/>
      <c r="AG100" s="202" t="s">
        <v>157</v>
      </c>
    </row>
    <row r="101" customHeight="1" spans="4:33">
      <c r="D101" s="103" t="s">
        <v>726</v>
      </c>
      <c r="E101" s="103" t="s">
        <v>727</v>
      </c>
      <c r="F101" s="103" t="s">
        <v>728</v>
      </c>
      <c r="G101" s="103" t="s">
        <v>729</v>
      </c>
      <c r="H101" s="104">
        <v>11000</v>
      </c>
      <c r="I101" s="104">
        <v>200</v>
      </c>
      <c r="J101" s="103" t="s">
        <v>730</v>
      </c>
      <c r="K101" s="151"/>
      <c r="L101" s="125"/>
      <c r="M101" s="126"/>
      <c r="N101" s="127"/>
      <c r="O101" s="128"/>
      <c r="P101" s="126" t="s">
        <v>40</v>
      </c>
      <c r="Q101" s="126">
        <v>7</v>
      </c>
      <c r="R101" s="126">
        <v>5</v>
      </c>
      <c r="S101" s="126"/>
      <c r="T101" s="127"/>
      <c r="U101" s="168"/>
      <c r="V101" s="168"/>
      <c r="W101" s="168"/>
      <c r="X101" s="177"/>
      <c r="Y101" s="177"/>
      <c r="Z101" s="177"/>
      <c r="AA101" s="177"/>
      <c r="AB101" s="177"/>
      <c r="AC101" s="177"/>
      <c r="AD101" s="151"/>
      <c r="AE101" s="151"/>
      <c r="AF101" s="151"/>
      <c r="AG101" s="201" t="s">
        <v>157</v>
      </c>
    </row>
    <row r="102" customHeight="1" spans="4:33">
      <c r="D102" s="105" t="s">
        <v>731</v>
      </c>
      <c r="E102" s="105" t="s">
        <v>732</v>
      </c>
      <c r="F102" s="105" t="s">
        <v>733</v>
      </c>
      <c r="G102" s="105" t="s">
        <v>734</v>
      </c>
      <c r="H102" s="106">
        <v>13000</v>
      </c>
      <c r="I102" s="106">
        <v>200</v>
      </c>
      <c r="J102" s="105" t="s">
        <v>735</v>
      </c>
      <c r="K102" s="150"/>
      <c r="L102" s="130"/>
      <c r="M102" s="131"/>
      <c r="N102" s="132"/>
      <c r="O102" s="133"/>
      <c r="P102" s="121" t="s">
        <v>40</v>
      </c>
      <c r="Q102" s="121">
        <v>10</v>
      </c>
      <c r="R102" s="121">
        <v>7</v>
      </c>
      <c r="S102" s="121" t="s">
        <v>40</v>
      </c>
      <c r="T102" s="169">
        <v>200</v>
      </c>
      <c r="U102" s="170" t="s">
        <v>736</v>
      </c>
      <c r="V102" s="171"/>
      <c r="W102" s="171"/>
      <c r="X102"/>
      <c r="Y102"/>
      <c r="Z102" s="173">
        <v>43</v>
      </c>
      <c r="AA102" s="173">
        <v>17</v>
      </c>
      <c r="AB102" s="173">
        <v>5</v>
      </c>
      <c r="AC102" s="173"/>
      <c r="AD102" s="161"/>
      <c r="AE102" s="161"/>
      <c r="AF102" s="161" t="s">
        <v>40</v>
      </c>
      <c r="AG102" s="202" t="s">
        <v>157</v>
      </c>
    </row>
    <row r="103" customHeight="1" spans="4:33">
      <c r="D103" s="105" t="s">
        <v>737</v>
      </c>
      <c r="E103" s="105" t="s">
        <v>738</v>
      </c>
      <c r="F103" s="105" t="s">
        <v>739</v>
      </c>
      <c r="G103" s="105" t="s">
        <v>740</v>
      </c>
      <c r="H103" s="106">
        <v>14000</v>
      </c>
      <c r="I103" s="106">
        <v>200</v>
      </c>
      <c r="J103" s="105" t="s">
        <v>738</v>
      </c>
      <c r="K103" s="149"/>
      <c r="L103" s="135"/>
      <c r="M103" s="136"/>
      <c r="N103" s="137"/>
      <c r="O103" s="138"/>
      <c r="P103" s="121" t="s">
        <v>40</v>
      </c>
      <c r="Q103" s="121">
        <v>10</v>
      </c>
      <c r="R103" s="121">
        <v>8</v>
      </c>
      <c r="S103" s="121" t="s">
        <v>40</v>
      </c>
      <c r="T103" s="169">
        <v>200</v>
      </c>
      <c r="U103" s="166" t="s">
        <v>741</v>
      </c>
      <c r="V103" s="166" t="s">
        <v>742</v>
      </c>
      <c r="W103" s="167"/>
      <c r="X103" s="173" t="s">
        <v>743</v>
      </c>
      <c r="Y103" s="173" t="s">
        <v>744</v>
      </c>
      <c r="Z103" s="173">
        <v>92</v>
      </c>
      <c r="AA103" s="173">
        <v>39</v>
      </c>
      <c r="AB103" s="173">
        <v>35</v>
      </c>
      <c r="AC103" s="173">
        <v>34</v>
      </c>
      <c r="AD103" s="161"/>
      <c r="AE103" s="161"/>
      <c r="AF103" s="161" t="s">
        <v>40</v>
      </c>
      <c r="AG103" s="202" t="s">
        <v>157</v>
      </c>
    </row>
    <row r="104" customHeight="1" spans="4:33">
      <c r="D104" s="105" t="s">
        <v>745</v>
      </c>
      <c r="E104" s="105" t="s">
        <v>746</v>
      </c>
      <c r="F104" s="105" t="s">
        <v>747</v>
      </c>
      <c r="G104" s="112" t="s">
        <v>748</v>
      </c>
      <c r="H104" s="106">
        <v>10723</v>
      </c>
      <c r="I104" s="106">
        <v>200</v>
      </c>
      <c r="J104" s="105" t="s">
        <v>749</v>
      </c>
      <c r="K104" s="150"/>
      <c r="L104" s="130"/>
      <c r="M104" s="131"/>
      <c r="N104" s="132"/>
      <c r="O104" s="133"/>
      <c r="P104" s="121" t="s">
        <v>40</v>
      </c>
      <c r="Q104" s="121">
        <v>7</v>
      </c>
      <c r="R104" s="121">
        <v>8</v>
      </c>
      <c r="S104" s="121" t="s">
        <v>40</v>
      </c>
      <c r="T104" s="169">
        <v>200</v>
      </c>
      <c r="U104" s="170" t="s">
        <v>750</v>
      </c>
      <c r="V104" s="171"/>
      <c r="W104" s="171"/>
      <c r="X104"/>
      <c r="Y104"/>
      <c r="Z104" s="173">
        <v>19</v>
      </c>
      <c r="AA104" s="173">
        <v>2</v>
      </c>
      <c r="AB104" s="173">
        <v>12</v>
      </c>
      <c r="AC104" s="173"/>
      <c r="AD104" s="161"/>
      <c r="AE104" s="161"/>
      <c r="AF104" s="161" t="s">
        <v>40</v>
      </c>
      <c r="AG104" s="202" t="s">
        <v>157</v>
      </c>
    </row>
    <row r="105" customHeight="1" spans="4:33">
      <c r="D105" s="105" t="s">
        <v>88</v>
      </c>
      <c r="E105" s="105" t="s">
        <v>751</v>
      </c>
      <c r="F105" s="105" t="s">
        <v>752</v>
      </c>
      <c r="G105" s="105" t="s">
        <v>753</v>
      </c>
      <c r="H105" s="106">
        <v>11000</v>
      </c>
      <c r="I105" s="106">
        <v>200</v>
      </c>
      <c r="J105" s="105" t="s">
        <v>754</v>
      </c>
      <c r="K105" s="149"/>
      <c r="L105" s="135"/>
      <c r="M105" s="136"/>
      <c r="N105" s="137"/>
      <c r="O105" s="138"/>
      <c r="P105" s="121" t="s">
        <v>40</v>
      </c>
      <c r="Q105" s="121">
        <v>10</v>
      </c>
      <c r="R105" s="121">
        <v>7</v>
      </c>
      <c r="S105" s="121" t="s">
        <v>40</v>
      </c>
      <c r="T105" s="169">
        <v>200</v>
      </c>
      <c r="U105" s="166" t="s">
        <v>755</v>
      </c>
      <c r="V105" s="167"/>
      <c r="W105" s="167"/>
      <c r="X105" s="173" t="s">
        <v>756</v>
      </c>
      <c r="Y105" s="173" t="s">
        <v>757</v>
      </c>
      <c r="Z105" s="173">
        <v>114</v>
      </c>
      <c r="AA105" s="173">
        <v>58</v>
      </c>
      <c r="AB105" s="173">
        <v>23</v>
      </c>
      <c r="AC105" s="173">
        <v>23</v>
      </c>
      <c r="AD105" s="161"/>
      <c r="AE105" s="161"/>
      <c r="AF105" s="161" t="s">
        <v>40</v>
      </c>
      <c r="AG105" s="202" t="s">
        <v>157</v>
      </c>
    </row>
    <row r="106" customHeight="1" spans="4:33">
      <c r="D106" s="105" t="s">
        <v>758</v>
      </c>
      <c r="E106" s="105" t="s">
        <v>759</v>
      </c>
      <c r="F106" s="105" t="s">
        <v>760</v>
      </c>
      <c r="G106" s="112" t="s">
        <v>761</v>
      </c>
      <c r="H106" s="106">
        <v>21000</v>
      </c>
      <c r="I106" s="106">
        <v>200</v>
      </c>
      <c r="J106" s="105" t="s">
        <v>762</v>
      </c>
      <c r="K106" s="150"/>
      <c r="L106" s="130"/>
      <c r="M106" s="131"/>
      <c r="N106" s="132"/>
      <c r="O106" s="133"/>
      <c r="P106" s="121" t="s">
        <v>40</v>
      </c>
      <c r="Q106" s="121">
        <v>10</v>
      </c>
      <c r="R106" s="121">
        <v>8</v>
      </c>
      <c r="S106" s="121" t="s">
        <v>40</v>
      </c>
      <c r="T106" s="169">
        <v>200</v>
      </c>
      <c r="U106" s="170" t="s">
        <v>763</v>
      </c>
      <c r="V106" s="171"/>
      <c r="W106" s="171"/>
      <c r="X106" t="s">
        <v>764</v>
      </c>
      <c r="Y106" t="s">
        <v>765</v>
      </c>
      <c r="Z106" s="173">
        <v>142</v>
      </c>
      <c r="AA106" s="173">
        <v>69</v>
      </c>
      <c r="AB106" s="173">
        <v>10</v>
      </c>
      <c r="AC106" s="173">
        <v>5</v>
      </c>
      <c r="AD106" s="161"/>
      <c r="AE106" s="161"/>
      <c r="AF106" s="161"/>
      <c r="AG106" s="202" t="s">
        <v>157</v>
      </c>
    </row>
    <row r="107" customHeight="1" spans="4:33">
      <c r="D107" s="105" t="s">
        <v>766</v>
      </c>
      <c r="E107" s="105" t="s">
        <v>767</v>
      </c>
      <c r="F107" s="105" t="s">
        <v>766</v>
      </c>
      <c r="G107" s="105" t="s">
        <v>768</v>
      </c>
      <c r="H107" s="106">
        <v>18000</v>
      </c>
      <c r="I107" s="106">
        <v>200</v>
      </c>
      <c r="J107" s="105" t="s">
        <v>769</v>
      </c>
      <c r="K107" s="149"/>
      <c r="L107" s="135"/>
      <c r="M107" s="136"/>
      <c r="N107" s="137"/>
      <c r="O107" s="138"/>
      <c r="P107" s="121" t="s">
        <v>40</v>
      </c>
      <c r="Q107" s="121">
        <v>10</v>
      </c>
      <c r="R107" s="121">
        <v>8</v>
      </c>
      <c r="S107" s="121" t="s">
        <v>40</v>
      </c>
      <c r="T107" s="169">
        <v>200</v>
      </c>
      <c r="U107" s="166" t="s">
        <v>770</v>
      </c>
      <c r="V107" s="167"/>
      <c r="W107" s="167"/>
      <c r="X107" s="173" t="s">
        <v>771</v>
      </c>
      <c r="Y107" s="173" t="s">
        <v>772</v>
      </c>
      <c r="Z107" s="173">
        <v>115</v>
      </c>
      <c r="AA107" s="173">
        <v>80</v>
      </c>
      <c r="AB107" s="173">
        <v>30</v>
      </c>
      <c r="AC107" s="173">
        <v>25</v>
      </c>
      <c r="AD107" s="161"/>
      <c r="AE107" s="161"/>
      <c r="AF107" s="161" t="s">
        <v>40</v>
      </c>
      <c r="AG107" s="202" t="s">
        <v>157</v>
      </c>
    </row>
    <row r="108" customHeight="1" spans="4:33">
      <c r="D108" s="105" t="s">
        <v>773</v>
      </c>
      <c r="E108" s="105" t="s">
        <v>774</v>
      </c>
      <c r="F108" s="105" t="s">
        <v>775</v>
      </c>
      <c r="G108" s="105" t="s">
        <v>776</v>
      </c>
      <c r="H108" s="106">
        <v>17000</v>
      </c>
      <c r="I108" s="106">
        <v>200</v>
      </c>
      <c r="J108" s="105" t="s">
        <v>777</v>
      </c>
      <c r="K108" s="149"/>
      <c r="L108" s="135"/>
      <c r="M108" s="136"/>
      <c r="N108" s="137"/>
      <c r="O108" s="138"/>
      <c r="P108" s="121" t="s">
        <v>40</v>
      </c>
      <c r="Q108" s="121">
        <v>10</v>
      </c>
      <c r="R108" s="121">
        <v>8</v>
      </c>
      <c r="S108" s="121" t="s">
        <v>40</v>
      </c>
      <c r="T108" s="169">
        <v>200</v>
      </c>
      <c r="U108" s="166" t="s">
        <v>778</v>
      </c>
      <c r="V108" s="167"/>
      <c r="W108" s="167"/>
      <c r="X108" s="173" t="s">
        <v>779</v>
      </c>
      <c r="Y108" s="173" t="s">
        <v>780</v>
      </c>
      <c r="Z108" s="173">
        <v>128</v>
      </c>
      <c r="AA108" s="173">
        <v>84</v>
      </c>
      <c r="AB108" s="173">
        <v>39</v>
      </c>
      <c r="AC108" s="173">
        <v>35</v>
      </c>
      <c r="AD108" s="161"/>
      <c r="AE108" s="161"/>
      <c r="AF108" s="161"/>
      <c r="AG108" s="202" t="s">
        <v>157</v>
      </c>
    </row>
    <row r="109" customHeight="1" spans="4:33">
      <c r="D109" s="105" t="s">
        <v>781</v>
      </c>
      <c r="E109" s="105" t="s">
        <v>782</v>
      </c>
      <c r="F109" s="105" t="s">
        <v>783</v>
      </c>
      <c r="G109" s="105" t="s">
        <v>784</v>
      </c>
      <c r="H109" s="106">
        <v>26000</v>
      </c>
      <c r="I109" s="106">
        <v>200</v>
      </c>
      <c r="J109" s="105" t="s">
        <v>785</v>
      </c>
      <c r="K109" s="150"/>
      <c r="L109" s="130"/>
      <c r="M109" s="131"/>
      <c r="N109" s="132"/>
      <c r="O109" s="133"/>
      <c r="P109" s="121" t="s">
        <v>40</v>
      </c>
      <c r="Q109" s="121">
        <v>10</v>
      </c>
      <c r="R109" s="121">
        <v>9</v>
      </c>
      <c r="S109" s="121" t="s">
        <v>40</v>
      </c>
      <c r="T109" s="169">
        <v>200</v>
      </c>
      <c r="U109" s="170" t="s">
        <v>786</v>
      </c>
      <c r="V109" s="171"/>
      <c r="W109" s="171"/>
      <c r="X109" t="s">
        <v>787</v>
      </c>
      <c r="Y109" t="s">
        <v>788</v>
      </c>
      <c r="Z109" s="173">
        <v>61</v>
      </c>
      <c r="AA109" s="173">
        <v>63</v>
      </c>
      <c r="AB109" s="173">
        <v>11</v>
      </c>
      <c r="AC109" s="173">
        <v>6</v>
      </c>
      <c r="AD109" s="161"/>
      <c r="AE109" s="161"/>
      <c r="AF109" s="161"/>
      <c r="AG109" s="202" t="s">
        <v>157</v>
      </c>
    </row>
    <row r="110" customHeight="1" spans="4:33">
      <c r="D110" s="105" t="s">
        <v>789</v>
      </c>
      <c r="E110" s="105" t="s">
        <v>790</v>
      </c>
      <c r="F110" s="105" t="s">
        <v>791</v>
      </c>
      <c r="G110" s="105" t="s">
        <v>792</v>
      </c>
      <c r="H110" s="106">
        <v>19000</v>
      </c>
      <c r="I110" s="106">
        <v>200</v>
      </c>
      <c r="J110" s="105" t="s">
        <v>790</v>
      </c>
      <c r="K110" s="149"/>
      <c r="L110" s="135"/>
      <c r="M110" s="136"/>
      <c r="N110" s="137"/>
      <c r="O110" s="138"/>
      <c r="P110" s="121" t="s">
        <v>40</v>
      </c>
      <c r="Q110" s="121">
        <v>10</v>
      </c>
      <c r="R110" s="121">
        <v>7</v>
      </c>
      <c r="S110" s="121" t="s">
        <v>40</v>
      </c>
      <c r="T110" s="169">
        <v>200</v>
      </c>
      <c r="U110" s="166" t="s">
        <v>793</v>
      </c>
      <c r="V110" s="166" t="s">
        <v>794</v>
      </c>
      <c r="W110" s="167"/>
      <c r="X110" s="173" t="s">
        <v>795</v>
      </c>
      <c r="Y110" s="173" t="s">
        <v>796</v>
      </c>
      <c r="Z110" s="173">
        <v>134</v>
      </c>
      <c r="AA110" s="173">
        <v>86</v>
      </c>
      <c r="AB110" s="173">
        <v>72</v>
      </c>
      <c r="AC110" s="173">
        <v>72</v>
      </c>
      <c r="AD110" s="161"/>
      <c r="AE110" s="161"/>
      <c r="AF110" s="161" t="s">
        <v>40</v>
      </c>
      <c r="AG110" s="202" t="s">
        <v>157</v>
      </c>
    </row>
    <row r="111" customHeight="1" spans="4:33">
      <c r="D111" s="105" t="s">
        <v>797</v>
      </c>
      <c r="E111" s="105" t="s">
        <v>798</v>
      </c>
      <c r="F111" s="105" t="s">
        <v>799</v>
      </c>
      <c r="G111" s="105" t="s">
        <v>800</v>
      </c>
      <c r="H111" s="106">
        <v>11000</v>
      </c>
      <c r="I111" s="106">
        <v>200</v>
      </c>
      <c r="J111" s="105" t="s">
        <v>801</v>
      </c>
      <c r="K111" s="150"/>
      <c r="L111" s="130"/>
      <c r="M111" s="131"/>
      <c r="N111" s="132"/>
      <c r="O111" s="133"/>
      <c r="P111" s="121" t="s">
        <v>40</v>
      </c>
      <c r="Q111" s="121">
        <v>7</v>
      </c>
      <c r="R111" s="121">
        <v>7</v>
      </c>
      <c r="S111" s="121" t="s">
        <v>40</v>
      </c>
      <c r="T111" s="169">
        <v>200</v>
      </c>
      <c r="U111" s="170" t="s">
        <v>802</v>
      </c>
      <c r="V111" s="172" t="s">
        <v>803</v>
      </c>
      <c r="W111" s="171"/>
      <c r="X111"/>
      <c r="Y111"/>
      <c r="Z111" s="173">
        <v>78</v>
      </c>
      <c r="AA111" s="173">
        <v>84</v>
      </c>
      <c r="AB111" s="173">
        <v>23</v>
      </c>
      <c r="AC111" s="173"/>
      <c r="AD111" s="161"/>
      <c r="AE111" s="161"/>
      <c r="AF111" s="161" t="s">
        <v>40</v>
      </c>
      <c r="AG111" s="202" t="s">
        <v>157</v>
      </c>
    </row>
    <row r="112" customHeight="1" spans="4:33">
      <c r="D112" s="105" t="s">
        <v>804</v>
      </c>
      <c r="E112" s="105" t="s">
        <v>805</v>
      </c>
      <c r="F112" s="105" t="s">
        <v>806</v>
      </c>
      <c r="G112" s="112" t="s">
        <v>807</v>
      </c>
      <c r="H112" s="106">
        <v>18000</v>
      </c>
      <c r="I112" s="106">
        <v>200</v>
      </c>
      <c r="J112" s="105" t="s">
        <v>808</v>
      </c>
      <c r="K112" s="149"/>
      <c r="L112" s="135"/>
      <c r="M112" s="136"/>
      <c r="N112" s="137"/>
      <c r="O112" s="138"/>
      <c r="P112" s="121" t="s">
        <v>40</v>
      </c>
      <c r="Q112" s="121">
        <v>10</v>
      </c>
      <c r="R112" s="121">
        <v>8</v>
      </c>
      <c r="S112" s="121" t="s">
        <v>40</v>
      </c>
      <c r="T112" s="169">
        <v>200</v>
      </c>
      <c r="U112" s="166" t="s">
        <v>809</v>
      </c>
      <c r="V112" s="167"/>
      <c r="W112" s="167"/>
      <c r="X112" s="173" t="s">
        <v>810</v>
      </c>
      <c r="Y112" s="173" t="s">
        <v>811</v>
      </c>
      <c r="Z112" s="173">
        <v>123</v>
      </c>
      <c r="AA112" s="173">
        <v>15</v>
      </c>
      <c r="AB112" s="173">
        <v>13</v>
      </c>
      <c r="AC112" s="173">
        <v>11</v>
      </c>
      <c r="AD112" s="161"/>
      <c r="AE112" s="161"/>
      <c r="AF112" s="161"/>
      <c r="AG112" s="202" t="s">
        <v>157</v>
      </c>
    </row>
    <row r="113" customHeight="1" spans="4:33">
      <c r="D113" s="105" t="s">
        <v>812</v>
      </c>
      <c r="E113" s="105" t="s">
        <v>813</v>
      </c>
      <c r="F113" s="105" t="s">
        <v>814</v>
      </c>
      <c r="G113" s="105" t="s">
        <v>815</v>
      </c>
      <c r="H113" s="106">
        <v>26000</v>
      </c>
      <c r="I113" s="106">
        <v>200</v>
      </c>
      <c r="J113" s="105" t="s">
        <v>813</v>
      </c>
      <c r="K113" s="149"/>
      <c r="L113" s="135"/>
      <c r="M113" s="136"/>
      <c r="N113" s="137"/>
      <c r="O113" s="138"/>
      <c r="P113" s="121" t="s">
        <v>40</v>
      </c>
      <c r="Q113" s="121">
        <v>10</v>
      </c>
      <c r="R113" s="121">
        <v>7</v>
      </c>
      <c r="S113" s="121" t="s">
        <v>40</v>
      </c>
      <c r="T113" s="169">
        <v>200</v>
      </c>
      <c r="U113" s="166" t="s">
        <v>816</v>
      </c>
      <c r="V113" s="166" t="s">
        <v>817</v>
      </c>
      <c r="W113" s="167"/>
      <c r="X113" s="173" t="s">
        <v>818</v>
      </c>
      <c r="Y113" s="173" t="s">
        <v>819</v>
      </c>
      <c r="Z113" s="173">
        <v>119</v>
      </c>
      <c r="AA113" s="173">
        <v>108</v>
      </c>
      <c r="AB113" s="173">
        <v>13</v>
      </c>
      <c r="AC113" s="173">
        <v>13</v>
      </c>
      <c r="AD113" s="161"/>
      <c r="AE113" s="161"/>
      <c r="AF113" s="161"/>
      <c r="AG113" s="202" t="s">
        <v>157</v>
      </c>
    </row>
    <row r="114" customHeight="1" spans="4:33">
      <c r="D114" s="103" t="s">
        <v>820</v>
      </c>
      <c r="E114" s="103" t="s">
        <v>821</v>
      </c>
      <c r="F114" s="103" t="s">
        <v>822</v>
      </c>
      <c r="G114" s="103" t="s">
        <v>823</v>
      </c>
      <c r="H114" s="104">
        <v>11316</v>
      </c>
      <c r="I114" s="104">
        <v>200</v>
      </c>
      <c r="J114" s="103" t="s">
        <v>824</v>
      </c>
      <c r="K114" s="150"/>
      <c r="L114" s="130"/>
      <c r="M114" s="131"/>
      <c r="N114" s="132"/>
      <c r="O114" s="133"/>
      <c r="P114" s="126"/>
      <c r="Q114" s="126"/>
      <c r="R114" s="126"/>
      <c r="S114" s="126"/>
      <c r="T114" s="127"/>
      <c r="U114" s="168"/>
      <c r="V114" s="168"/>
      <c r="W114" s="168"/>
      <c r="X114" s="177"/>
      <c r="Y114" s="177"/>
      <c r="Z114" s="177"/>
      <c r="AA114" s="177"/>
      <c r="AB114" s="177"/>
      <c r="AC114" s="177"/>
      <c r="AD114" s="151"/>
      <c r="AE114" s="151"/>
      <c r="AF114" s="151"/>
      <c r="AG114" s="201" t="s">
        <v>157</v>
      </c>
    </row>
    <row r="115" customHeight="1" spans="4:33">
      <c r="D115" s="105" t="s">
        <v>825</v>
      </c>
      <c r="E115" s="105" t="s">
        <v>826</v>
      </c>
      <c r="F115" s="105" t="s">
        <v>827</v>
      </c>
      <c r="G115" s="105" t="s">
        <v>828</v>
      </c>
      <c r="H115" s="106">
        <v>11000</v>
      </c>
      <c r="I115" s="106">
        <v>200</v>
      </c>
      <c r="J115" s="105" t="s">
        <v>829</v>
      </c>
      <c r="K115" s="149"/>
      <c r="L115" s="135"/>
      <c r="M115" s="136"/>
      <c r="N115" s="137"/>
      <c r="O115" s="138"/>
      <c r="P115" s="121" t="s">
        <v>40</v>
      </c>
      <c r="Q115" s="121">
        <v>10</v>
      </c>
      <c r="R115" s="121">
        <v>7</v>
      </c>
      <c r="S115" s="121" t="s">
        <v>40</v>
      </c>
      <c r="T115" s="169">
        <v>200</v>
      </c>
      <c r="U115" s="166" t="s">
        <v>830</v>
      </c>
      <c r="V115" s="167"/>
      <c r="W115" s="167"/>
      <c r="X115" s="173" t="s">
        <v>831</v>
      </c>
      <c r="Y115" s="173" t="s">
        <v>832</v>
      </c>
      <c r="Z115" s="173">
        <v>80</v>
      </c>
      <c r="AA115" s="173">
        <v>16</v>
      </c>
      <c r="AB115" s="173">
        <v>43</v>
      </c>
      <c r="AC115" s="173">
        <v>22</v>
      </c>
      <c r="AD115" s="161"/>
      <c r="AE115" s="161"/>
      <c r="AF115" s="161" t="s">
        <v>40</v>
      </c>
      <c r="AG115" s="202" t="s">
        <v>157</v>
      </c>
    </row>
    <row r="116" customHeight="1" spans="4:33">
      <c r="D116" s="103" t="s">
        <v>833</v>
      </c>
      <c r="E116" s="103" t="s">
        <v>834</v>
      </c>
      <c r="F116" s="103" t="s">
        <v>833</v>
      </c>
      <c r="G116" s="103" t="s">
        <v>835</v>
      </c>
      <c r="H116" s="104">
        <v>12000</v>
      </c>
      <c r="I116" s="104">
        <v>200</v>
      </c>
      <c r="J116" s="103" t="s">
        <v>834</v>
      </c>
      <c r="K116" s="150"/>
      <c r="L116" s="130"/>
      <c r="M116" s="131"/>
      <c r="N116" s="132"/>
      <c r="O116" s="133">
        <f>tbl邀请[[#This Row],[拍单日期]]+5+tbl邀请[[#This Row],[收货后出稿时间]]</f>
        <v>5</v>
      </c>
      <c r="P116" s="126"/>
      <c r="Q116" s="126"/>
      <c r="R116" s="126"/>
      <c r="S116" s="126"/>
      <c r="T116" s="127"/>
      <c r="U116" s="168"/>
      <c r="V116" s="168"/>
      <c r="W116" s="168"/>
      <c r="X116" s="177"/>
      <c r="Y116" s="177"/>
      <c r="Z116" s="177"/>
      <c r="AA116" s="177"/>
      <c r="AB116" s="177"/>
      <c r="AC116" s="177"/>
      <c r="AD116" s="151"/>
      <c r="AE116" s="151"/>
      <c r="AF116" s="151"/>
      <c r="AG116" s="201" t="s">
        <v>157</v>
      </c>
    </row>
    <row r="117" customHeight="1" spans="4:33">
      <c r="D117" s="105" t="s">
        <v>836</v>
      </c>
      <c r="E117" s="105" t="s">
        <v>837</v>
      </c>
      <c r="F117" s="105" t="s">
        <v>838</v>
      </c>
      <c r="G117" s="105" t="s">
        <v>839</v>
      </c>
      <c r="H117" s="106">
        <v>49000</v>
      </c>
      <c r="I117" s="106">
        <v>200</v>
      </c>
      <c r="J117" s="105" t="s">
        <v>840</v>
      </c>
      <c r="K117" s="150"/>
      <c r="L117" s="130"/>
      <c r="M117" s="131"/>
      <c r="N117" s="132"/>
      <c r="O117" s="133">
        <f>tbl邀请[[#This Row],[拍单日期]]+5+tbl邀请[[#This Row],[收货后出稿时间]]</f>
        <v>5</v>
      </c>
      <c r="P117" s="121" t="s">
        <v>40</v>
      </c>
      <c r="Q117" s="121">
        <v>10</v>
      </c>
      <c r="R117" s="121">
        <v>1</v>
      </c>
      <c r="S117" s="121" t="s">
        <v>40</v>
      </c>
      <c r="T117" s="169">
        <v>200</v>
      </c>
      <c r="U117" s="170" t="s">
        <v>841</v>
      </c>
      <c r="V117" s="172" t="s">
        <v>842</v>
      </c>
      <c r="W117" s="172" t="s">
        <v>843</v>
      </c>
      <c r="X117"/>
      <c r="Y117"/>
      <c r="Z117" s="173">
        <v>67</v>
      </c>
      <c r="AA117" s="173">
        <v>65</v>
      </c>
      <c r="AB117" s="173">
        <v>29</v>
      </c>
      <c r="AC117" s="173"/>
      <c r="AD117" s="161"/>
      <c r="AE117" s="161"/>
      <c r="AF117" s="161"/>
      <c r="AG117" s="202" t="s">
        <v>157</v>
      </c>
    </row>
    <row r="118" customHeight="1" spans="4:33">
      <c r="D118" s="105" t="s">
        <v>844</v>
      </c>
      <c r="E118" s="105" t="s">
        <v>845</v>
      </c>
      <c r="F118" s="105" t="s">
        <v>846</v>
      </c>
      <c r="G118" s="105" t="s">
        <v>847</v>
      </c>
      <c r="H118" s="106">
        <v>32000</v>
      </c>
      <c r="I118" s="106">
        <v>200</v>
      </c>
      <c r="J118" s="105" t="s">
        <v>848</v>
      </c>
      <c r="K118" s="149"/>
      <c r="L118" s="135"/>
      <c r="M118" s="136"/>
      <c r="N118" s="137"/>
      <c r="O118" s="138">
        <f>tbl邀请[[#This Row],[拍单日期]]+5+tbl邀请[[#This Row],[收货后出稿时间]]</f>
        <v>5</v>
      </c>
      <c r="P118" s="121" t="s">
        <v>40</v>
      </c>
      <c r="Q118" s="121">
        <v>10</v>
      </c>
      <c r="R118" s="121">
        <v>7</v>
      </c>
      <c r="S118" s="121" t="s">
        <v>40</v>
      </c>
      <c r="T118" s="169">
        <v>200</v>
      </c>
      <c r="U118" s="205" t="s">
        <v>849</v>
      </c>
      <c r="V118" s="206"/>
      <c r="W118" s="206"/>
      <c r="X118" s="173" t="s">
        <v>850</v>
      </c>
      <c r="Y118" s="173" t="s">
        <v>851</v>
      </c>
      <c r="Z118" s="173">
        <v>36</v>
      </c>
      <c r="AA118" s="173">
        <v>34</v>
      </c>
      <c r="AB118" s="173">
        <v>2</v>
      </c>
      <c r="AC118" s="173">
        <v>2</v>
      </c>
      <c r="AD118" s="161"/>
      <c r="AE118" s="161"/>
      <c r="AF118" s="161" t="s">
        <v>40</v>
      </c>
      <c r="AG118" s="202" t="s">
        <v>157</v>
      </c>
    </row>
    <row r="119" customHeight="1" spans="4:33">
      <c r="D119" s="105" t="s">
        <v>852</v>
      </c>
      <c r="E119" s="105" t="s">
        <v>853</v>
      </c>
      <c r="F119" s="105" t="s">
        <v>854</v>
      </c>
      <c r="G119" s="105" t="s">
        <v>855</v>
      </c>
      <c r="H119" s="106">
        <v>11000</v>
      </c>
      <c r="I119" s="106">
        <v>200</v>
      </c>
      <c r="J119" s="105" t="s">
        <v>856</v>
      </c>
      <c r="K119" s="150"/>
      <c r="L119" s="130"/>
      <c r="M119" s="131"/>
      <c r="N119" s="132"/>
      <c r="O119" s="133">
        <f>tbl邀请[[#This Row],[拍单日期]]+5+tbl邀请[[#This Row],[收货后出稿时间]]</f>
        <v>5</v>
      </c>
      <c r="P119" s="121" t="s">
        <v>40</v>
      </c>
      <c r="Q119" s="121">
        <v>10</v>
      </c>
      <c r="R119" s="121">
        <v>8</v>
      </c>
      <c r="S119" s="121" t="s">
        <v>40</v>
      </c>
      <c r="T119" s="169">
        <v>200</v>
      </c>
      <c r="U119" s="170" t="s">
        <v>857</v>
      </c>
      <c r="V119" s="172" t="s">
        <v>858</v>
      </c>
      <c r="W119" s="207" t="s">
        <v>859</v>
      </c>
      <c r="X119" t="s">
        <v>860</v>
      </c>
      <c r="Y119" t="s">
        <v>861</v>
      </c>
      <c r="Z119" s="173">
        <v>53</v>
      </c>
      <c r="AA119" s="173">
        <v>53</v>
      </c>
      <c r="AB119" s="173">
        <v>10</v>
      </c>
      <c r="AC119" s="173">
        <v>4</v>
      </c>
      <c r="AD119" s="161"/>
      <c r="AE119" s="161"/>
      <c r="AF119" s="161"/>
      <c r="AG119" s="202" t="s">
        <v>157</v>
      </c>
    </row>
    <row r="120" customHeight="1" spans="4:33">
      <c r="D120" s="105" t="s">
        <v>862</v>
      </c>
      <c r="E120" s="105" t="s">
        <v>863</v>
      </c>
      <c r="F120" s="105" t="s">
        <v>864</v>
      </c>
      <c r="G120" s="105" t="s">
        <v>865</v>
      </c>
      <c r="H120" s="106">
        <v>19000</v>
      </c>
      <c r="I120" s="106">
        <v>200</v>
      </c>
      <c r="J120" s="105" t="s">
        <v>866</v>
      </c>
      <c r="K120" s="149"/>
      <c r="L120" s="135"/>
      <c r="M120" s="136"/>
      <c r="N120" s="137"/>
      <c r="O120" s="138">
        <f>tbl邀请[[#This Row],[拍单日期]]+5+tbl邀请[[#This Row],[收货后出稿时间]]</f>
        <v>5</v>
      </c>
      <c r="P120" s="121" t="s">
        <v>40</v>
      </c>
      <c r="Q120" s="121">
        <v>10</v>
      </c>
      <c r="R120" s="121">
        <v>9</v>
      </c>
      <c r="S120" s="121" t="s">
        <v>40</v>
      </c>
      <c r="T120" s="169">
        <v>200</v>
      </c>
      <c r="U120" s="166" t="s">
        <v>867</v>
      </c>
      <c r="V120" s="167"/>
      <c r="W120" s="167"/>
      <c r="X120" s="173" t="s">
        <v>868</v>
      </c>
      <c r="Y120" s="173" t="s">
        <v>869</v>
      </c>
      <c r="Z120" s="173">
        <v>43</v>
      </c>
      <c r="AA120" s="173">
        <v>18</v>
      </c>
      <c r="AB120" s="173">
        <v>9</v>
      </c>
      <c r="AC120" s="173">
        <v>8</v>
      </c>
      <c r="AD120" s="161"/>
      <c r="AE120" s="161"/>
      <c r="AF120" s="161"/>
      <c r="AG120" s="202" t="s">
        <v>157</v>
      </c>
    </row>
    <row r="121" customHeight="1" spans="4:33">
      <c r="D121" s="105" t="s">
        <v>870</v>
      </c>
      <c r="E121" s="105" t="s">
        <v>871</v>
      </c>
      <c r="F121" s="105" t="s">
        <v>872</v>
      </c>
      <c r="G121" s="105" t="s">
        <v>873</v>
      </c>
      <c r="H121" s="106">
        <v>18000</v>
      </c>
      <c r="I121" s="106">
        <v>200</v>
      </c>
      <c r="J121" s="105" t="s">
        <v>874</v>
      </c>
      <c r="K121" s="149"/>
      <c r="L121" s="135"/>
      <c r="M121" s="136"/>
      <c r="N121" s="137"/>
      <c r="O121" s="138">
        <f>tbl邀请[[#This Row],[拍单日期]]+5+tbl邀请[[#This Row],[收货后出稿时间]]</f>
        <v>5</v>
      </c>
      <c r="P121" s="121" t="s">
        <v>40</v>
      </c>
      <c r="Q121" s="121">
        <v>10</v>
      </c>
      <c r="R121" s="121">
        <v>8</v>
      </c>
      <c r="S121" s="121" t="s">
        <v>40</v>
      </c>
      <c r="T121" s="169">
        <v>200</v>
      </c>
      <c r="U121" s="166" t="s">
        <v>875</v>
      </c>
      <c r="V121" s="166" t="s">
        <v>876</v>
      </c>
      <c r="W121" s="167"/>
      <c r="X121" s="173" t="s">
        <v>877</v>
      </c>
      <c r="Y121" s="173" t="s">
        <v>878</v>
      </c>
      <c r="Z121" s="173">
        <v>183</v>
      </c>
      <c r="AA121" s="173">
        <v>176</v>
      </c>
      <c r="AB121" s="173">
        <v>4</v>
      </c>
      <c r="AC121" s="173">
        <v>4</v>
      </c>
      <c r="AD121" s="161"/>
      <c r="AE121" s="161"/>
      <c r="AF121" s="161" t="s">
        <v>40</v>
      </c>
      <c r="AG121" s="202" t="s">
        <v>157</v>
      </c>
    </row>
    <row r="122" customHeight="1" spans="4:33">
      <c r="D122" s="105" t="s">
        <v>879</v>
      </c>
      <c r="E122" s="105" t="s">
        <v>880</v>
      </c>
      <c r="F122" s="105" t="s">
        <v>881</v>
      </c>
      <c r="G122" s="105" t="s">
        <v>882</v>
      </c>
      <c r="H122" s="106">
        <v>18000</v>
      </c>
      <c r="I122" s="106">
        <v>200</v>
      </c>
      <c r="J122" s="105" t="s">
        <v>883</v>
      </c>
      <c r="K122" s="149"/>
      <c r="L122" s="135"/>
      <c r="M122" s="136"/>
      <c r="N122" s="137"/>
      <c r="O122" s="138">
        <f>tbl邀请[[#This Row],[拍单日期]]+5+tbl邀请[[#This Row],[收货后出稿时间]]</f>
        <v>5</v>
      </c>
      <c r="P122" s="121" t="s">
        <v>40</v>
      </c>
      <c r="Q122" s="121">
        <v>10</v>
      </c>
      <c r="R122" s="121">
        <v>8</v>
      </c>
      <c r="S122" s="121" t="s">
        <v>40</v>
      </c>
      <c r="T122" s="169">
        <v>200</v>
      </c>
      <c r="U122" s="170" t="s">
        <v>884</v>
      </c>
      <c r="V122" s="167"/>
      <c r="W122" s="167"/>
      <c r="X122" s="173"/>
      <c r="Y122" s="173"/>
      <c r="Z122" s="173">
        <v>160</v>
      </c>
      <c r="AA122" s="173">
        <v>25</v>
      </c>
      <c r="AB122" s="173">
        <v>10</v>
      </c>
      <c r="AC122" s="173"/>
      <c r="AD122" s="161"/>
      <c r="AE122" s="161"/>
      <c r="AF122" s="161" t="s">
        <v>40</v>
      </c>
      <c r="AG122" s="202" t="s">
        <v>157</v>
      </c>
    </row>
    <row r="123" customHeight="1" spans="4:33">
      <c r="D123" s="105" t="s">
        <v>885</v>
      </c>
      <c r="E123" s="105" t="s">
        <v>886</v>
      </c>
      <c r="F123" s="105" t="s">
        <v>887</v>
      </c>
      <c r="G123" s="105" t="s">
        <v>888</v>
      </c>
      <c r="H123" s="106">
        <v>20000</v>
      </c>
      <c r="I123" s="106">
        <v>200</v>
      </c>
      <c r="J123" s="105" t="s">
        <v>889</v>
      </c>
      <c r="K123" s="150"/>
      <c r="L123" s="130"/>
      <c r="M123" s="131"/>
      <c r="N123" s="132"/>
      <c r="O123" s="133">
        <f>tbl邀请[[#This Row],[拍单日期]]+5+tbl邀请[[#This Row],[收货后出稿时间]]</f>
        <v>5</v>
      </c>
      <c r="P123" s="121" t="s">
        <v>40</v>
      </c>
      <c r="Q123" s="121">
        <v>10</v>
      </c>
      <c r="R123" s="121">
        <v>7</v>
      </c>
      <c r="S123" s="121" t="s">
        <v>40</v>
      </c>
      <c r="T123" s="169">
        <v>200</v>
      </c>
      <c r="U123" s="170" t="s">
        <v>890</v>
      </c>
      <c r="V123" s="171"/>
      <c r="W123" s="171"/>
      <c r="X123" t="s">
        <v>891</v>
      </c>
      <c r="Y123" t="s">
        <v>286</v>
      </c>
      <c r="Z123" s="173">
        <v>62</v>
      </c>
      <c r="AA123" s="173">
        <v>27</v>
      </c>
      <c r="AB123" s="173">
        <v>7</v>
      </c>
      <c r="AC123" s="173">
        <v>6</v>
      </c>
      <c r="AD123" s="161"/>
      <c r="AE123" s="161"/>
      <c r="AF123" s="161" t="s">
        <v>40</v>
      </c>
      <c r="AG123" s="202" t="s">
        <v>157</v>
      </c>
    </row>
    <row r="124" customHeight="1" spans="4:33">
      <c r="D124" s="105" t="s">
        <v>892</v>
      </c>
      <c r="E124" s="105" t="s">
        <v>893</v>
      </c>
      <c r="F124" s="105" t="s">
        <v>894</v>
      </c>
      <c r="G124" s="105" t="s">
        <v>895</v>
      </c>
      <c r="H124" s="106">
        <v>11000</v>
      </c>
      <c r="I124" s="106">
        <v>200</v>
      </c>
      <c r="J124" s="105" t="s">
        <v>896</v>
      </c>
      <c r="K124" s="150"/>
      <c r="L124" s="130"/>
      <c r="M124" s="131"/>
      <c r="N124" s="132"/>
      <c r="O124" s="133">
        <f>tbl邀请[[#This Row],[拍单日期]]+5+tbl邀请[[#This Row],[收货后出稿时间]]</f>
        <v>5</v>
      </c>
      <c r="P124" s="121" t="s">
        <v>40</v>
      </c>
      <c r="Q124" s="121">
        <v>10</v>
      </c>
      <c r="R124" s="121">
        <v>9</v>
      </c>
      <c r="S124" s="121" t="s">
        <v>40</v>
      </c>
      <c r="T124" s="169">
        <v>200</v>
      </c>
      <c r="U124" s="170" t="s">
        <v>897</v>
      </c>
      <c r="V124" s="171"/>
      <c r="W124" s="171"/>
      <c r="X124" t="s">
        <v>898</v>
      </c>
      <c r="Y124" t="s">
        <v>899</v>
      </c>
      <c r="Z124" s="173">
        <v>58</v>
      </c>
      <c r="AA124" s="173">
        <v>51</v>
      </c>
      <c r="AB124" s="173">
        <v>19</v>
      </c>
      <c r="AC124" s="173">
        <v>6</v>
      </c>
      <c r="AD124" s="161"/>
      <c r="AE124" s="161"/>
      <c r="AF124" s="161" t="s">
        <v>40</v>
      </c>
      <c r="AG124" s="202" t="s">
        <v>157</v>
      </c>
    </row>
    <row r="125" customHeight="1" spans="4:33">
      <c r="D125" s="105" t="s">
        <v>900</v>
      </c>
      <c r="E125" s="105" t="s">
        <v>901</v>
      </c>
      <c r="F125" s="105" t="s">
        <v>902</v>
      </c>
      <c r="G125" s="105" t="s">
        <v>903</v>
      </c>
      <c r="H125" s="106">
        <v>11000</v>
      </c>
      <c r="I125" s="106">
        <v>200</v>
      </c>
      <c r="J125" s="105" t="s">
        <v>904</v>
      </c>
      <c r="K125" s="149"/>
      <c r="L125" s="135"/>
      <c r="M125" s="136"/>
      <c r="N125" s="137"/>
      <c r="O125" s="138"/>
      <c r="P125" s="121" t="s">
        <v>40</v>
      </c>
      <c r="Q125" s="121">
        <v>8</v>
      </c>
      <c r="R125" s="121">
        <v>7</v>
      </c>
      <c r="S125" s="121" t="s">
        <v>40</v>
      </c>
      <c r="T125" s="169">
        <v>200</v>
      </c>
      <c r="U125" s="170" t="s">
        <v>905</v>
      </c>
      <c r="V125" s="167"/>
      <c r="W125" s="167"/>
      <c r="X125" s="173"/>
      <c r="Y125" s="173"/>
      <c r="Z125" s="173">
        <v>43</v>
      </c>
      <c r="AA125" s="173">
        <v>21</v>
      </c>
      <c r="AB125" s="173">
        <v>19</v>
      </c>
      <c r="AC125" s="173"/>
      <c r="AD125" s="161"/>
      <c r="AE125" s="161"/>
      <c r="AF125" s="161"/>
      <c r="AG125" s="202" t="s">
        <v>157</v>
      </c>
    </row>
    <row r="126" customHeight="1" spans="4:33">
      <c r="D126" s="105" t="s">
        <v>906</v>
      </c>
      <c r="E126" s="105" t="s">
        <v>907</v>
      </c>
      <c r="F126" s="105" t="s">
        <v>908</v>
      </c>
      <c r="G126" s="105" t="s">
        <v>909</v>
      </c>
      <c r="H126" s="106">
        <v>17000</v>
      </c>
      <c r="I126" s="106">
        <v>200</v>
      </c>
      <c r="J126" s="105" t="s">
        <v>910</v>
      </c>
      <c r="K126" s="149"/>
      <c r="L126" s="135"/>
      <c r="M126" s="136"/>
      <c r="N126" s="137"/>
      <c r="O126" s="138"/>
      <c r="P126" s="121" t="s">
        <v>40</v>
      </c>
      <c r="Q126" s="121">
        <v>10</v>
      </c>
      <c r="R126" s="121">
        <v>8</v>
      </c>
      <c r="S126" s="121" t="s">
        <v>40</v>
      </c>
      <c r="T126" s="169">
        <v>200</v>
      </c>
      <c r="U126" s="166" t="s">
        <v>911</v>
      </c>
      <c r="V126" s="166" t="s">
        <v>912</v>
      </c>
      <c r="W126" s="167"/>
      <c r="X126" s="173" t="s">
        <v>913</v>
      </c>
      <c r="Y126" s="173" t="s">
        <v>914</v>
      </c>
      <c r="Z126" s="173">
        <v>83</v>
      </c>
      <c r="AA126" s="173">
        <v>16</v>
      </c>
      <c r="AB126" s="173">
        <v>15</v>
      </c>
      <c r="AC126" s="173">
        <v>15</v>
      </c>
      <c r="AD126" s="161"/>
      <c r="AE126" s="161"/>
      <c r="AF126" s="161" t="s">
        <v>40</v>
      </c>
      <c r="AG126" s="202" t="s">
        <v>157</v>
      </c>
    </row>
    <row r="127" customHeight="1" spans="4:33">
      <c r="D127" s="105" t="s">
        <v>915</v>
      </c>
      <c r="E127" s="105" t="s">
        <v>916</v>
      </c>
      <c r="F127" s="105" t="s">
        <v>917</v>
      </c>
      <c r="G127" s="105" t="s">
        <v>918</v>
      </c>
      <c r="H127" s="106">
        <v>10200</v>
      </c>
      <c r="I127" s="106">
        <v>200</v>
      </c>
      <c r="J127" s="105" t="s">
        <v>919</v>
      </c>
      <c r="K127" s="149"/>
      <c r="L127" s="135"/>
      <c r="M127" s="136"/>
      <c r="N127" s="137"/>
      <c r="O127" s="138"/>
      <c r="P127" s="121" t="s">
        <v>40</v>
      </c>
      <c r="Q127" s="121">
        <v>10</v>
      </c>
      <c r="R127" s="121">
        <v>9</v>
      </c>
      <c r="S127" s="121" t="s">
        <v>40</v>
      </c>
      <c r="T127" s="169">
        <v>200</v>
      </c>
      <c r="U127" s="166" t="s">
        <v>920</v>
      </c>
      <c r="V127" s="166" t="s">
        <v>921</v>
      </c>
      <c r="W127" s="166" t="s">
        <v>922</v>
      </c>
      <c r="X127" s="173" t="s">
        <v>923</v>
      </c>
      <c r="Y127" s="173" t="s">
        <v>924</v>
      </c>
      <c r="Z127" s="173">
        <v>83</v>
      </c>
      <c r="AA127" s="173">
        <v>23</v>
      </c>
      <c r="AB127" s="173">
        <v>91</v>
      </c>
      <c r="AC127" s="173">
        <v>75</v>
      </c>
      <c r="AD127" s="161"/>
      <c r="AE127" s="161"/>
      <c r="AF127" s="161" t="s">
        <v>40</v>
      </c>
      <c r="AG127" s="202" t="s">
        <v>268</v>
      </c>
    </row>
    <row r="128" customHeight="1" spans="4:33">
      <c r="D128" s="103" t="s">
        <v>925</v>
      </c>
      <c r="E128" s="103" t="s">
        <v>926</v>
      </c>
      <c r="F128" s="103" t="s">
        <v>927</v>
      </c>
      <c r="G128" s="103" t="s">
        <v>928</v>
      </c>
      <c r="H128" s="104">
        <v>14000</v>
      </c>
      <c r="I128" s="104">
        <v>200</v>
      </c>
      <c r="J128" s="103" t="s">
        <v>929</v>
      </c>
      <c r="K128" s="150"/>
      <c r="L128" s="130"/>
      <c r="M128" s="131"/>
      <c r="N128" s="132"/>
      <c r="O128" s="133"/>
      <c r="P128" s="126"/>
      <c r="Q128" s="126"/>
      <c r="R128" s="126"/>
      <c r="S128" s="126"/>
      <c r="T128" s="127"/>
      <c r="U128" s="168"/>
      <c r="V128" s="168"/>
      <c r="W128" s="168"/>
      <c r="X128" s="177"/>
      <c r="Y128" s="177"/>
      <c r="Z128" s="177"/>
      <c r="AA128" s="177"/>
      <c r="AB128" s="177"/>
      <c r="AC128" s="177"/>
      <c r="AD128" s="151"/>
      <c r="AE128" s="151"/>
      <c r="AF128" s="151"/>
      <c r="AG128" s="201" t="s">
        <v>157</v>
      </c>
    </row>
    <row r="129" customHeight="1" spans="4:33">
      <c r="D129" s="105" t="s">
        <v>930</v>
      </c>
      <c r="E129" s="105" t="s">
        <v>845</v>
      </c>
      <c r="F129" s="105" t="s">
        <v>931</v>
      </c>
      <c r="G129" s="105" t="s">
        <v>932</v>
      </c>
      <c r="H129" s="106">
        <v>10200</v>
      </c>
      <c r="I129" s="106">
        <v>200</v>
      </c>
      <c r="J129" s="105" t="s">
        <v>933</v>
      </c>
      <c r="K129" s="149"/>
      <c r="L129" s="135"/>
      <c r="M129" s="136"/>
      <c r="N129" s="137"/>
      <c r="O129" s="138"/>
      <c r="P129" s="121" t="s">
        <v>40</v>
      </c>
      <c r="Q129" s="121">
        <v>10</v>
      </c>
      <c r="R129" s="121">
        <v>7</v>
      </c>
      <c r="S129" s="121" t="s">
        <v>40</v>
      </c>
      <c r="T129" s="169">
        <v>200</v>
      </c>
      <c r="U129" s="166" t="s">
        <v>934</v>
      </c>
      <c r="V129" s="166" t="s">
        <v>935</v>
      </c>
      <c r="W129" s="167"/>
      <c r="X129" s="173" t="s">
        <v>936</v>
      </c>
      <c r="Y129" s="173" t="s">
        <v>937</v>
      </c>
      <c r="Z129" s="173">
        <v>100</v>
      </c>
      <c r="AA129" s="173">
        <v>97</v>
      </c>
      <c r="AB129" s="173">
        <v>2</v>
      </c>
      <c r="AC129" s="173">
        <v>2</v>
      </c>
      <c r="AD129" s="161"/>
      <c r="AE129" s="161"/>
      <c r="AF129" s="161" t="s">
        <v>40</v>
      </c>
      <c r="AG129" s="202" t="s">
        <v>157</v>
      </c>
    </row>
    <row r="130" customHeight="1" spans="4:33">
      <c r="D130" s="105" t="s">
        <v>938</v>
      </c>
      <c r="E130" s="105" t="s">
        <v>939</v>
      </c>
      <c r="F130" s="105" t="s">
        <v>938</v>
      </c>
      <c r="G130" s="112" t="s">
        <v>940</v>
      </c>
      <c r="H130" s="106">
        <v>9517</v>
      </c>
      <c r="I130" s="106">
        <v>200</v>
      </c>
      <c r="J130" s="105" t="s">
        <v>941</v>
      </c>
      <c r="K130" s="149"/>
      <c r="L130" s="135"/>
      <c r="M130" s="136"/>
      <c r="N130" s="137"/>
      <c r="O130" s="138"/>
      <c r="P130" s="121" t="s">
        <v>40</v>
      </c>
      <c r="Q130" s="121">
        <v>10</v>
      </c>
      <c r="R130" s="121">
        <v>6</v>
      </c>
      <c r="S130" s="121" t="s">
        <v>40</v>
      </c>
      <c r="T130" s="169">
        <v>200</v>
      </c>
      <c r="U130" s="166" t="s">
        <v>942</v>
      </c>
      <c r="V130" s="166" t="s">
        <v>943</v>
      </c>
      <c r="W130" s="167"/>
      <c r="X130" s="173" t="s">
        <v>944</v>
      </c>
      <c r="Y130" s="173" t="s">
        <v>945</v>
      </c>
      <c r="Z130" s="173">
        <v>107</v>
      </c>
      <c r="AA130" s="173">
        <v>48</v>
      </c>
      <c r="AB130" s="173">
        <v>18</v>
      </c>
      <c r="AC130" s="173">
        <v>16</v>
      </c>
      <c r="AD130" s="161"/>
      <c r="AE130" s="161"/>
      <c r="AF130" s="161" t="s">
        <v>40</v>
      </c>
      <c r="AG130" s="202" t="s">
        <v>157</v>
      </c>
    </row>
    <row r="131" customHeight="1" spans="4:33">
      <c r="D131" s="105" t="s">
        <v>946</v>
      </c>
      <c r="E131" s="105" t="s">
        <v>947</v>
      </c>
      <c r="F131" s="105" t="s">
        <v>948</v>
      </c>
      <c r="G131" s="105" t="s">
        <v>949</v>
      </c>
      <c r="H131" s="106">
        <v>9270</v>
      </c>
      <c r="I131" s="106">
        <v>200</v>
      </c>
      <c r="J131" s="105" t="s">
        <v>950</v>
      </c>
      <c r="K131" s="149"/>
      <c r="L131" s="135"/>
      <c r="M131" s="136"/>
      <c r="N131" s="137"/>
      <c r="O131" s="138"/>
      <c r="P131" s="121" t="s">
        <v>40</v>
      </c>
      <c r="Q131" s="121">
        <v>10</v>
      </c>
      <c r="R131" s="121">
        <v>9</v>
      </c>
      <c r="S131" s="121" t="s">
        <v>40</v>
      </c>
      <c r="T131" s="169">
        <v>200</v>
      </c>
      <c r="U131" s="166" t="s">
        <v>951</v>
      </c>
      <c r="V131" s="166" t="s">
        <v>952</v>
      </c>
      <c r="W131" s="167"/>
      <c r="X131" s="173" t="s">
        <v>953</v>
      </c>
      <c r="Y131" s="173" t="s">
        <v>954</v>
      </c>
      <c r="Z131" s="173">
        <v>70</v>
      </c>
      <c r="AA131" s="173">
        <v>39</v>
      </c>
      <c r="AB131" s="173">
        <v>15</v>
      </c>
      <c r="AC131" s="173">
        <v>14</v>
      </c>
      <c r="AD131" s="161"/>
      <c r="AE131" s="161"/>
      <c r="AF131" s="161"/>
      <c r="AG131" s="202" t="s">
        <v>268</v>
      </c>
    </row>
    <row r="132" customHeight="1" spans="4:33">
      <c r="D132" s="103" t="s">
        <v>73</v>
      </c>
      <c r="E132" s="103" t="s">
        <v>955</v>
      </c>
      <c r="F132" s="103" t="s">
        <v>956</v>
      </c>
      <c r="G132" s="103" t="s">
        <v>957</v>
      </c>
      <c r="H132" s="104">
        <v>12000</v>
      </c>
      <c r="I132" s="104">
        <v>200</v>
      </c>
      <c r="J132" s="103" t="s">
        <v>958</v>
      </c>
      <c r="K132" s="150"/>
      <c r="L132" s="130"/>
      <c r="M132" s="131"/>
      <c r="N132" s="132"/>
      <c r="O132" s="133"/>
      <c r="P132" s="126"/>
      <c r="Q132" s="126"/>
      <c r="R132" s="126"/>
      <c r="S132" s="126"/>
      <c r="T132" s="127"/>
      <c r="U132" s="168"/>
      <c r="V132" s="168"/>
      <c r="W132" s="168"/>
      <c r="X132" s="177"/>
      <c r="Y132" s="177"/>
      <c r="Z132" s="177"/>
      <c r="AA132" s="177"/>
      <c r="AB132" s="177"/>
      <c r="AC132" s="177"/>
      <c r="AD132" s="151"/>
      <c r="AE132" s="151"/>
      <c r="AF132" s="151"/>
      <c r="AG132" s="201" t="s">
        <v>157</v>
      </c>
    </row>
    <row r="133" customHeight="1" spans="4:33">
      <c r="D133" s="105" t="s">
        <v>959</v>
      </c>
      <c r="E133" s="105" t="s">
        <v>960</v>
      </c>
      <c r="F133" s="105" t="s">
        <v>961</v>
      </c>
      <c r="G133" s="105" t="s">
        <v>962</v>
      </c>
      <c r="H133" s="106">
        <v>12389</v>
      </c>
      <c r="I133" s="106">
        <v>200</v>
      </c>
      <c r="J133" s="105" t="s">
        <v>963</v>
      </c>
      <c r="K133" s="149"/>
      <c r="L133" s="135"/>
      <c r="M133" s="136"/>
      <c r="N133" s="137"/>
      <c r="O133" s="138"/>
      <c r="P133" s="121" t="s">
        <v>40</v>
      </c>
      <c r="Q133" s="121">
        <v>10</v>
      </c>
      <c r="R133" s="121">
        <v>9</v>
      </c>
      <c r="S133" s="121" t="s">
        <v>40</v>
      </c>
      <c r="T133" s="169">
        <v>200</v>
      </c>
      <c r="U133" s="170" t="s">
        <v>964</v>
      </c>
      <c r="V133" s="167"/>
      <c r="W133" s="167"/>
      <c r="X133" s="173"/>
      <c r="Y133" s="173"/>
      <c r="Z133" s="173">
        <v>65</v>
      </c>
      <c r="AA133" s="173">
        <v>21</v>
      </c>
      <c r="AB133" s="173">
        <v>28</v>
      </c>
      <c r="AC133" s="173"/>
      <c r="AD133" s="161"/>
      <c r="AE133" s="161"/>
      <c r="AF133" s="161" t="s">
        <v>40</v>
      </c>
      <c r="AG133" s="202" t="s">
        <v>157</v>
      </c>
    </row>
    <row r="134" customHeight="1" spans="4:33">
      <c r="D134" s="105" t="s">
        <v>965</v>
      </c>
      <c r="E134" s="105" t="s">
        <v>966</v>
      </c>
      <c r="F134" s="105" t="s">
        <v>965</v>
      </c>
      <c r="G134" s="105" t="s">
        <v>967</v>
      </c>
      <c r="H134" s="106">
        <v>35800</v>
      </c>
      <c r="I134" s="106">
        <v>200</v>
      </c>
      <c r="J134" s="105" t="s">
        <v>968</v>
      </c>
      <c r="K134" s="149"/>
      <c r="L134" s="135"/>
      <c r="M134" s="136"/>
      <c r="N134" s="137"/>
      <c r="O134" s="138"/>
      <c r="P134" s="121" t="s">
        <v>40</v>
      </c>
      <c r="Q134" s="121">
        <v>10</v>
      </c>
      <c r="R134" s="121">
        <v>7</v>
      </c>
      <c r="S134" s="121" t="s">
        <v>40</v>
      </c>
      <c r="T134" s="169">
        <v>200</v>
      </c>
      <c r="U134" s="166" t="s">
        <v>969</v>
      </c>
      <c r="V134" s="167"/>
      <c r="W134" s="167"/>
      <c r="X134" s="173">
        <v>0</v>
      </c>
      <c r="Y134" s="173" t="s">
        <v>780</v>
      </c>
      <c r="Z134" s="173">
        <v>44</v>
      </c>
      <c r="AA134" s="173">
        <v>24</v>
      </c>
      <c r="AB134" s="173">
        <v>14</v>
      </c>
      <c r="AC134" s="173">
        <v>14</v>
      </c>
      <c r="AD134" s="161"/>
      <c r="AE134" s="161"/>
      <c r="AF134" s="161" t="s">
        <v>40</v>
      </c>
      <c r="AG134" s="202" t="s">
        <v>157</v>
      </c>
    </row>
    <row r="135" customHeight="1" spans="4:33">
      <c r="D135" s="103" t="s">
        <v>970</v>
      </c>
      <c r="E135" s="103" t="s">
        <v>971</v>
      </c>
      <c r="F135" s="103" t="s">
        <v>972</v>
      </c>
      <c r="G135" s="103" t="s">
        <v>973</v>
      </c>
      <c r="H135" s="104">
        <v>12000</v>
      </c>
      <c r="I135" s="104">
        <v>200</v>
      </c>
      <c r="J135" s="103" t="s">
        <v>974</v>
      </c>
      <c r="K135" s="150"/>
      <c r="L135" s="130"/>
      <c r="M135" s="131"/>
      <c r="N135" s="132"/>
      <c r="O135" s="133"/>
      <c r="P135" s="126"/>
      <c r="Q135" s="126"/>
      <c r="R135" s="126"/>
      <c r="S135" s="126"/>
      <c r="T135" s="127"/>
      <c r="U135" s="168"/>
      <c r="V135" s="168"/>
      <c r="W135" s="168"/>
      <c r="X135" s="177"/>
      <c r="Y135" s="177"/>
      <c r="Z135" s="177"/>
      <c r="AA135" s="177"/>
      <c r="AB135" s="177"/>
      <c r="AC135" s="177"/>
      <c r="AD135" s="151"/>
      <c r="AE135" s="151"/>
      <c r="AF135" s="151"/>
      <c r="AG135" s="201" t="s">
        <v>157</v>
      </c>
    </row>
    <row r="136" customHeight="1" spans="4:33">
      <c r="D136" s="105" t="s">
        <v>975</v>
      </c>
      <c r="E136" s="105" t="s">
        <v>976</v>
      </c>
      <c r="F136" s="105" t="s">
        <v>977</v>
      </c>
      <c r="G136" s="105" t="s">
        <v>978</v>
      </c>
      <c r="H136" s="106">
        <v>22000</v>
      </c>
      <c r="I136" s="106">
        <v>200</v>
      </c>
      <c r="J136" s="105" t="s">
        <v>979</v>
      </c>
      <c r="K136" s="149"/>
      <c r="L136" s="135"/>
      <c r="M136" s="136"/>
      <c r="N136" s="137"/>
      <c r="O136" s="138"/>
      <c r="P136" s="121" t="s">
        <v>40</v>
      </c>
      <c r="Q136" s="121">
        <v>10</v>
      </c>
      <c r="R136" s="121">
        <v>8</v>
      </c>
      <c r="S136" s="121" t="s">
        <v>40</v>
      </c>
      <c r="T136" s="169">
        <v>200</v>
      </c>
      <c r="U136" s="166" t="s">
        <v>980</v>
      </c>
      <c r="V136" s="166" t="s">
        <v>981</v>
      </c>
      <c r="W136" s="167"/>
      <c r="X136" s="173" t="s">
        <v>982</v>
      </c>
      <c r="Y136" s="173" t="s">
        <v>983</v>
      </c>
      <c r="Z136" s="173">
        <v>36</v>
      </c>
      <c r="AA136" s="173">
        <v>25</v>
      </c>
      <c r="AB136" s="173">
        <v>12</v>
      </c>
      <c r="AC136" s="173">
        <v>9</v>
      </c>
      <c r="AD136" s="161"/>
      <c r="AE136" s="161"/>
      <c r="AF136" s="161" t="s">
        <v>40</v>
      </c>
      <c r="AG136" s="202" t="s">
        <v>157</v>
      </c>
    </row>
    <row r="137" customHeight="1" spans="4:33">
      <c r="D137" s="105" t="s">
        <v>984</v>
      </c>
      <c r="E137" s="105" t="s">
        <v>985</v>
      </c>
      <c r="F137" s="105" t="s">
        <v>986</v>
      </c>
      <c r="G137" s="105" t="s">
        <v>987</v>
      </c>
      <c r="H137" s="106">
        <v>11000</v>
      </c>
      <c r="I137" s="106">
        <v>200</v>
      </c>
      <c r="J137" s="105" t="s">
        <v>988</v>
      </c>
      <c r="K137" s="149"/>
      <c r="L137" s="135"/>
      <c r="M137" s="136"/>
      <c r="N137" s="137"/>
      <c r="O137" s="138"/>
      <c r="P137" s="121" t="s">
        <v>40</v>
      </c>
      <c r="Q137" s="121">
        <v>10</v>
      </c>
      <c r="R137" s="121">
        <v>7</v>
      </c>
      <c r="S137" s="121" t="s">
        <v>40</v>
      </c>
      <c r="T137" s="169">
        <v>200</v>
      </c>
      <c r="U137" s="166" t="s">
        <v>989</v>
      </c>
      <c r="V137" s="167"/>
      <c r="W137" s="167"/>
      <c r="X137" s="173" t="s">
        <v>990</v>
      </c>
      <c r="Y137" s="173" t="s">
        <v>991</v>
      </c>
      <c r="Z137" s="173">
        <v>83</v>
      </c>
      <c r="AA137" s="173">
        <v>53</v>
      </c>
      <c r="AB137" s="173">
        <v>17</v>
      </c>
      <c r="AC137" s="173">
        <v>15</v>
      </c>
      <c r="AD137" s="161"/>
      <c r="AE137" s="161"/>
      <c r="AF137" s="161" t="s">
        <v>40</v>
      </c>
      <c r="AG137" s="202" t="s">
        <v>157</v>
      </c>
    </row>
    <row r="138" customHeight="1" spans="4:33">
      <c r="D138" s="105" t="s">
        <v>992</v>
      </c>
      <c r="E138" s="105" t="s">
        <v>993</v>
      </c>
      <c r="F138" s="105" t="s">
        <v>994</v>
      </c>
      <c r="G138" s="105" t="s">
        <v>995</v>
      </c>
      <c r="H138" s="106">
        <v>11000</v>
      </c>
      <c r="I138" s="106">
        <v>200</v>
      </c>
      <c r="J138" s="105" t="s">
        <v>996</v>
      </c>
      <c r="K138" s="150"/>
      <c r="L138" s="130"/>
      <c r="M138" s="131"/>
      <c r="N138" s="132"/>
      <c r="O138" s="133"/>
      <c r="P138" s="121" t="s">
        <v>40</v>
      </c>
      <c r="Q138" s="121">
        <v>10</v>
      </c>
      <c r="R138" s="121">
        <v>8</v>
      </c>
      <c r="S138" s="121" t="s">
        <v>40</v>
      </c>
      <c r="T138" s="169">
        <v>200</v>
      </c>
      <c r="U138" s="170" t="s">
        <v>997</v>
      </c>
      <c r="V138" s="171"/>
      <c r="W138" s="171"/>
      <c r="X138"/>
      <c r="Y138"/>
      <c r="Z138" s="173">
        <v>40</v>
      </c>
      <c r="AA138" s="173">
        <v>28</v>
      </c>
      <c r="AB138" s="173">
        <v>4</v>
      </c>
      <c r="AC138" s="173"/>
      <c r="AD138" s="161"/>
      <c r="AE138" s="161"/>
      <c r="AF138" s="161"/>
      <c r="AG138" s="202" t="s">
        <v>157</v>
      </c>
    </row>
    <row r="139" customHeight="1" spans="4:33">
      <c r="D139" s="105" t="s">
        <v>998</v>
      </c>
      <c r="E139" s="105" t="s">
        <v>999</v>
      </c>
      <c r="F139" s="105" t="s">
        <v>1000</v>
      </c>
      <c r="G139" s="105" t="s">
        <v>1001</v>
      </c>
      <c r="H139" s="106">
        <v>12000</v>
      </c>
      <c r="I139" s="106">
        <v>200</v>
      </c>
      <c r="J139" s="105" t="s">
        <v>1002</v>
      </c>
      <c r="K139" s="150"/>
      <c r="L139" s="130"/>
      <c r="M139" s="131"/>
      <c r="N139" s="132"/>
      <c r="O139" s="133"/>
      <c r="P139" s="121" t="s">
        <v>40</v>
      </c>
      <c r="Q139" s="121">
        <v>10</v>
      </c>
      <c r="R139" s="121">
        <v>6</v>
      </c>
      <c r="S139" s="121" t="s">
        <v>40</v>
      </c>
      <c r="T139" s="169">
        <v>200</v>
      </c>
      <c r="U139" s="170" t="s">
        <v>1003</v>
      </c>
      <c r="V139" s="171"/>
      <c r="W139" s="171"/>
      <c r="X139" t="s">
        <v>1004</v>
      </c>
      <c r="Y139" t="s">
        <v>1005</v>
      </c>
      <c r="Z139" s="173">
        <v>63</v>
      </c>
      <c r="AA139" s="173">
        <v>33</v>
      </c>
      <c r="AB139" s="173">
        <v>1</v>
      </c>
      <c r="AC139" s="173">
        <v>0</v>
      </c>
      <c r="AD139" s="161"/>
      <c r="AE139" s="161"/>
      <c r="AF139" s="161" t="s">
        <v>40</v>
      </c>
      <c r="AG139" s="202" t="s">
        <v>157</v>
      </c>
    </row>
    <row r="140" customHeight="1" spans="4:33">
      <c r="D140" s="103" t="s">
        <v>1006</v>
      </c>
      <c r="E140" s="103" t="s">
        <v>1007</v>
      </c>
      <c r="F140" s="103" t="s">
        <v>1008</v>
      </c>
      <c r="G140" s="103" t="s">
        <v>1009</v>
      </c>
      <c r="H140" s="104">
        <v>10000</v>
      </c>
      <c r="I140" s="104">
        <v>200</v>
      </c>
      <c r="J140" s="103" t="s">
        <v>1007</v>
      </c>
      <c r="K140" s="150"/>
      <c r="L140" s="130"/>
      <c r="M140" s="131"/>
      <c r="N140" s="132"/>
      <c r="O140" s="133"/>
      <c r="P140" s="126"/>
      <c r="Q140" s="126"/>
      <c r="R140" s="126"/>
      <c r="S140" s="126"/>
      <c r="T140" s="127"/>
      <c r="U140" s="168"/>
      <c r="V140" s="168"/>
      <c r="W140" s="168"/>
      <c r="X140" s="177"/>
      <c r="Y140" s="177"/>
      <c r="Z140" s="177"/>
      <c r="AA140" s="177"/>
      <c r="AB140" s="177"/>
      <c r="AC140" s="177"/>
      <c r="AD140" s="151"/>
      <c r="AE140" s="151"/>
      <c r="AF140" s="151"/>
      <c r="AG140" s="201" t="s">
        <v>157</v>
      </c>
    </row>
    <row r="141" customHeight="1" spans="4:33">
      <c r="D141" s="108" t="s">
        <v>1010</v>
      </c>
      <c r="E141" s="105" t="s">
        <v>1011</v>
      </c>
      <c r="F141" s="105" t="s">
        <v>1012</v>
      </c>
      <c r="G141" s="100" t="s">
        <v>1013</v>
      </c>
      <c r="H141" s="106">
        <v>1021</v>
      </c>
      <c r="I141" s="106">
        <v>0</v>
      </c>
      <c r="J141" s="105" t="s">
        <v>1011</v>
      </c>
      <c r="K141" s="150"/>
      <c r="L141" s="130"/>
      <c r="M141" s="131"/>
      <c r="N141" s="132"/>
      <c r="O141" s="133"/>
      <c r="P141" s="121" t="s">
        <v>40</v>
      </c>
      <c r="Q141" s="121">
        <v>10</v>
      </c>
      <c r="R141" s="121">
        <v>6</v>
      </c>
      <c r="S141" s="121" t="s">
        <v>40</v>
      </c>
      <c r="T141" s="122">
        <v>0</v>
      </c>
      <c r="U141" s="170" t="s">
        <v>1014</v>
      </c>
      <c r="V141" s="171"/>
      <c r="W141" s="171"/>
      <c r="X141" t="s">
        <v>1015</v>
      </c>
      <c r="Y141" t="s">
        <v>1016</v>
      </c>
      <c r="Z141" s="173">
        <v>16</v>
      </c>
      <c r="AA141" s="173">
        <v>11</v>
      </c>
      <c r="AB141" s="173">
        <v>0</v>
      </c>
      <c r="AC141" s="173">
        <v>0</v>
      </c>
      <c r="AD141" s="161"/>
      <c r="AE141" s="161"/>
      <c r="AF141" s="161"/>
      <c r="AG141" s="202" t="s">
        <v>157</v>
      </c>
    </row>
    <row r="142" customHeight="1" spans="4:33">
      <c r="D142" s="105" t="s">
        <v>1017</v>
      </c>
      <c r="E142" s="105" t="s">
        <v>1018</v>
      </c>
      <c r="F142" s="105" t="s">
        <v>1019</v>
      </c>
      <c r="G142" s="105" t="s">
        <v>1020</v>
      </c>
      <c r="H142" s="106">
        <v>23000</v>
      </c>
      <c r="I142" s="106">
        <v>200</v>
      </c>
      <c r="J142" s="105" t="s">
        <v>1021</v>
      </c>
      <c r="K142" s="150"/>
      <c r="L142" s="130"/>
      <c r="M142" s="131"/>
      <c r="N142" s="132"/>
      <c r="O142" s="133"/>
      <c r="P142" s="121" t="s">
        <v>40</v>
      </c>
      <c r="Q142" s="121">
        <v>10</v>
      </c>
      <c r="R142" s="121">
        <v>7</v>
      </c>
      <c r="S142" s="121" t="s">
        <v>40</v>
      </c>
      <c r="T142" s="169">
        <v>200</v>
      </c>
      <c r="U142" s="170" t="s">
        <v>1022</v>
      </c>
      <c r="V142" s="172" t="s">
        <v>1023</v>
      </c>
      <c r="W142" s="171"/>
      <c r="X142" t="s">
        <v>1024</v>
      </c>
      <c r="Y142" t="s">
        <v>1025</v>
      </c>
      <c r="Z142" s="173">
        <v>51</v>
      </c>
      <c r="AA142" s="173">
        <v>56</v>
      </c>
      <c r="AB142" s="173">
        <v>2</v>
      </c>
      <c r="AC142" s="173">
        <v>1</v>
      </c>
      <c r="AD142" s="161"/>
      <c r="AE142" s="161"/>
      <c r="AF142" s="161" t="s">
        <v>40</v>
      </c>
      <c r="AG142" s="202" t="s">
        <v>157</v>
      </c>
    </row>
    <row r="143" customHeight="1" spans="4:32">
      <c r="D143" s="131"/>
      <c r="E143" s="131"/>
      <c r="F143" s="131"/>
      <c r="G143" s="131"/>
      <c r="H143" s="208"/>
      <c r="I143" s="208"/>
      <c r="J143" s="150"/>
      <c r="K143" s="150"/>
      <c r="L143" s="130"/>
      <c r="M143" s="131"/>
      <c r="N143" s="132"/>
      <c r="O143" s="133"/>
      <c r="P143" s="131"/>
      <c r="Q143" s="131"/>
      <c r="R143" s="131"/>
      <c r="S143" s="131"/>
      <c r="T143" s="132"/>
      <c r="U143" s="171"/>
      <c r="V143" s="171"/>
      <c r="W143" s="171"/>
      <c r="X143" s="171"/>
      <c r="Y143" s="171"/>
      <c r="Z143" s="223"/>
      <c r="AA143" s="223"/>
      <c r="AB143" s="224"/>
      <c r="AC143" s="225"/>
      <c r="AD143" s="150"/>
      <c r="AE143" s="150"/>
      <c r="AF143" s="150"/>
    </row>
    <row r="144" customHeight="1" spans="4:32">
      <c r="D144" s="131"/>
      <c r="E144" s="131"/>
      <c r="F144" s="131"/>
      <c r="G144" s="131"/>
      <c r="H144" s="208"/>
      <c r="I144" s="208"/>
      <c r="J144" s="150"/>
      <c r="K144" s="150"/>
      <c r="L144" s="130"/>
      <c r="M144" s="131"/>
      <c r="N144" s="132"/>
      <c r="O144" s="133"/>
      <c r="P144" s="131"/>
      <c r="Q144" s="131"/>
      <c r="R144" s="131"/>
      <c r="S144" s="131"/>
      <c r="T144" s="132"/>
      <c r="U144" s="171"/>
      <c r="V144" s="171"/>
      <c r="W144" s="171"/>
      <c r="X144" s="171"/>
      <c r="Y144" s="171"/>
      <c r="Z144" s="223"/>
      <c r="AA144" s="223"/>
      <c r="AB144" s="224"/>
      <c r="AC144" s="225"/>
      <c r="AD144" s="150"/>
      <c r="AE144" s="150"/>
      <c r="AF144" s="150"/>
    </row>
    <row r="145" customHeight="1" spans="4:32">
      <c r="D145" s="131"/>
      <c r="E145" s="131"/>
      <c r="F145" s="131"/>
      <c r="G145" s="131"/>
      <c r="H145" s="208"/>
      <c r="I145" s="208"/>
      <c r="J145" s="150"/>
      <c r="K145" s="150"/>
      <c r="L145" s="130"/>
      <c r="M145" s="131"/>
      <c r="N145" s="132"/>
      <c r="O145" s="133"/>
      <c r="P145" s="131"/>
      <c r="Q145" s="131"/>
      <c r="R145" s="131"/>
      <c r="S145" s="131"/>
      <c r="T145" s="132"/>
      <c r="U145" s="171"/>
      <c r="V145" s="171"/>
      <c r="W145" s="171"/>
      <c r="X145" s="171"/>
      <c r="Y145" s="171"/>
      <c r="Z145" s="223"/>
      <c r="AA145" s="223"/>
      <c r="AB145" s="224"/>
      <c r="AC145" s="225"/>
      <c r="AD145" s="150"/>
      <c r="AE145" s="150"/>
      <c r="AF145" s="150"/>
    </row>
    <row r="146" customHeight="1" spans="4:32">
      <c r="D146" s="131"/>
      <c r="E146" s="131"/>
      <c r="F146" s="131"/>
      <c r="G146" s="131"/>
      <c r="H146" s="208"/>
      <c r="I146" s="208"/>
      <c r="J146" s="150"/>
      <c r="K146" s="150"/>
      <c r="L146" s="130"/>
      <c r="M146" s="131"/>
      <c r="N146" s="132"/>
      <c r="O146" s="133"/>
      <c r="P146" s="131"/>
      <c r="Q146" s="131"/>
      <c r="R146" s="131"/>
      <c r="S146" s="131"/>
      <c r="T146" s="132"/>
      <c r="U146" s="171"/>
      <c r="V146" s="171"/>
      <c r="W146" s="171"/>
      <c r="X146" s="171"/>
      <c r="Y146" s="171"/>
      <c r="Z146" s="223"/>
      <c r="AA146" s="223"/>
      <c r="AB146" s="224"/>
      <c r="AC146" s="225"/>
      <c r="AD146" s="150"/>
      <c r="AE146" s="150"/>
      <c r="AF146" s="150"/>
    </row>
    <row r="147" customHeight="1" spans="4:32">
      <c r="D147" s="131"/>
      <c r="E147" s="131"/>
      <c r="F147" s="131"/>
      <c r="G147" s="131"/>
      <c r="H147" s="208"/>
      <c r="I147" s="208"/>
      <c r="J147" s="150"/>
      <c r="K147" s="150"/>
      <c r="L147" s="130"/>
      <c r="M147" s="131"/>
      <c r="N147" s="132"/>
      <c r="O147" s="133"/>
      <c r="P147" s="131"/>
      <c r="Q147" s="131"/>
      <c r="R147" s="131"/>
      <c r="S147" s="131"/>
      <c r="T147" s="132"/>
      <c r="U147" s="171"/>
      <c r="V147" s="171"/>
      <c r="W147" s="171"/>
      <c r="X147" s="171"/>
      <c r="Y147" s="171"/>
      <c r="Z147" s="223"/>
      <c r="AA147" s="223"/>
      <c r="AB147" s="224"/>
      <c r="AC147" s="225"/>
      <c r="AD147" s="150"/>
      <c r="AE147" s="150"/>
      <c r="AF147" s="150"/>
    </row>
    <row r="148" customHeight="1" spans="4:32">
      <c r="D148" s="131"/>
      <c r="E148" s="131"/>
      <c r="F148" s="131"/>
      <c r="G148" s="131"/>
      <c r="H148" s="208"/>
      <c r="I148" s="208"/>
      <c r="J148" s="150"/>
      <c r="K148" s="150"/>
      <c r="L148" s="130"/>
      <c r="M148" s="131"/>
      <c r="N148" s="132"/>
      <c r="O148" s="133"/>
      <c r="P148" s="131"/>
      <c r="Q148" s="131"/>
      <c r="R148" s="131"/>
      <c r="S148" s="131"/>
      <c r="T148" s="132"/>
      <c r="U148" s="171"/>
      <c r="V148" s="171"/>
      <c r="W148" s="171"/>
      <c r="X148" s="171"/>
      <c r="Y148" s="171"/>
      <c r="Z148" s="223"/>
      <c r="AA148" s="223"/>
      <c r="AB148" s="224"/>
      <c r="AC148" s="225"/>
      <c r="AD148" s="150"/>
      <c r="AE148" s="150"/>
      <c r="AF148" s="150"/>
    </row>
    <row r="149" customHeight="1" spans="4:32">
      <c r="D149" s="131"/>
      <c r="E149" s="131"/>
      <c r="F149" s="131"/>
      <c r="G149" s="131"/>
      <c r="H149" s="208"/>
      <c r="I149" s="208"/>
      <c r="J149" s="150"/>
      <c r="K149" s="150"/>
      <c r="L149" s="130"/>
      <c r="M149" s="131"/>
      <c r="N149" s="132"/>
      <c r="O149" s="133"/>
      <c r="P149" s="131"/>
      <c r="Q149" s="131"/>
      <c r="R149" s="131"/>
      <c r="S149" s="131"/>
      <c r="T149" s="132"/>
      <c r="U149" s="171"/>
      <c r="V149" s="171"/>
      <c r="W149" s="171"/>
      <c r="X149" s="171"/>
      <c r="Y149" s="171"/>
      <c r="Z149" s="223"/>
      <c r="AA149" s="223"/>
      <c r="AB149" s="224"/>
      <c r="AC149" s="225"/>
      <c r="AD149" s="150"/>
      <c r="AE149" s="150"/>
      <c r="AF149" s="150"/>
    </row>
    <row r="150" customHeight="1" spans="4:32">
      <c r="D150" s="131"/>
      <c r="E150" s="131"/>
      <c r="F150" s="131"/>
      <c r="G150" s="131"/>
      <c r="H150" s="208"/>
      <c r="I150" s="208"/>
      <c r="J150" s="150"/>
      <c r="K150" s="150"/>
      <c r="L150" s="130"/>
      <c r="M150" s="131"/>
      <c r="N150" s="132"/>
      <c r="O150" s="133"/>
      <c r="P150" s="131"/>
      <c r="Q150" s="131"/>
      <c r="R150" s="131"/>
      <c r="S150" s="131"/>
      <c r="T150" s="132"/>
      <c r="U150" s="171"/>
      <c r="V150" s="171"/>
      <c r="W150" s="171"/>
      <c r="X150" s="171"/>
      <c r="Y150" s="171"/>
      <c r="Z150" s="223"/>
      <c r="AA150" s="223"/>
      <c r="AB150" s="224"/>
      <c r="AC150" s="225"/>
      <c r="AD150" s="150"/>
      <c r="AE150" s="150"/>
      <c r="AF150" s="150"/>
    </row>
    <row r="151" customHeight="1" spans="4:32">
      <c r="D151" s="131"/>
      <c r="E151" s="131"/>
      <c r="F151" s="131"/>
      <c r="G151" s="131"/>
      <c r="H151" s="208"/>
      <c r="I151" s="208"/>
      <c r="J151" s="150"/>
      <c r="K151" s="150"/>
      <c r="L151" s="130"/>
      <c r="M151" s="131"/>
      <c r="N151" s="132"/>
      <c r="O151" s="133"/>
      <c r="P151" s="131"/>
      <c r="Q151" s="131"/>
      <c r="R151" s="131"/>
      <c r="S151" s="131"/>
      <c r="T151" s="132"/>
      <c r="U151" s="171"/>
      <c r="V151" s="171"/>
      <c r="W151" s="171"/>
      <c r="X151" s="171"/>
      <c r="Y151" s="171"/>
      <c r="Z151" s="223"/>
      <c r="AA151" s="223"/>
      <c r="AB151" s="224"/>
      <c r="AC151" s="225"/>
      <c r="AD151" s="150"/>
      <c r="AE151" s="150"/>
      <c r="AF151" s="150"/>
    </row>
    <row r="152" customHeight="1" spans="4:32">
      <c r="D152" s="131"/>
      <c r="E152" s="131"/>
      <c r="F152" s="131"/>
      <c r="G152" s="131"/>
      <c r="H152" s="208"/>
      <c r="I152" s="208"/>
      <c r="J152" s="150"/>
      <c r="K152" s="150"/>
      <c r="L152" s="130"/>
      <c r="M152" s="131"/>
      <c r="N152" s="132"/>
      <c r="O152" s="133"/>
      <c r="P152" s="131"/>
      <c r="Q152" s="131"/>
      <c r="R152" s="131"/>
      <c r="S152" s="131"/>
      <c r="T152" s="132"/>
      <c r="U152" s="171"/>
      <c r="V152" s="171"/>
      <c r="W152" s="171"/>
      <c r="X152" s="171"/>
      <c r="Y152" s="171"/>
      <c r="Z152" s="223"/>
      <c r="AA152" s="223"/>
      <c r="AB152" s="224"/>
      <c r="AC152" s="225"/>
      <c r="AD152" s="150"/>
      <c r="AE152" s="150"/>
      <c r="AF152" s="150"/>
    </row>
    <row r="153" customHeight="1" spans="4:32">
      <c r="D153" s="131"/>
      <c r="E153" s="131"/>
      <c r="F153" s="131"/>
      <c r="G153" s="131"/>
      <c r="H153" s="208"/>
      <c r="I153" s="208"/>
      <c r="J153" s="150"/>
      <c r="K153" s="150"/>
      <c r="L153" s="130"/>
      <c r="M153" s="131"/>
      <c r="N153" s="132"/>
      <c r="O153" s="133"/>
      <c r="P153" s="131"/>
      <c r="Q153" s="131"/>
      <c r="R153" s="131"/>
      <c r="S153" s="131"/>
      <c r="T153" s="132"/>
      <c r="U153" s="171"/>
      <c r="V153" s="171"/>
      <c r="W153" s="171"/>
      <c r="X153" s="171"/>
      <c r="Y153" s="171"/>
      <c r="Z153" s="223"/>
      <c r="AA153" s="223"/>
      <c r="AB153" s="224"/>
      <c r="AC153" s="225"/>
      <c r="AD153" s="150"/>
      <c r="AE153" s="150"/>
      <c r="AF153" s="150"/>
    </row>
    <row r="154" customHeight="1" spans="4:32">
      <c r="D154" s="131"/>
      <c r="E154" s="131"/>
      <c r="F154" s="131"/>
      <c r="G154" s="131"/>
      <c r="H154" s="208"/>
      <c r="I154" s="208"/>
      <c r="J154" s="150"/>
      <c r="K154" s="150"/>
      <c r="L154" s="130"/>
      <c r="M154" s="131"/>
      <c r="N154" s="132"/>
      <c r="O154" s="133"/>
      <c r="P154" s="131"/>
      <c r="Q154" s="131"/>
      <c r="R154" s="131"/>
      <c r="S154" s="131"/>
      <c r="T154" s="132"/>
      <c r="U154" s="171"/>
      <c r="V154" s="171"/>
      <c r="W154" s="171"/>
      <c r="X154" s="171"/>
      <c r="Y154" s="171"/>
      <c r="Z154" s="223"/>
      <c r="AA154" s="223"/>
      <c r="AB154" s="224"/>
      <c r="AC154" s="225"/>
      <c r="AD154" s="150"/>
      <c r="AE154" s="150"/>
      <c r="AF154" s="150"/>
    </row>
    <row r="155" customHeight="1" spans="4:32">
      <c r="D155" s="131"/>
      <c r="E155" s="131"/>
      <c r="F155" s="131"/>
      <c r="G155" s="131"/>
      <c r="H155" s="208"/>
      <c r="I155" s="208"/>
      <c r="J155" s="150"/>
      <c r="K155" s="150"/>
      <c r="L155" s="130"/>
      <c r="M155" s="131"/>
      <c r="N155" s="132"/>
      <c r="O155" s="133"/>
      <c r="P155" s="131"/>
      <c r="Q155" s="131"/>
      <c r="R155" s="131"/>
      <c r="S155" s="131"/>
      <c r="T155" s="132"/>
      <c r="U155" s="171"/>
      <c r="V155" s="171"/>
      <c r="W155" s="171"/>
      <c r="X155" s="171"/>
      <c r="Y155" s="171"/>
      <c r="Z155" s="223"/>
      <c r="AA155" s="223"/>
      <c r="AB155" s="224"/>
      <c r="AC155" s="225"/>
      <c r="AD155" s="150"/>
      <c r="AE155" s="150"/>
      <c r="AF155" s="150"/>
    </row>
    <row r="156" customHeight="1" spans="4:32">
      <c r="D156" s="131"/>
      <c r="E156" s="131"/>
      <c r="F156" s="131"/>
      <c r="G156" s="131"/>
      <c r="H156" s="208"/>
      <c r="I156" s="208"/>
      <c r="J156" s="150"/>
      <c r="K156" s="150"/>
      <c r="L156" s="130"/>
      <c r="M156" s="131"/>
      <c r="N156" s="132"/>
      <c r="O156" s="133"/>
      <c r="P156" s="131"/>
      <c r="Q156" s="131"/>
      <c r="R156" s="131"/>
      <c r="S156" s="131"/>
      <c r="T156" s="132"/>
      <c r="U156" s="171"/>
      <c r="V156" s="171"/>
      <c r="W156" s="171"/>
      <c r="X156" s="171"/>
      <c r="Y156" s="171"/>
      <c r="Z156" s="223"/>
      <c r="AA156" s="223"/>
      <c r="AB156" s="224"/>
      <c r="AC156" s="225"/>
      <c r="AD156" s="150"/>
      <c r="AE156" s="150"/>
      <c r="AF156" s="150"/>
    </row>
    <row r="157" customHeight="1" spans="4:32">
      <c r="D157" s="131"/>
      <c r="E157" s="131"/>
      <c r="F157" s="131"/>
      <c r="G157" s="131"/>
      <c r="H157" s="208"/>
      <c r="I157" s="208"/>
      <c r="J157" s="150"/>
      <c r="K157" s="150"/>
      <c r="L157" s="130"/>
      <c r="M157" s="131"/>
      <c r="N157" s="132"/>
      <c r="O157" s="133"/>
      <c r="P157" s="131"/>
      <c r="Q157" s="131"/>
      <c r="R157" s="131"/>
      <c r="S157" s="131"/>
      <c r="T157" s="132"/>
      <c r="U157" s="171"/>
      <c r="V157" s="171"/>
      <c r="W157" s="171"/>
      <c r="X157" s="171"/>
      <c r="Y157" s="171"/>
      <c r="Z157" s="223"/>
      <c r="AA157" s="223"/>
      <c r="AB157" s="224"/>
      <c r="AC157" s="225"/>
      <c r="AD157" s="150"/>
      <c r="AE157" s="150"/>
      <c r="AF157" s="150"/>
    </row>
    <row r="158" customHeight="1" spans="4:32">
      <c r="D158" s="131"/>
      <c r="E158" s="131"/>
      <c r="F158" s="131"/>
      <c r="G158" s="131"/>
      <c r="H158" s="208"/>
      <c r="I158" s="208"/>
      <c r="J158" s="150"/>
      <c r="K158" s="150"/>
      <c r="L158" s="130"/>
      <c r="M158" s="131"/>
      <c r="N158" s="132"/>
      <c r="O158" s="133"/>
      <c r="P158" s="131"/>
      <c r="Q158" s="131"/>
      <c r="R158" s="131"/>
      <c r="S158" s="131"/>
      <c r="T158" s="132"/>
      <c r="U158" s="171"/>
      <c r="V158" s="171"/>
      <c r="W158" s="171"/>
      <c r="X158" s="171"/>
      <c r="Y158" s="171"/>
      <c r="Z158" s="223"/>
      <c r="AA158" s="223"/>
      <c r="AB158" s="224"/>
      <c r="AC158" s="225"/>
      <c r="AD158" s="150"/>
      <c r="AE158" s="150"/>
      <c r="AF158" s="150"/>
    </row>
    <row r="159" customHeight="1" spans="4:32">
      <c r="D159" s="131"/>
      <c r="E159" s="131"/>
      <c r="F159" s="131"/>
      <c r="G159" s="131"/>
      <c r="H159" s="208"/>
      <c r="I159" s="208"/>
      <c r="J159" s="150"/>
      <c r="K159" s="150"/>
      <c r="L159" s="130"/>
      <c r="M159" s="131"/>
      <c r="N159" s="132"/>
      <c r="O159" s="133"/>
      <c r="P159" s="131"/>
      <c r="Q159" s="131"/>
      <c r="R159" s="131"/>
      <c r="S159" s="131"/>
      <c r="T159" s="132"/>
      <c r="U159" s="171"/>
      <c r="V159" s="171"/>
      <c r="W159" s="171"/>
      <c r="X159" s="171"/>
      <c r="Y159" s="171"/>
      <c r="Z159" s="223"/>
      <c r="AA159" s="223"/>
      <c r="AB159" s="224"/>
      <c r="AC159" s="225"/>
      <c r="AD159" s="150"/>
      <c r="AE159" s="150"/>
      <c r="AF159" s="150"/>
    </row>
    <row r="160" customHeight="1" spans="4:32">
      <c r="D160" s="131"/>
      <c r="E160" s="131"/>
      <c r="F160" s="131"/>
      <c r="G160" s="131"/>
      <c r="H160" s="208"/>
      <c r="I160" s="208"/>
      <c r="J160" s="150"/>
      <c r="K160" s="150"/>
      <c r="L160" s="130"/>
      <c r="M160" s="131"/>
      <c r="N160" s="132"/>
      <c r="O160" s="133"/>
      <c r="P160" s="131"/>
      <c r="Q160" s="131"/>
      <c r="R160" s="131"/>
      <c r="S160" s="131"/>
      <c r="T160" s="132"/>
      <c r="U160" s="171"/>
      <c r="V160" s="171"/>
      <c r="W160" s="171"/>
      <c r="X160" s="171"/>
      <c r="Y160" s="171"/>
      <c r="Z160" s="223"/>
      <c r="AA160" s="223"/>
      <c r="AB160" s="224"/>
      <c r="AC160" s="225"/>
      <c r="AD160" s="150"/>
      <c r="AE160" s="150"/>
      <c r="AF160" s="150"/>
    </row>
    <row r="161" customHeight="1" spans="4:32">
      <c r="D161" s="131"/>
      <c r="E161" s="131"/>
      <c r="F161" s="131"/>
      <c r="G161" s="131"/>
      <c r="H161" s="208"/>
      <c r="I161" s="208"/>
      <c r="J161" s="150"/>
      <c r="K161" s="150"/>
      <c r="L161" s="130"/>
      <c r="M161" s="131"/>
      <c r="N161" s="132"/>
      <c r="O161" s="133"/>
      <c r="P161" s="131"/>
      <c r="Q161" s="131"/>
      <c r="R161" s="131"/>
      <c r="S161" s="131"/>
      <c r="T161" s="132"/>
      <c r="U161" s="171"/>
      <c r="V161" s="171"/>
      <c r="W161" s="171"/>
      <c r="X161" s="171"/>
      <c r="Y161" s="171"/>
      <c r="Z161" s="223"/>
      <c r="AA161" s="223"/>
      <c r="AB161" s="224"/>
      <c r="AC161" s="225"/>
      <c r="AD161" s="150"/>
      <c r="AE161" s="150"/>
      <c r="AF161" s="150"/>
    </row>
    <row r="162" customHeight="1" spans="4:32">
      <c r="D162" s="131"/>
      <c r="E162" s="131"/>
      <c r="F162" s="131"/>
      <c r="G162" s="131"/>
      <c r="H162" s="208"/>
      <c r="I162" s="208"/>
      <c r="J162" s="150"/>
      <c r="K162" s="150"/>
      <c r="L162" s="130"/>
      <c r="M162" s="131"/>
      <c r="N162" s="132"/>
      <c r="O162" s="133"/>
      <c r="P162" s="131"/>
      <c r="Q162" s="131"/>
      <c r="R162" s="131"/>
      <c r="S162" s="131"/>
      <c r="T162" s="132"/>
      <c r="U162" s="171"/>
      <c r="V162" s="171"/>
      <c r="W162" s="171"/>
      <c r="X162" s="171"/>
      <c r="Y162" s="171"/>
      <c r="Z162" s="223"/>
      <c r="AA162" s="223"/>
      <c r="AB162" s="224"/>
      <c r="AC162" s="225"/>
      <c r="AD162" s="150"/>
      <c r="AE162" s="150"/>
      <c r="AF162" s="150"/>
    </row>
    <row r="163" customHeight="1" spans="4:32">
      <c r="D163" s="131"/>
      <c r="E163" s="131"/>
      <c r="F163" s="131"/>
      <c r="G163" s="131"/>
      <c r="H163" s="208"/>
      <c r="I163" s="208"/>
      <c r="J163" s="150"/>
      <c r="K163" s="150"/>
      <c r="L163" s="130"/>
      <c r="M163" s="131"/>
      <c r="N163" s="132"/>
      <c r="O163" s="133"/>
      <c r="P163" s="131"/>
      <c r="Q163" s="131"/>
      <c r="R163" s="131"/>
      <c r="S163" s="131"/>
      <c r="T163" s="132"/>
      <c r="U163" s="171"/>
      <c r="V163" s="171"/>
      <c r="W163" s="171"/>
      <c r="X163" s="171"/>
      <c r="Y163" s="171"/>
      <c r="Z163" s="223"/>
      <c r="AA163" s="223"/>
      <c r="AB163" s="224"/>
      <c r="AC163" s="225"/>
      <c r="AD163" s="150"/>
      <c r="AE163" s="150"/>
      <c r="AF163" s="150"/>
    </row>
    <row r="164" customHeight="1" spans="4:32">
      <c r="D164" s="131"/>
      <c r="E164" s="131"/>
      <c r="F164" s="131"/>
      <c r="G164" s="131"/>
      <c r="H164" s="208"/>
      <c r="I164" s="208"/>
      <c r="J164" s="150"/>
      <c r="K164" s="150"/>
      <c r="L164" s="130"/>
      <c r="M164" s="131"/>
      <c r="N164" s="132"/>
      <c r="O164" s="133"/>
      <c r="P164" s="131"/>
      <c r="Q164" s="131"/>
      <c r="R164" s="131"/>
      <c r="S164" s="131"/>
      <c r="T164" s="132"/>
      <c r="U164" s="171"/>
      <c r="V164" s="171"/>
      <c r="W164" s="171"/>
      <c r="X164" s="171"/>
      <c r="Y164" s="171"/>
      <c r="Z164" s="223"/>
      <c r="AA164" s="223"/>
      <c r="AB164" s="224"/>
      <c r="AC164" s="225"/>
      <c r="AD164" s="150"/>
      <c r="AE164" s="150"/>
      <c r="AF164" s="150"/>
    </row>
    <row r="165" customHeight="1" spans="4:32">
      <c r="D165" s="131"/>
      <c r="E165" s="131"/>
      <c r="F165" s="131"/>
      <c r="G165" s="131"/>
      <c r="H165" s="208"/>
      <c r="I165" s="208"/>
      <c r="J165" s="150"/>
      <c r="K165" s="150"/>
      <c r="L165" s="130"/>
      <c r="M165" s="131"/>
      <c r="N165" s="132"/>
      <c r="O165" s="133">
        <f>tbl邀请[[#This Row],[拍单日期]]+5+tbl邀请[[#This Row],[收货后出稿时间]]</f>
        <v>5</v>
      </c>
      <c r="P165" s="131"/>
      <c r="Q165" s="131"/>
      <c r="R165" s="131"/>
      <c r="S165" s="131"/>
      <c r="T165" s="132"/>
      <c r="U165" s="171"/>
      <c r="V165" s="171"/>
      <c r="W165" s="171"/>
      <c r="X165" s="171"/>
      <c r="Y165" s="171"/>
      <c r="Z165" s="223"/>
      <c r="AA165" s="223"/>
      <c r="AB165" s="224"/>
      <c r="AC165" s="225"/>
      <c r="AD165" s="150"/>
      <c r="AE165" s="150"/>
      <c r="AF165" s="150"/>
    </row>
    <row r="166" customHeight="1" spans="4:32">
      <c r="D166" s="131"/>
      <c r="E166" s="131"/>
      <c r="F166" s="131"/>
      <c r="G166" s="131"/>
      <c r="H166" s="208"/>
      <c r="I166" s="208"/>
      <c r="J166" s="150"/>
      <c r="K166" s="150"/>
      <c r="L166" s="130"/>
      <c r="M166" s="131"/>
      <c r="N166" s="132"/>
      <c r="O166" s="133">
        <f>tbl邀请[[#This Row],[拍单日期]]+5+tbl邀请[[#This Row],[收货后出稿时间]]</f>
        <v>5</v>
      </c>
      <c r="P166" s="131"/>
      <c r="Q166" s="131"/>
      <c r="R166" s="131"/>
      <c r="S166" s="131"/>
      <c r="T166" s="132"/>
      <c r="U166" s="171"/>
      <c r="V166" s="171"/>
      <c r="W166" s="171"/>
      <c r="X166" s="171"/>
      <c r="Y166" s="171"/>
      <c r="Z166" s="223"/>
      <c r="AA166" s="223"/>
      <c r="AB166" s="224"/>
      <c r="AC166" s="225"/>
      <c r="AD166" s="150"/>
      <c r="AE166" s="150"/>
      <c r="AF166" s="150"/>
    </row>
    <row r="167" customHeight="1" spans="4:32">
      <c r="D167" s="131"/>
      <c r="E167" s="131"/>
      <c r="F167" s="131"/>
      <c r="G167" s="131"/>
      <c r="H167" s="208"/>
      <c r="I167" s="208"/>
      <c r="J167" s="150"/>
      <c r="K167" s="150"/>
      <c r="L167" s="130"/>
      <c r="M167" s="131"/>
      <c r="N167" s="132"/>
      <c r="O167" s="133">
        <f>tbl邀请[[#This Row],[拍单日期]]+5+tbl邀请[[#This Row],[收货后出稿时间]]</f>
        <v>5</v>
      </c>
      <c r="P167" s="131"/>
      <c r="Q167" s="131"/>
      <c r="R167" s="131"/>
      <c r="S167" s="131"/>
      <c r="T167" s="132"/>
      <c r="U167" s="171"/>
      <c r="V167" s="171"/>
      <c r="W167" s="171"/>
      <c r="X167" s="171"/>
      <c r="Y167" s="171"/>
      <c r="Z167" s="223"/>
      <c r="AA167" s="223"/>
      <c r="AB167" s="224"/>
      <c r="AC167" s="225"/>
      <c r="AD167" s="150"/>
      <c r="AE167" s="150"/>
      <c r="AF167" s="150"/>
    </row>
    <row r="168" customHeight="1" spans="4:32">
      <c r="D168" s="131"/>
      <c r="E168" s="131"/>
      <c r="F168" s="131"/>
      <c r="G168" s="131"/>
      <c r="H168" s="208"/>
      <c r="I168" s="208"/>
      <c r="J168" s="150"/>
      <c r="K168" s="150"/>
      <c r="L168" s="130"/>
      <c r="M168" s="131"/>
      <c r="N168" s="132"/>
      <c r="O168" s="133">
        <f>tbl邀请[[#This Row],[拍单日期]]+5+tbl邀请[[#This Row],[收货后出稿时间]]</f>
        <v>5</v>
      </c>
      <c r="P168" s="131"/>
      <c r="Q168" s="131"/>
      <c r="R168" s="131"/>
      <c r="S168" s="131"/>
      <c r="T168" s="132"/>
      <c r="U168" s="171"/>
      <c r="V168" s="171"/>
      <c r="W168" s="171"/>
      <c r="X168" s="171"/>
      <c r="Y168" s="171"/>
      <c r="Z168" s="223"/>
      <c r="AA168" s="223"/>
      <c r="AB168" s="224"/>
      <c r="AC168" s="225"/>
      <c r="AD168" s="150"/>
      <c r="AE168" s="150"/>
      <c r="AF168" s="150"/>
    </row>
    <row r="169" customHeight="1" spans="4:29">
      <c r="D169" s="209"/>
      <c r="E169" s="209"/>
      <c r="F169" s="209"/>
      <c r="G169" s="209"/>
      <c r="H169" s="210"/>
      <c r="I169" s="210"/>
      <c r="J169" s="214"/>
      <c r="K169" s="214"/>
      <c r="L169" s="215"/>
      <c r="M169" s="209"/>
      <c r="N169" s="216"/>
      <c r="O169" s="217">
        <f>tbl邀请[[#This Row],[拍单日期]]+5+tbl邀请[[#This Row],[收货后出稿时间]]</f>
        <v>5</v>
      </c>
      <c r="P169" s="209"/>
      <c r="Q169" s="209"/>
      <c r="R169" s="209"/>
      <c r="S169" s="209"/>
      <c r="T169" s="216"/>
      <c r="U169" s="221"/>
      <c r="V169" s="221"/>
      <c r="W169" s="221"/>
      <c r="X169" s="221"/>
      <c r="Y169" s="221"/>
      <c r="Z169" s="226"/>
      <c r="AA169" s="226"/>
      <c r="AB169" s="227"/>
      <c r="AC169" s="68"/>
    </row>
    <row r="170" customHeight="1" spans="4:29">
      <c r="D170" s="209"/>
      <c r="E170" s="209"/>
      <c r="F170" s="209"/>
      <c r="G170" s="209"/>
      <c r="H170" s="210"/>
      <c r="I170" s="210"/>
      <c r="J170" s="214"/>
      <c r="K170" s="214"/>
      <c r="L170" s="215"/>
      <c r="M170" s="209"/>
      <c r="N170" s="216"/>
      <c r="O170" s="217">
        <f>tbl邀请[[#This Row],[拍单日期]]+5+tbl邀请[[#This Row],[收货后出稿时间]]</f>
        <v>5</v>
      </c>
      <c r="P170" s="209"/>
      <c r="Q170" s="209"/>
      <c r="R170" s="209"/>
      <c r="S170" s="209"/>
      <c r="T170" s="209"/>
      <c r="U170" s="209"/>
      <c r="V170" s="209"/>
      <c r="W170" s="221"/>
      <c r="X170" s="221"/>
      <c r="Y170" s="221"/>
      <c r="Z170" s="226"/>
      <c r="AA170" s="226"/>
      <c r="AB170" s="227"/>
      <c r="AC170" s="68"/>
    </row>
    <row r="171" customHeight="1" spans="4:29">
      <c r="D171" s="211" t="s">
        <v>1026</v>
      </c>
      <c r="F171" s="212">
        <f>COUNTA(合作跟踪表!$F$3:$F$170)</f>
        <v>140</v>
      </c>
      <c r="G171" s="212">
        <f>SUBTOTAL(109,tbl邀请[小红书链接])</f>
        <v>0</v>
      </c>
      <c r="H171" s="213"/>
      <c r="I171" s="218">
        <f>SUM(tbl邀请[笔记报价])</f>
        <v>30900</v>
      </c>
      <c r="J171" s="219"/>
      <c r="K171" s="219"/>
      <c r="L171" s="212">
        <f>COUNTA(合作跟踪表!$L$3:$L$170)</f>
        <v>0</v>
      </c>
      <c r="M171" s="220"/>
      <c r="N171" s="218">
        <f>SUM(tbl邀请[拍单金额])</f>
        <v>0</v>
      </c>
      <c r="O171" s="212"/>
      <c r="P171" s="212">
        <f>COUNTIF(合作跟踪表!$P$3:$P$170,"是")</f>
        <v>117</v>
      </c>
      <c r="Q171" s="212"/>
      <c r="R171" s="212"/>
      <c r="S171" s="212">
        <f>COUNTIF(合作跟踪表!$S$3:$S$170,"是")</f>
        <v>114</v>
      </c>
      <c r="T171" s="218">
        <f>SUM(tbl邀请[结算金额])</f>
        <v>26240</v>
      </c>
      <c r="U171" s="222"/>
      <c r="V171" s="222"/>
      <c r="W171" s="222"/>
      <c r="X171" s="222"/>
      <c r="Y171" s="222"/>
      <c r="Z171" s="228"/>
      <c r="AA171" s="228"/>
      <c r="AB171" s="228"/>
      <c r="AC171" s="68"/>
    </row>
  </sheetData>
  <dataValidations count="11">
    <dataValidation allowBlank="1" showErrorMessage="1" sqref="D1"/>
    <dataValidation allowBlank="1" showInputMessage="1" showErrorMessage="1" prompt="公式自动计算" sqref="O3:O66 O67:O81 O82:O100 O101:O115 O116:O124 O125:O164 O165:O170"/>
    <dataValidation type="list" allowBlank="1" showInputMessage="1" showErrorMessage="1" error="从此列表中进行选择。选择“取消”，按 Alt+向下键可显现选项，然后按向下键和 Enter 做出选择" sqref="F143:F164 F165:F170" errorStyle="warning">
      <formula1>"是,否,待定"</formula1>
    </dataValidation>
    <dataValidation allowBlank="1" showInputMessage="1" showErrorMessage="1" errorTitle="请下拉选择" error="请下拉选择" sqref="U170:V170" errorStyle="information"/>
    <dataValidation type="list" allowBlank="1" showInputMessage="1" showErrorMessage="1" error="从此列表中选择“是”或“否”。选择“取消”，按 Alt+向下键可显现选项，然后按向下键和 Enter 做出选择" sqref="E143:E164 E165:E170" errorStyle="warning">
      <formula1>"是,否"</formula1>
    </dataValidation>
    <dataValidation allowBlank="1" showInputMessage="1" showErrorMessage="1" prompt="直接输入拍单日期" sqref="L3:L66 L67:L81 L82:L100 L101:L115 L116:L124 L125:L164 L165:L170"/>
    <dataValidation type="list" allowBlank="1" showInputMessage="1" showErrorMessage="1" errorTitle="请下拉选择" error="请下拉选择" prompt="请下拉选择" sqref="P3:P66 P67:P81 P82:P100 P101:P115 P116:P124 P125:P164 P165:P170 S3:S66 S67:S81 S82:S100 S101:S115 S116:S124 S125:S164 S165:S170" errorStyle="information">
      <formula1>"是,否"</formula1>
    </dataValidation>
    <dataValidation allowBlank="1" showInputMessage="1" showErrorMessage="1" errorTitle="请下拉选择" error="请下拉选择" prompt="输入支付金额" sqref="T3:T66 T67:T81 T82:T100 T101:T115 T116:T124 T125:T164 T165:T170" errorStyle="information"/>
    <dataValidation type="list" allowBlank="1" showInputMessage="1" showErrorMessage="1" sqref="AF3:AF142">
      <formula1>"是"</formula1>
    </dataValidation>
    <dataValidation allowBlank="1" showInputMessage="1" showErrorMessage="1" error="从此列表中选择宾客。选择“取消”，按 Alt+向下键可显现选项，然后按向下键和 Enter 做出选择" sqref="H165:I170 H143:I164" errorStyle="warning"/>
    <dataValidation type="whole" operator="between" allowBlank="1" showInputMessage="1" showErrorMessage="1" errorTitle="请填0-10整数" error="请填0-10整数" sqref="Q3:R66 Q67:R81 Q101:R115 Q82:R100 Q116:R124 Q165:R170 Q125:R164" errorStyle="information">
      <formula1>0</formula1>
      <formula2>10</formula2>
    </dataValidation>
  </dataValidations>
  <hyperlinks>
    <hyperlink ref="G11" r:id="rId2" display="https://www.xiaohongshu.com/user/profile/5da9b3d90000000001006465?xhsshare=CopyLink&amp;appuid=5da9b3d90000000001006465&amp;apptime=1582528314"/>
    <hyperlink ref="G3" r:id="rId3" display="https://www.xiaohongshu.com/user/profile/5e6c63b60000000001007765?xhsshare=CopyLink&amp;appuid=5e6c63b60000000001007765&amp;apptime=1597475338"/>
    <hyperlink ref="G4" r:id="rId4" display="https://www.xiaohongshu.com/user/profile/5e7c3fc60000000001002758?xhsshare=CopyLink&amp;appuid=5e7c3fc60000000001002758&amp;apptime=1591089189"/>
    <hyperlink ref="G12" r:id="rId5" display="https://www.xiaohongshu.com/user/profile/5bcf50c006f9880001aa1177?xhsshare=CopyLink&amp;appuid=5bcf50c006f9880001aa1177&amp;apptime=1597463471"/>
    <hyperlink ref="G13" r:id="rId6" display="https://www.xiaohongshu.com/user/profile/5ce626df0000000011033cfd?xhsshare=CopyLink&amp;appuid=5ce626df0000000011033cfd&amp;apptime=1592275820"/>
    <hyperlink ref="G5" r:id="rId7" display="https://www.xiaohongshu.com/user/profile/577a806c6a6a69391bcf8d65?xhsshare=CopyLink&amp;appuid=577a806c6a6a69391bcf8d65&amp;apptime=1588785511"/>
    <hyperlink ref="G6" r:id="rId8" display="https://www.xiaohongshu.com/user/profile/5658100782718c37c55e039c?xhsshare=CopyLink&amp;appuid=5658100782718c37c55e039c&amp;apptime=1597461113"/>
    <hyperlink ref="G7" r:id="rId9" display="https://www.xiaohongshu.com/user/profile/5c9ef9250000000012026df2?xhsshare=CopyLink&amp;appuid=5c9ef9250000000012026df2&amp;apptime=1574393813"/>
    <hyperlink ref="G8" r:id="rId10" display="https://www.xiaohongshu.com/user/profile/5dbaadf40000000001003658?xhsshare=CopyLink&amp;appuid=5dbaadf40000000001003658&amp;apptime=1597465037"/>
    <hyperlink ref="G9" r:id="rId11" display="https://www.xiaohongshu.com/user/profile/5edb4a8200000000010079c5?xhsshare=CopyLink&amp;appuid=5edb4a8200000000010079c5&amp;apptime=1597462332"/>
    <hyperlink ref="G10" r:id="rId12" display="https://www.xiaohongshu.com/user/profile/5bc57c4f9b75e3000176d7ed?xhsshare=CopyLink&amp;appuid=5bc57c4f9b75e3000176d7ed&amp;apptime=1597581314"/>
    <hyperlink ref="G15" r:id="rId13" display="https://www.xiaohongshu.com/user/profile/5b6ec2152c1b7e0001fd3968?xhsshare=CopyLink&amp;appuid=5b6ec2152c1b7e0001fd3968&amp;apptime=1597380847"/>
    <hyperlink ref="U119" r:id="rId14" display="https://www.xiaohongshu.com/discovery/item/5f4cd6f1000000000100624e?xhsshare=SinaWeibo&amp;appuid=5ae5f56c11be1047082a984a&amp;apptime=1598871308"/>
    <hyperlink ref="V119" r:id="rId15" display="https://m.weibo.cn/5447449264/4544060897886908"/>
    <hyperlink ref="W119" r:id="rId16" display="https://show.meitu.com/detail?feed_id=6706156261959562245&amp;lang=cn&amp;stat_gid=1578794561&amp;stat_uid=1615931675"/>
    <hyperlink ref="U9" r:id="rId17" display="https://www.xiaohongshu.com/discovery/item/5f4f3ca6000000000101f49b?xhsshare=CopyLink&amp;appuid=5edb4a8200000000010079c5&amp;apptime=1599028522"/>
    <hyperlink ref="G106" r:id="rId18" display="https://www.xiaohongshu.com/user/profile/5da80b15000000000100b61e?xhsshare=CopyLink&amp;appuid=5da80b15000000000100b61e&amp;apptime=1597379575"/>
    <hyperlink ref="G130" r:id="rId19" display="https://www.xiaohongshu.com/user/profile/5e86d2f5000000000100bf84?xhsshare=CopyLink&amp;appuid=5e86d2f5000000000100bf84&amp;apptime=1597381536"/>
    <hyperlink ref="G90" r:id="rId20" display="https://www.xiaohongshu.com/user/profile/5ed3b48c000000000101e0d5?xhsshare=CopyLink&amp;appuid=5ed3b48c000000000101e0d5&amp;apptime=1596773747"/>
    <hyperlink ref="U109" r:id="rId21" display="https://www.xiaohongshu.com/discovery/item/5f50a0f900000000010062a6?xhsshare=CopyLink&amp;appuid=5c9c9587000000001101cfcd&amp;apptime=1599120390"/>
    <hyperlink ref="U139" r:id="rId22" display="https://www.xiaohongshu.com/discovery/item/5f509eca000000000101d64f?xhsshare=CopyLink&amp;appuid=5d84c7b5000000000100895d&amp;apptime=1599119980"/>
    <hyperlink ref="U58" r:id="rId23" display="https://www.xiaohongshu.com/discovery/item/5f508a6f0000000001005f0e?xhsshare=CopyLink&amp;appuid=5a64ac5b4eacab722011d1ff&amp;apptime=1599113852"/>
    <hyperlink ref="V58" r:id="rId24" display="https://m.weibo.cn/6912433644/4545100263460764"/>
    <hyperlink ref="U142" r:id="rId25" display="https://www.xiaohongshu.com/discovery/item/5f5099550000000001004d6d?xhsshare=CopyLink&amp;appuid=5a5cce3b4eacab221ced33ce&amp;apptime=1599117667"/>
    <hyperlink ref="V142" r:id="rId26" display="https://m.weibo.cn/6837186264/4545093136286212"/>
    <hyperlink ref="U134" r:id="rId27" display="https://www.xiaohongshu.com/discovery/item/5f509580000000000101fbcf?xhsshare=CopyLink&amp;appuid=596b73815e87e7369c0147bc&amp;apptime=1599116704"/>
    <hyperlink ref="U108" r:id="rId28" display="https://www.xiaohongshu.com/discovery/item/5f50958000000000010038d1?xhsshare=CopyLink&amp;appuid=5eb4fe620000000001002ea0&amp;apptime=1599116788"/>
    <hyperlink ref="U25" r:id="rId29" display="https://www.xiaohongshu.com/discovery/item/5f4f601e000000000101dddd?xhsshare=CopyLink&amp;appuid=5873123e50c4b479106460af&amp;apptime=1599049267"/>
    <hyperlink ref="U65" r:id="rId30" display="https://www.xiaohongshu.com/discovery/item/5f4e21630000000001003a42?xhsshare=SinaWeibo&amp;appuid=5cdbf69e0000000018008c7b&amp;apptime=1599111841 &#10;"/>
    <hyperlink ref="U131" r:id="rId31" display="https://www.xiaohongshu.com/discovery/item/5f506e390000000001008ef9?xhsshare=CopyLink&amp;appuid=5b28a86611be103a86f612ab&amp;apptime=1599107380"/>
    <hyperlink ref="U74" r:id="rId32" display="https://www.xiaohongshu.com/discovery/item/5f5049d1000000000100718c?xhsshare=CopyLink&amp;appuid=5ea400e5000000000100012b&amp;apptime=1599097320"/>
    <hyperlink ref="V92" r:id="rId33" display="https://show.meitu.com/detail?feed_id=6707098270194228449&amp;root_id=1713259372&amp;stat_gid=1511222438&amp;stat_uid=1713259372"/>
    <hyperlink ref="U127" r:id="rId34" display="https://www.xiaohongshu.com/discovery/item/5f4f81d1000000000101c25a?xhsshare=CopyLink&amp;appuid=5d4a5a3f000000001002a70e&amp;apptime=1599046259"/>
    <hyperlink ref="V127" r:id="rId35" display="https://show.meitu.com/detail?feed_id=6706890036032327256&amp;root_id=1728304187&amp;stat_gid=1996278195&amp;stat_uid=1728304187"/>
    <hyperlink ref="W127" r:id="rId36" display="https://m.weibo.cn/6457905097/4544797447033470"/>
    <hyperlink ref="U113" r:id="rId37" display="https://www.xiaohongshu.com/discovery/item/5f4f7b44000000000100273c?xhsshare=CopyLink&amp;appuid=5d2da8ff000000001102fa59&amp;apptime=1599044521"/>
    <hyperlink ref="V113" r:id="rId38" display="https://show.meitu.com/detail?feed_id=6706877809476788355&amp;root_id=1079110493&amp;stat_gid=1002586500&amp;stat_uid=1079110493"/>
    <hyperlink ref="U20" r:id="rId39" display="https://www.xiaohongshu.com/discovery/item/5f4f7b8e000000000101edd4?xhsshare=CopyLink&amp;appuid=59f00ca411be107a56ad7626&amp;apptime=1599044745"/>
    <hyperlink ref="U78" r:id="rId40" display="https://www.xiaohongshu.com/discovery/item/5f4f80b6000000000100826e?xhsshare=CopyLink&amp;appuid=575ccdd56a6a69583d730c2f&amp;apptime=1599045993"/>
    <hyperlink ref="V78" r:id="rId41" display="https://m.weibo.cn/5678659943/4544790336903459"/>
    <hyperlink ref="U23" r:id="rId42" display="https://www.xiaohongshu.com/discovery/item/5f4f7529000000000100140e?xhsshare=SinaWeibo&amp;appuid=5c658599000000001102dfce&amp;apptime=1599042878"/>
    <hyperlink ref="U40" r:id="rId43" display="https://www.xiaohongshu.com/discovery/item/5f4f770d00000000010062ee?xhsshare=SinaWeibo&amp;appuid=5bbf78e8101c7a0001b00197&amp;apptime=1599043353"/>
    <hyperlink ref="V40" r:id="rId44" display="https://show.meitu.com/detail?feed_id=6706876045013580815&amp;lang=cn&amp;stat_id=6706876045013580815&amp;stat_gid=1122766618&amp;stat_uid=1091908247"/>
    <hyperlink ref="U121" r:id="rId45" display="https://www.xiaohongshu.com/discovery/item/5f4f75db0000000001001682?xhsshare=CopyLink&amp;appuid=59b3b3575e87e718f8e52843&amp;apptime=1599043374"/>
    <hyperlink ref="V121" r:id="rId46" display="https://m.weibo.cn/5254993343/4544779558062397"/>
    <hyperlink ref="U12" r:id="rId47" display="https://www.xiaohongshu.com/discovery/item/5f4f685a0000000001002f87?xhsshare=CopyLink&amp;appuid=5bcf50c006f9880001aa1177&amp;apptime=1599039823" tooltip="https://www.xiaohongshu.com/discovery/item/5f4f685a0000000001002f87?xhsshare=CopyLink&amp;appuid=5bcf50c006f9880001aa1177&amp;apptime=1599039823"/>
    <hyperlink ref="U52" r:id="rId48" display="https://www.xiaohongshu.com/discovery/item/5f4f5cd900000000010086ec?xhsshare=CopyLink&amp;appuid=5daff97d000000000100453f&amp;apptime=1599039057"/>
    <hyperlink ref="V52" r:id="rId49" display="https://m.weibo.cn/2482917021/4544762139386813"/>
    <hyperlink ref="U129" r:id="rId50" display="https://www.xiaohongshu.com/discovery/item/5f4f650e0000000001002314?xhsshare=CopyLink&amp;appuid=5b2e341211be10461e6727dc&amp;apptime=1599038802"/>
    <hyperlink ref="V129" r:id="rId51" display="https://m.weibo.cn/1972359684/4544761216635493"/>
    <hyperlink ref="U53" r:id="rId52" display="https://www.xiaohongshu.com/discovery/item/5f4f628c0000000001009de9?xhsshare=CopyLink&amp;appuid=5b078b8c11be101a88b0dc87&amp;apptime=1599038110"/>
    <hyperlink ref="V53" r:id="rId53" display="https://m.weibo.cn/6460651796/4544758087951011"/>
    <hyperlink ref="U13" r:id="rId54" display="https://www.xiaohongshu.com/discovery/item/5f4f3e0b000000000101f874?xhsshare=CopyLink&amp;appuid=5ce626df0000000011033cfd&amp;apptime=1599033151"/>
    <hyperlink ref="V13" r:id="rId55" display="https://m.weibo.cn/7435167490/4544736335500975"/>
    <hyperlink ref="W13" r:id="rId56" display="https://show.meitu.com/detail?feed_id=6706829941063827841&amp;root_id=1760552112&amp;stat_gid=2141136194&amp;stat_uid=1760552112"/>
    <hyperlink ref="V12" r:id="rId57" display="https://m.weibo.cn/2972703094/4545114468523468"/>
    <hyperlink ref="V23" r:id="rId58" display="https://show.meitu.com/detail?feed_id=6706872630266316711&amp;root_id=1032586169&amp;stat_gid=1722659170&amp;stat_uid=1032586169"/>
    <hyperlink ref="V131" r:id="rId59" display="https://m.weibo.cn/2778728004/4545110685780041"/>
    <hyperlink ref="U92" r:id="rId60" display="https://www.xiaohongshu.com/discovery/item/5f4f8df30000000001006c9b?xhsshare=CopyLink&amp;appuid=5dff4866000000000100bb7b&amp;apptime=1599122145"/>
    <hyperlink ref="U33" r:id="rId61" display="https://www.xiaohongshu.com/discovery/item/5f506a4c0000000001004979?xhsshare=CopyLink&amp;appuid=5a8cf7af4eacab59581efff9&amp;apptime=1599121842"/>
    <hyperlink ref="U21" r:id="rId62" display="https://www.xiaohongshu.com/discovery/item/5f509c620000000001008e01?xhsshare=CopyLink&amp;appuid=5bfb74bee7444b0001768def&amp;apptime=1599118649"/>
    <hyperlink ref="V21" r:id="rId63" display="https://m.oasis.weibo.cn/v1/h5/share?sid=4545108471447605"/>
    <hyperlink ref="G71" r:id="rId64" display="https://www.xiaohongshu.com/user/profile/5baa76a9e034dd00015e59bb?xhsshare=CopyLink&amp;appuid=5baa76a9e034dd00015e59bb&amp;apptime=1594880996"/>
    <hyperlink ref="G104" r:id="rId65" display="https://www.xiaohongshu.com/user/profile/5cf619a400000000120317a1?xhsshare=CopyLink&amp;appuid=5cf619a400000000120317a1&amp;apptime=1597395163"/>
    <hyperlink ref="G112" r:id="rId66" display="https://www.xiaohongshu.com/user/profile/5e8fd725000000000100ad9c?xhsshare=CopyLink&amp;appuid=5e8fd725000000000100ad9c&amp;apptime=1594361033"/>
    <hyperlink ref="U112" r:id="rId67" display="https://www.xiaohongshu.com/discovery/item/5f5251c400000000010048d6?xhsshare=CopyLink&amp;appuid=5e8fd725000000000100ad9c&amp;apptime=1599231200"/>
    <hyperlink ref="U63" r:id="rId68" display="https://www.xiaohongshu.com/discovery/item/5f5256e7000000000100a2de?xhsshare=CopyLink&amp;appuid=5b59b71e6b58b71092fd3333&amp;apptime=1599231732"/>
    <hyperlink ref="U28" r:id="rId69" display="https://www.xiaohongshu.com/discovery/item/5f5250130000000001004392?xhsshare=CopyLink&amp;appuid=5d8e22d100000000010088b6&amp;apptime=1599229979"/>
    <hyperlink ref="V28" r:id="rId70" display="https://show.meitu.com/detail?feed_id=6707656912714883273&amp;root_id=1625319284&amp;stat_gid=1488638470&amp;stat_uid=1625319284"/>
    <hyperlink ref="U8" r:id="rId71" display="https://www.xiaohongshu.com/discovery/item/5f51fddf000000000101d35c?xhsshare=SinaWeibo&amp;appuid=5dbaadf40000000001003658&amp;apptime=1599215297"/>
    <hyperlink ref="V8" r:id="rId72" display="https://m.oasis.weibo.cn/v1/h5/share?sid=4545504429475301"/>
    <hyperlink ref="U141" r:id="rId73" display="https://www.xiaohongshu.com/discovery/item/5f53242e00000000010004ae?xhsshare=SinaWeibo&amp;appuid=5c8a0fb300000000110333d1&amp;apptime=1599284321"/>
    <hyperlink ref="U19" r:id="rId74" display="https://www.xiaohongshu.com/discovery/item/5f52fbee000000000100b491?xhsshare=CopyLink&amp;appuid=5af5739511be105aadb98b5f&amp;apptime=1599274583"/>
    <hyperlink ref="U103" r:id="rId75" display="https://www.xiaohongshu.com/discovery/item/5f52f85c0000000001005b3d?xhsshare=SinaWeibo&amp;appuid=5e86b550000000000100154a&amp;apptime=1599273869"/>
    <hyperlink ref="V103" r:id="rId76" display="https://show.meitu.com/detail?feed_id=6707841614474145377&amp;root_id=1575721743&amp;stat_gid=2281648281&amp;stat_uid=1575721743"/>
    <hyperlink ref="U67" r:id="rId77" display="https://www.xiaohongshu.com/discovery/item/5f523d9a0000000001009641?xhsshare=CopyLink&amp;appuid=5da6d9760000000001000b0a&amp;apptime=1599225328"/>
    <hyperlink ref="U95" r:id="rId78" display="https://www.xiaohongshu.com/discovery/item/5f5209ac000000000100b166?xhsshare=CopyLink&amp;appuid=5d8879ca0000000001001754&amp;apptime=1599212093"/>
    <hyperlink ref="V95" r:id="rId79" display="https://m.weibo.cn/7316350611/4545558041596894"/>
    <hyperlink ref="U69" r:id="rId80" display="https://www.xiaohongshu.com/discovery/item/5f523316000000000100b36e?xhsshare=CopyLink&amp;appuid=5e5a14f90000000001007a1f&amp;apptime=1599222582"/>
    <hyperlink ref="U85" r:id="rId81" display="https://www.xiaohongshu.com/discovery/item/5f52275e000000000101ce11?xhsshare=CopyLink&amp;appuid=5782749c6a6a69172ec76601&amp;apptime=1599219593"/>
    <hyperlink ref="V85" r:id="rId82" display="https://m.weibo.cn/6443647285/4545519102466708"/>
    <hyperlink ref="U15" r:id="rId83" display="https://www.xiaohongshu.com/discovery/item/5f520c6400000000010001ae?xhsshare=CopyLink&amp;appuid=5b6ec2152c1b7e0001fd3968&amp;apptime=1599219475"/>
    <hyperlink ref="V15" r:id="rId84" display="https://show.meitu.com/detail?feed_id=6707612083645610903&amp;lang=cn&amp;stat_id=6707612083645610903&amp;stat_gid=2297285608&amp;stat_uid=1780468326"/>
    <hyperlink ref="U130" r:id="rId85" display="https://www.xiaohongshu.com/discovery/item/5f5210b2000000000101cc06?xhsshare=CopyLink&amp;appuid=5e86d2f5000000000100bf84&amp;apptime=1599215319"/>
    <hyperlink ref="U26" r:id="rId86" display="https://www.xiaohongshu.com/discovery/item/5f521ab2000000000100a77c?xhsshare=CopyLink&amp;appuid=5cea5f67000000001801ddb8&amp;apptime=1599216578"/>
    <hyperlink ref="V26" r:id="rId87" display="https://m.weibo.cn/5311964120/4545505730759319"/>
    <hyperlink ref="U99" r:id="rId88" display="https://www.xiaohongshu.com/discovery/item/5f5211e60000000001007816?xhsshare=CopyLink&amp;appuid=599b108e50c4b42a37be4208&amp;apptime=1599214679"/>
    <hyperlink ref="U84" r:id="rId89" display="https://www.xiaohongshu.com/discovery/item/5f5106a40000000001006c1b?xhsshare=CopyLink&amp;appuid=5c67bd130000000011000de8&amp;apptime=1599145652"/>
    <hyperlink ref="U110" r:id="rId90" display="https://www.xiaohongshu.com/discovery/item/5f51fae3000000000101c68b?xhsshare=SinaWeibo&amp;appuid=5e4371860000000001004bf3&amp;apptime=1599208760"/>
    <hyperlink ref="V110" r:id="rId91" display="https://show.meitu.com/detail?feed_id=6707567402714945733&amp;root_id=1572804134&amp;stat_gid=2243389841&amp;stat_uid=1572804134"/>
    <hyperlink ref="U76" r:id="rId92" display="https://www.xiaohongshu.com/discovery/item/5f51fa2d0000000001000afe?xhsshare=SinaWeibo&amp;appuid=56502726484fb6472b21a1cf&amp;apptime=1599207993"/>
    <hyperlink ref="V76" r:id="rId93" display="https://show.meitu.com/detail?feed_id=6707564132249139618&amp;root_id=1614659909&amp;stat_gid=1109397529&amp;stat_uid=1614659909"/>
    <hyperlink ref="U115" r:id="rId94" display="https://www.xiaohongshu.com/discovery/item/5f51d7970000000001007f1d?xhsshare=CopyLink&amp;appuid=5ef83ec60000000001006211&amp;apptime=1599201519"/>
    <hyperlink ref="U82" r:id="rId95" display="https://www.xiaohongshu.com/discovery/item/5f50bb13000000000100298f?xhsshare=SinaWeibo&amp;appuid=5762e3eb3460945c237f1482&amp;apptime=1599126373"/>
    <hyperlink ref="V82" r:id="rId96" display="https://m.weibo.cn/5109062413/4545155556180080"/>
    <hyperlink ref="U123" r:id="rId97" display="https://www.xiaohongshu.com/discovery/item/5f50cbba0000000001009693?xhsshare=CopyLink&amp;appuid=5cacad1500000000110337f8&amp;apptime=1599131952"/>
    <hyperlink ref="U73" r:id="rId98" display="https://www.xiaohongshu.com/discovery/item/5f4f62df000000000101e4fc?xhsshare=CopyLink&amp;appuid=5a7b38c1e8ac2b0d4cdff560&amp;apptime=1599179467"/>
    <hyperlink ref="U37" r:id="rId99" display="https://www.xiaohongshu.com/discovery/item/5f50a9d90000000001007e7f?xhsshare=CopyLink&amp;appuid=5e5205b80000000001001968&amp;apptime=1599150851"/>
    <hyperlink ref="U81" r:id="rId100" display="https://www.xiaohongshu.com/discovery/item/5f5054ca000000000101c6e7?xhsshare=CopyLink&amp;appuid=5d5eb7120000000001003be5&amp;apptime=1599142089"/>
    <hyperlink ref="V81" r:id="rId101" display="https://m.weibo.cn/6895839977/4545197986295115"/>
    <hyperlink ref="U36" r:id="rId102" display="https://www.xiaohongshu.com/discovery/item/5f50cb920000000001006d83?xhsshare=CopyLink&amp;appuid=5c541c2400000000180028d4&amp;apptime=1599140204"/>
    <hyperlink ref="U105" r:id="rId103" display="https://www.xiaohongshu.com/discovery/item/5f509f57000000000101d7bb?xhsshare=CopyLink&amp;appuid=5d9daeba00000000010044c2&amp;apptime=1599128257"/>
    <hyperlink ref="U80" r:id="rId104" display="https://www.xiaohongshu.com/discovery/item/5f50d42000000000010036f8?xhsshare=CopyLink&amp;appuid=5cd7adbf0000000017030a06&amp;apptime=1599132726"/>
    <hyperlink ref="U71" r:id="rId105" display="https://www.xiaohongshu.com/discovery/item/5f50d0cd000000000101f35f?xhsshare=SinaWeibo&amp;appuid=59dea1056eea884cd7afe6f1&amp;apptime=1599131968"/>
    <hyperlink ref="V71" r:id="rId106" display="https://m.weibo.cn/3119089395/4545152213057713"/>
    <hyperlink ref="V60" r:id="rId107" display="https://m.weibo.cn/7333356040/4545138380779139"/>
    <hyperlink ref="U60" r:id="rId108" display="https://www.xiaohongshu.com/discovery/item/5f50a11c0000000001001c6e?xhsshare=SinaWeibo&amp;appuid=5bbf04876cc8c10001959fea&amp;apptime=1599128930"/>
    <hyperlink ref="U124" r:id="rId109" display="https://www.xiaohongshu.com/discovery/item/5f503aca000000000101ca17?xhsshare=CopyLink&amp;appuid=5d1c8263000000001003ebbe&amp;apptime=1599126359"/>
    <hyperlink ref="U44" r:id="rId110" display="https://www.xiaohongshu.com/discovery/item/5f5326d0000000000101fbd3?xhsshare=CopyLink&amp;appuid=58f4cc1d50c4b4258f62e129&amp;apptime=1599287350"/>
    <hyperlink ref="U136" r:id="rId111" display="https://www.xiaohongshu.com/discovery/item/5f53a276000000000100bf58?xhsshare=CopyLink&amp;appuid=5e9d8b560000000001005635&amp;apptime=1599316926"/>
    <hyperlink ref="V136" r:id="rId112" display="https://m.weibo.cn/3035805445/4545928294312865"/>
    <hyperlink ref="U55" r:id="rId113" display="https://www.xiaohongshu.com/discovery/item/5f54a665000000000100857b?xhsshare=CopyLink&amp;appuid=5b40526e11be1017c6650af4&amp;apptime=1599383390"/>
    <hyperlink ref="V55" r:id="rId114" display="https://community.kaola.com/idea/33217651.html?shareTo=fz&amp;shareOs=android&amp;datid=__da_230bb323_5691a97408c33c80"/>
    <hyperlink ref="U137" r:id="rId115" display="https://www.xiaohongshu.com/discovery/item/5f535b410000000001009e27?xhsshare=CopyLink&amp;appuid=5e4e612a0000000001002ed5&amp;apptime=1599299163"/>
    <hyperlink ref="U27" r:id="rId116" display="https://www.xiaohongshu.com/discovery/item/5f54eebe00000000010006ad?xhsshare=CopyLink&amp;appuid=5e76ecdd0000000001009108&amp;apptime=1599401797"/>
    <hyperlink ref="U88" r:id="rId117" display="https://www.xiaohongshu.com/discovery/item/5f5323fb000000000101f3d8?xhsshare=CopyLink&amp;appuid=5d4ec0b2000000001001496f&amp;apptime=1599393147"/>
    <hyperlink ref="U62" r:id="rId118" display="https://www.xiaohongshu.com/discovery/item/5f523eb90000000001001f36?xhsshare=CopyLink&amp;appuid=5b724f470ea70800017f6157&amp;apptime=1599391191"/>
    <hyperlink ref="U98" r:id="rId119" display="https://www.xiaohongshu.com/discovery/item/5f54a824000000000101c89d?xhsshare=CopyLink&amp;appuid=5975c9a96a6a696e54ef03dc&amp;apptime=1599386869"/>
    <hyperlink ref="U68" r:id="rId120" display="https://www.xiaohongshu.com/discovery/item/5f530a3e00000000010053c8?xhsshare=CopyLink&amp;appuid=5b6002f64eacab5ac3477455&amp;apptime=1599376386"/>
    <hyperlink ref="V65" r:id="rId121" display="https://m.weibo.cn/5435668892/4546201032327569"/>
    <hyperlink ref="V68" r:id="rId122" display="https://m.oasis.weibo.cn/v1/h5/share?sid=4546176487002860"/>
    <hyperlink ref="U47" r:id="rId123" display="https://www.xiaohongshu.com/discovery/item/5f545eea000000000101e993?xhsshare=CopyLink&amp;appuid=5b66e6f6423b0a0001882971&amp;apptime=1599374026"/>
    <hyperlink ref="U118" r:id="rId124" display="https://www.xiaohongshu.com/discovery/item/5f542d0a000000000100509d?xhsshare=CopyLink&amp;appuid=5603d9293f0f3c572b6af4f9&amp;apptime=1599352342"/>
    <hyperlink ref="V130" r:id="rId125" display="https://weibo.com/u/5192170408"/>
    <hyperlink ref="U79" r:id="rId126" display="https://www.xiaohongshu.com/discovery/item/5f5239890000000001007577?xhsshare=CopyLink&amp;appuid=5edafd9e000000000101ef1d&amp;apptime=1599354905"/>
    <hyperlink ref="V79" r:id="rId127" display="https://show.meitu.com/detail?feed_id=6707898955320029259&amp;lang=cn&amp;stat_id=6707898955320029259&amp;stat_gid=2196189425&amp;stat_uid=1636212347"/>
    <hyperlink ref="W79" r:id="rId128" display="https://m.oasis.weibo.cn/v1/h5/share?sid=4545813440897165"/>
    <hyperlink ref="U126" r:id="rId129" display="https://www.xiaohongshu.com/discovery/item/5f5226ce0000000001008a11?xhsshare=CopyLink&amp;appuid=59c093b444363b58384335b7&amp;apptime=1599305982"/>
    <hyperlink ref="V126" r:id="rId130" display="https://m.weibo.cn/7457221779/4545880155233232"/>
    <hyperlink ref="U86" r:id="rId131" display="https://www.xiaohongshu.com/discovery/item/5f535f53000000000100a735?xhsshare=CopyLink&amp;appuid=5beb7f47af45fc000109e816&amp;apptime=1599299419"/>
    <hyperlink ref="V86" r:id="rId132" display="https://show.meitu.com/detail?feed_id=6707953314846235493&amp;lang=cn&amp;stat_id=6707953314846235493&amp;stat_gid=1966393327&amp;stat_uid=1782748189"/>
    <hyperlink ref="U61" r:id="rId133" display="https://www.xiaohongshu.com/discovery/item/5f535dfb00000000010051f2?xhsshare=CopyLink&amp;appuid=5ee87d7f000000000101ed9c&amp;apptime=1599299692"/>
    <hyperlink ref="U107" r:id="rId134" display="https://www.xiaohongshu.com/discovery/item/5f534f2f0000000001005f7c?xhsshare=CopyLink&amp;appuid=5b050417f7e8b90c727c0f76&amp;apptime=1599296365"/>
    <hyperlink ref="U120" r:id="rId135" display="https://www.xiaohongshu.com/discovery/item/5f53843d0000000001005319?xhsshare=CopyLink&amp;appuid=5e536edb00000000010059ed&amp;apptime=1599464226"/>
    <hyperlink ref="U96" r:id="rId136" display="https://www.xiaohongshu.com/discovery/item/5f55e86f000000000101c5d9?xhsshare=SinaWeibo&amp;appuid=5aa20f254eacab79051b248a&amp;apptime=1599466448"/>
    <hyperlink ref="V96" r:id="rId137" display="https://m.weibo.cn/6374251313/4546553622041990"/>
    <hyperlink ref="W96" r:id="rId138" display="https://show.meitu.com/detail?feed_id=6708647125742285737&amp;root_id=1651767438&amp;stat_gid=1592256035&amp;stat_uid=1651767438"/>
    <hyperlink ref="U106" r:id="rId139" display="https://www.xiaohongshu.com/discovery/item/5f545a610000000001002daf?xhsshare=CopyLink&amp;appuid=5da80b15000000000100b61e&amp;apptime=1599466773"/>
    <hyperlink ref="U93" r:id="rId140" display="https://www.xiaohongshu.com/discovery/item/5f571774000000000100a9dc?xhsshare=CopyLink&amp;appuid=55a9f38958944675a5df9b5e&amp;apptime=1599543663"/>
    <hyperlink ref="U18" r:id="rId141" display="https://www.xiaohongshu.com/discovery/item/5f56ec7c000000000101e350?xhsshare=CopyLink&amp;appuid=5ce769a20000000010032cf4&amp;apptime=1599535161"/>
    <hyperlink ref="U41" r:id="rId142" display="https://www.xiaohongshu.com/discovery/item/5f56f40c0000000001007aab?xhsshare=CopyLink&amp;appuid=5daa54ff00000000010007c4&amp;apptime=1599534122"/>
    <hyperlink ref="U117" r:id="rId143" display="https://www.xiaohongshu.com/discovery/item/5f536bc8000000000100912d?xhsshare=CopyLink&amp;appuid=5e4007840000000001006494&amp;apptime=1599470572"/>
    <hyperlink ref="V117" r:id="rId144" display="https://m.weibo.cn/6218217217/4545868244196237"/>
    <hyperlink ref="W117" r:id="rId145" display="https://show.meitu.com/detail?feed_id=6707978881621317834&amp;lang=cn&amp;stat_id=6707978881621317834&amp;stat_gid=1492983300&amp;stat_uid=1545795539"/>
    <hyperlink ref="U133" r:id="rId146" display="https://www.xiaohongshu.com/discovery/item/5f5701a7000000000101dea5?xhsshare=CopyLink&amp;appuid=5c18a965000000000703ed83&amp;apptime=1599580480"/>
    <hyperlink ref="U89" r:id="rId147" display="https://www.xiaohongshu.com/discovery/item/5f5771f1000000000100b79c?xhsshare=CopyLink&amp;appuid=5ca43234000000001603d954&amp;apptime=1599566522"/>
    <hyperlink ref="U125" r:id="rId148" display="https://www.xiaohongshu.com/discovery/item/5f577202000000000100b7e9?xhsshare=CopyLink&amp;appuid=5d697055000000000101b1c2&amp;apptime=1599566357"/>
    <hyperlink ref="U102" r:id="rId149" display="https://www.xiaohongshu.com/discovery/item/5f576e48000000000100aac6?xhsshare=CopyLink&amp;appuid=5e99654f0000000001006cce&amp;apptime=1599565413"/>
    <hyperlink ref="U31" r:id="rId150" display="https://www.xiaohongshu.com/discovery/item/5f56f69000000000010025bc?xhsshare=CopyLink&amp;appuid=57861ddc6a6a69455cafb705&amp;apptime=1599563867"/>
    <hyperlink ref="U90" r:id="rId151" display="https://www.xiaohongshu.com/discovery/item/5f572b860000000001005402?xhsshare=CopyLink&amp;appuid=5ed3b48c000000000101e0d5&amp;apptime=1599548350"/>
    <hyperlink ref="U122" r:id="rId152" display="https://www.xiaohongshu.com/discovery/item/5f5220d70000000001000306?xhsshare=CopyLink&amp;appuid=5d5575c10000000001019a26&amp;apptime=1599561922"/>
    <hyperlink ref="U100" r:id="rId153" display="https://www.xiaohongshu.com/discovery/item/5f50a600000000000100718f?xhsshare=CopyLink&amp;appuid=5bdd114a40ada60001184893&amp;apptime=1599369910"/>
    <hyperlink ref="U49" r:id="rId154" display="https://www.xiaohongshu.com/discovery/item/5f520ec80000000001000a9a?xhsshare=CopyLink&amp;appuid=5eb01c9b0000000001001883&amp;apptime=1599626515"/>
    <hyperlink ref="U34" r:id="rId155" display="https://www.xiaohongshu.com/discovery/item/5f524a8f00000000010008e6?xhsshare=CopyLink&amp;appuid=5d4945740000000016009cf8&amp;apptime=1599626005"/>
    <hyperlink ref="U87" r:id="rId156" display="https://www.xiaohongshu.com/discovery/item/5f5465ec000000000100b8b8?xhsshare=CopyLink&amp;appuid=58d3bcbb82ec39563682feed&amp;apptime=1599626855"/>
    <hyperlink ref="V87" r:id="rId157" display="https://show.meitu.com/detail?feed_id=6708230369890555178&amp;root_id=1503592808&amp;stat_gid=2282198729&amp;stat_uid=1503592808"/>
    <hyperlink ref="U91" r:id="rId158" display="https://www.xiaohongshu.com/discovery/item/5f5864a30000000001007af1?xhsshare=CopyLink&amp;appuid=5c7e1837000000001000dd7f&amp;apptime=1599628602" tooltip="https://www.xiaohongshu.com/discovery/item/5f5864a30000000001007af1?xhsshare=CopyLink&amp;appuid=5c7e1837000000001000dd7f&amp;apptime=1599628602"/>
    <hyperlink ref="U16" r:id="rId159" display="https://www.xiaohongshu.com/discovery/item/5f585ca20000000001000577?xhsshare=CopyLink&amp;appuid=5e5f500b0000000001008011&amp;apptime=1599634802"/>
    <hyperlink ref="U48" r:id="rId160" display="https://www.xiaohongshu.com/discovery/item/5f587520000000000100bdae?xhsshare=CopyLink&amp;appuid=5da7fb2d0000000001008913&amp;apptime=1599632688"/>
    <hyperlink ref="U97" r:id="rId161" display="https://www.xiaohongshu.com/discovery/item/5f586ea6000000000100341b?xhsshare=CopyLink&amp;appuid=5db94ab60000000001007506&amp;apptime=1599631357"/>
    <hyperlink ref="U46" r:id="rId162" display="https://www.xiaohongshu.com/discovery/item/5f5601430000000001009f86?xhsshare=CopyLink&amp;appuid=5d6a756b0000000001000f21&amp;apptime=1599473612"/>
    <hyperlink ref="G45" r:id="rId163" display="https://www.xiaohongshu.com/user/profile/5d491c61000000001003708a?xhsshare=CopyLink&amp;appuid=5d491c61000000001003708a&amp;apptime=1597379988"/>
    <hyperlink ref="U59" r:id="rId164" display="https://www.xiaohongshu.com/discovery/item/5f586262000000000101fa26?xhsshare=CopyLink&amp;appuid=5d5a65ed0000000001019928&amp;apptime=1599662859"/>
    <hyperlink ref="U66" r:id="rId165" display="https://www.xiaohongshu.com/discovery/item/5f58944e0000000001009514?xhsshare=CopyLink&amp;appuid=5e512f6200000000010037bd&amp;apptime=1599696604"/>
    <hyperlink ref="U104" r:id="rId166" display="https://www.xiaohongshu.com/discovery/item/5f58544d000000000100514c?xhsshare=CopyLink&amp;appuid=5cf619a400000000120317a1&amp;apptime=1599644723"/>
    <hyperlink ref="U7" r:id="rId167" display="https://www.xiaohongshu.com/discovery/item/5f587f070000000001007f9b?xhsshare=CopyLink&amp;appuid=5c9ef9250000000012026df2&amp;apptime=1599718100"/>
    <hyperlink ref="U111" r:id="rId168" display="https://www.xiaohongshu.com/discovery/item/5f59f1630000000001005bf6?xhsshare=CopyLink&amp;appuid=5da6b71500000000010086d1&amp;apptime=1599730580"/>
    <hyperlink ref="V111" r:id="rId169" display="https://m.oasis.weibo.cn/v1/h5/share?lfid=lz_qqfx&amp;luicode=10001122&amp;bid=4547662022184638"/>
    <hyperlink ref="U138" r:id="rId170" display="https://www.xiaohongshu.com/discovery/item/5f59f8b30000000001001a03?xhsshare=CopyLink&amp;appuid=5bdfee946f013a0001ece0b7&amp;apptime=1599922334"/>
    <hyperlink ref="V63" r:id="rId171" display="https://show.meitu.com/detail?feed_id=6710781979837612250&amp;root_id=1634682735&amp;stat_gid=1895987702&amp;stat_uid=1634682735"/>
    <hyperlink ref="U10" r:id="rId172" display="https://www.xiaohongshu.com/discovery/item/5f5f2645000000000100499e?xhsshare=CopyLink&amp;appuid=5bc57c4f9b75e3000176d7ed&amp;apptime=1600138805" tooltip="https://www.xiaohongshu.com/discovery/item/5f5f2645000000000100499e?xhsshare=CopyLink&amp;appuid=5bc57c4f9b75e3000176d7ed&amp;apptime=1600138805"/>
    <hyperlink ref="U6" r:id="rId173" display="https://www.xiaohongshu.com/discovery/item/5f63fac7000000000101e1d5?xhsshare=CopyLink&amp;appuid=5658100782718c37c55e039c&amp;apptime=1600388211" tooltip="https://www.xiaohongshu.com/discovery/item/5f63fac7000000000101e1d5?xhsshare=CopyLink&amp;appuid=5658100782718c37c55e039c&amp;apptime=1600388211"/>
    <hyperlink ref="V6" r:id="rId174" display="https://show.meitu.com/detail?feed_id=6712520773548931123&amp;root_id=1047310204&amp;stat_gid=1995776512&amp;stat_uid=1047310204"/>
    <hyperlink ref="U72" r:id="rId175" display="https://www.xiaohongshu.com/discovery/item/5f5a32b0000000000101f399?xhsshare=CopyLink&amp;appuid=5d8d93400000000001005e92&amp;apptime=1600325214"/>
    <hyperlink ref="U14" r:id="rId176" display="https://www.xiaohongshu.com/discovery/item/5f5f330200000000010087d7?xhsshare=CopyLink&amp;appuid=5d58dcd1000000000100391e&amp;apptime=1600076314"/>
    <hyperlink ref="U5" r:id="rId177" display="https://www.xiaohongshu.com/discovery/item/5f670a2e0000000001003598?xhsshare=SinaWeibo&amp;appuid=577a806c6a6a69391bcf8d65&amp;apptime=1600590473"/>
    <hyperlink ref="U54" r:id="rId178" display="https://www.xiaohongshu.com/discovery/item/5f5a154f000000000100a51c?apptime=1599739311&amp;appuid=5dadb545000000000100b3e6&amp;xhsshare=CopyLink"/>
    <hyperlink ref="U70" r:id="rId179" display="https://www.xiaohongshu.com/discovery/item/5f58894c0000000001005d92?xhsshare=CopyLink&amp;appuid=5bc54ec11cd0690001802cdc&amp;apptime=1600169269"/>
    <hyperlink ref="U11" r:id="rId180" display="https://www.xiaohongshu.com/discovery/item/5f59b559000000000100868b?xhsshare=CopyLink&amp;appuid=5da9b3d90000000001006465&amp;apptime=1599737715"/>
    <hyperlink ref="G75" r:id="rId181" display="https://www.xiaohongshu.com/user/profile/566ce694172fe70a2e3059b4?xhsshare=CopyLink&amp;appuid=5b178deedb2e606db2f66a4b&amp;apptime=1597380984"/>
    <hyperlink ref="U75" r:id="rId182" display="https://www.xiaohongshu.com/discovery/item/5f609d850000000001003792?xhsshare=CopyLink&amp;appuid=5b178deedb2e606db2f66a4b&amp;apptime=1601196432"/>
    <hyperlink ref="G14" r:id="rId183" display="https://www.xiaohongshu.com/user/profile/5d58dcd1000000000100391e?xhsshare=CopyLink&amp;appuid=5d58dcd1000000000100391e&amp;apptime=1597379457"/>
    <hyperlink ref="U24" r:id="rId184" display="https://www.xiaohongshu.com/discovery/item/5f65d2fc0000000001005727?xhsshare=CopyLink&amp;appuid=5c18e522000000000700a888&amp;apptime=1602399166"/>
    <hyperlink ref="G22" r:id="rId185" display="https://www.xiaohongshu.com/user/profile/5d0b398c0000000016014f25?xhsshare=CopyLink&amp;appuid=5d0b398c0000000016014f25&amp;apptime=1562812840"/>
    <hyperlink ref="G141" r:id="rId186" display="https://www.xiaohongshu.com/user/profile/5c8a0fb300000000110333d1?xhsshare=CopyLink&amp;appuid=5c8a0fb300000000110333d1&amp;apptime=1596682335"/>
    <hyperlink ref="U3" r:id="rId187" display="https://www.xiaohongshu.com/discovery/item/5f5cb48a0000000001005e5d?xhsshare=CopyLink&amp;appuid=5e6c63b60000000001007765&amp;apptime=1603795243"/>
    <hyperlink ref="U45" r:id="rId188" display="https://www.xiaohongshu.com/discovery/item/5f8297a90000000001006cea?xhsshare=CopyLink&amp;appuid=5d491c61000000001003708a&amp;apptime=1604715091"/>
  </hyperlinks>
  <printOptions horizontalCentered="1"/>
  <pageMargins left="0.25" right="0.25" top="1" bottom="0.75" header="0.3" footer="0.3"/>
  <pageSetup paperSize="9" scale="34" fitToHeight="0" orientation="landscape"/>
  <headerFooter differentFirst="1"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179"/>
  <sheetViews>
    <sheetView workbookViewId="0">
      <selection activeCell="E181" sqref="E181"/>
    </sheetView>
  </sheetViews>
  <sheetFormatPr defaultColWidth="8" defaultRowHeight="15"/>
  <cols>
    <col min="1" max="1" width="8" style="36"/>
    <col min="2" max="2" width="17" style="36" customWidth="1"/>
    <col min="3" max="9" width="8" style="36"/>
    <col min="10" max="11" width="9.18518518518519" style="38" customWidth="1"/>
    <col min="12" max="12" width="8" style="36"/>
    <col min="13" max="14" width="7.18518518518519" style="36" customWidth="1"/>
    <col min="15" max="18" width="8" style="36"/>
    <col min="19" max="19" width="13.3333333333333" style="36" customWidth="1"/>
    <col min="20" max="20" width="13" style="36" customWidth="1"/>
    <col min="21" max="16384" width="8" style="36"/>
  </cols>
  <sheetData>
    <row r="1" ht="16.5" spans="1:25">
      <c r="A1" s="36" t="s">
        <v>1027</v>
      </c>
      <c r="B1" s="36" t="s">
        <v>1028</v>
      </c>
      <c r="C1" s="36" t="s">
        <v>3</v>
      </c>
      <c r="D1" s="36" t="s">
        <v>8</v>
      </c>
      <c r="E1" s="36" t="s">
        <v>1029</v>
      </c>
      <c r="F1" s="36" t="s">
        <v>4</v>
      </c>
      <c r="G1" s="36" t="s">
        <v>5</v>
      </c>
      <c r="H1" s="36" t="s">
        <v>6</v>
      </c>
      <c r="I1" s="36" t="s">
        <v>1030</v>
      </c>
      <c r="J1" s="38" t="s">
        <v>1031</v>
      </c>
      <c r="K1" s="38" t="s">
        <v>1032</v>
      </c>
      <c r="L1" s="41" t="s">
        <v>1033</v>
      </c>
      <c r="M1" s="42" t="s">
        <v>1034</v>
      </c>
      <c r="N1" s="42" t="s">
        <v>1035</v>
      </c>
      <c r="O1" s="36" t="s">
        <v>1036</v>
      </c>
      <c r="P1" s="36" t="s">
        <v>1037</v>
      </c>
      <c r="Q1" s="36" t="s">
        <v>1038</v>
      </c>
      <c r="R1" s="36" t="s">
        <v>1039</v>
      </c>
      <c r="S1" s="36" t="s">
        <v>1040</v>
      </c>
      <c r="T1" s="36" t="s">
        <v>1041</v>
      </c>
      <c r="U1" s="36" t="s">
        <v>1042</v>
      </c>
      <c r="V1" s="36" t="s">
        <v>1043</v>
      </c>
      <c r="W1" s="36" t="s">
        <v>1044</v>
      </c>
      <c r="X1" s="36" t="s">
        <v>1045</v>
      </c>
      <c r="Y1" s="36" t="s">
        <v>1046</v>
      </c>
    </row>
    <row r="2" hidden="1" spans="1:25">
      <c r="A2" s="36" t="s">
        <v>1047</v>
      </c>
      <c r="B2" s="36" t="s">
        <v>1048</v>
      </c>
      <c r="C2" s="36" t="s">
        <v>1049</v>
      </c>
      <c r="D2" s="36" t="s">
        <v>1050</v>
      </c>
      <c r="E2" s="36" t="s">
        <v>1051</v>
      </c>
      <c r="F2" s="36" t="s">
        <v>1052</v>
      </c>
      <c r="G2" s="36" t="s">
        <v>1053</v>
      </c>
      <c r="H2" s="36" t="s">
        <v>1054</v>
      </c>
      <c r="I2" s="36" t="s">
        <v>1055</v>
      </c>
      <c r="J2" s="38" t="e">
        <f>VLOOKUP(C2,'[1]7月合作'!$C$2:$E$99,2,FALSE)</f>
        <v>#N/A</v>
      </c>
      <c r="K2" s="55" t="e">
        <f>VLOOKUP(C2,[1]日夜饮!$C$2:$D$209,2,FALSE)</f>
        <v>#N/A</v>
      </c>
      <c r="L2" s="43">
        <f t="shared" ref="L2:L65" si="0">I2/H2</f>
        <v>25.8823529411765</v>
      </c>
      <c r="M2" s="44">
        <f t="shared" ref="M2:M65" si="1">T2/H2</f>
        <v>0</v>
      </c>
      <c r="N2" s="44"/>
      <c r="O2" s="36" t="s">
        <v>1056</v>
      </c>
      <c r="P2" s="36" t="s">
        <v>1057</v>
      </c>
      <c r="Q2" s="36" t="s">
        <v>1058</v>
      </c>
      <c r="R2" s="36" t="s">
        <v>1059</v>
      </c>
      <c r="T2" s="36">
        <v>0</v>
      </c>
      <c r="U2" s="36" t="s">
        <v>1060</v>
      </c>
      <c r="Y2" s="36" t="s">
        <v>1061</v>
      </c>
    </row>
    <row r="3" hidden="1" spans="1:25">
      <c r="A3" s="36" t="s">
        <v>1062</v>
      </c>
      <c r="B3" s="36" t="s">
        <v>180</v>
      </c>
      <c r="C3" s="36" t="s">
        <v>181</v>
      </c>
      <c r="D3" s="36" t="s">
        <v>184</v>
      </c>
      <c r="E3" s="36" t="s">
        <v>1051</v>
      </c>
      <c r="F3" s="36" t="s">
        <v>182</v>
      </c>
      <c r="G3" s="36" t="s">
        <v>183</v>
      </c>
      <c r="H3" s="36" t="s">
        <v>1063</v>
      </c>
      <c r="I3" s="36" t="s">
        <v>1064</v>
      </c>
      <c r="J3" s="38" t="e">
        <f>VLOOKUP(C3,'[1]7月合作'!$C$2:$E$99,2,FALSE)</f>
        <v>#N/A</v>
      </c>
      <c r="K3" s="55" t="str">
        <f>VLOOKUP(C3,[1]日夜饮!$C$2:$D$209,2,FALSE)</f>
        <v>图文</v>
      </c>
      <c r="L3" s="43">
        <f t="shared" si="0"/>
        <v>12.1</v>
      </c>
      <c r="M3" s="44">
        <f t="shared" si="1"/>
        <v>0.02</v>
      </c>
      <c r="N3" s="44"/>
      <c r="O3" s="36" t="s">
        <v>1065</v>
      </c>
      <c r="P3" s="36" t="s">
        <v>1066</v>
      </c>
      <c r="Q3" s="36" t="s">
        <v>1067</v>
      </c>
      <c r="R3" s="36" t="s">
        <v>39</v>
      </c>
      <c r="S3" s="36" t="s">
        <v>1068</v>
      </c>
      <c r="T3" s="36">
        <v>200</v>
      </c>
      <c r="U3" s="36" t="s">
        <v>1060</v>
      </c>
      <c r="Y3" s="36" t="s">
        <v>1069</v>
      </c>
    </row>
    <row r="4" hidden="1" spans="1:25">
      <c r="A4" s="36" t="s">
        <v>82</v>
      </c>
      <c r="B4" s="36" t="s">
        <v>154</v>
      </c>
      <c r="C4" s="36" t="s">
        <v>155</v>
      </c>
      <c r="D4" s="36" t="s">
        <v>155</v>
      </c>
      <c r="E4" s="36" t="s">
        <v>1051</v>
      </c>
      <c r="F4" s="36" t="s">
        <v>154</v>
      </c>
      <c r="G4" s="36" t="s">
        <v>156</v>
      </c>
      <c r="H4" s="36" t="s">
        <v>1063</v>
      </c>
      <c r="I4" s="36">
        <v>204000</v>
      </c>
      <c r="J4" s="38" t="e">
        <f>VLOOKUP(C4,'[1]7月合作'!$C$2:$E$99,2,FALSE)</f>
        <v>#N/A</v>
      </c>
      <c r="K4" s="55" t="str">
        <f>VLOOKUP(C4,[1]日夜饮!$C$2:$D$209,2,FALSE)</f>
        <v>图文</v>
      </c>
      <c r="L4" s="43">
        <f t="shared" si="0"/>
        <v>20.4</v>
      </c>
      <c r="M4" s="44">
        <f t="shared" si="1"/>
        <v>0.06</v>
      </c>
      <c r="N4" s="44"/>
      <c r="O4" s="36" t="s">
        <v>1065</v>
      </c>
      <c r="P4" s="36" t="s">
        <v>1070</v>
      </c>
      <c r="Q4" s="36" t="s">
        <v>1071</v>
      </c>
      <c r="R4" s="36" t="s">
        <v>1072</v>
      </c>
      <c r="S4" s="36" t="s">
        <v>156</v>
      </c>
      <c r="T4" s="36">
        <v>600</v>
      </c>
      <c r="U4" s="36" t="s">
        <v>1060</v>
      </c>
      <c r="Y4" s="36" t="s">
        <v>1069</v>
      </c>
    </row>
    <row r="5" hidden="1" spans="1:25">
      <c r="A5" s="36" t="s">
        <v>73</v>
      </c>
      <c r="B5" s="36" t="s">
        <v>326</v>
      </c>
      <c r="C5" s="36" t="s">
        <v>327</v>
      </c>
      <c r="D5" s="36" t="s">
        <v>330</v>
      </c>
      <c r="E5" s="36" t="s">
        <v>1051</v>
      </c>
      <c r="F5" s="36" t="s">
        <v>328</v>
      </c>
      <c r="G5" s="36" t="s">
        <v>329</v>
      </c>
      <c r="H5" s="36" t="s">
        <v>48</v>
      </c>
      <c r="I5" s="36" t="s">
        <v>1073</v>
      </c>
      <c r="J5" s="38" t="e">
        <f>VLOOKUP(C5,'[1]7月合作'!$C$2:$E$99,2,FALSE)</f>
        <v>#N/A</v>
      </c>
      <c r="K5" s="55" t="str">
        <f>VLOOKUP(C5,[1]日夜饮!$C$2:$D$209,2,FALSE)</f>
        <v>图文</v>
      </c>
      <c r="L5" s="43">
        <f t="shared" si="0"/>
        <v>6.63636363636364</v>
      </c>
      <c r="M5" s="44">
        <f t="shared" si="1"/>
        <v>0.0345454545454545</v>
      </c>
      <c r="N5" s="44"/>
      <c r="O5" s="36" t="s">
        <v>1065</v>
      </c>
      <c r="P5" s="36" t="s">
        <v>1074</v>
      </c>
      <c r="Q5" s="36" t="s">
        <v>1067</v>
      </c>
      <c r="R5" s="36" t="s">
        <v>39</v>
      </c>
      <c r="S5" s="36" t="s">
        <v>1075</v>
      </c>
      <c r="T5" s="36">
        <v>380</v>
      </c>
      <c r="U5" s="36" t="s">
        <v>1060</v>
      </c>
      <c r="Y5" s="36" t="s">
        <v>1076</v>
      </c>
    </row>
    <row r="6" hidden="1" spans="1:25">
      <c r="A6" s="36" t="s">
        <v>1077</v>
      </c>
      <c r="B6" s="36" t="s">
        <v>1078</v>
      </c>
      <c r="C6" s="36" t="s">
        <v>1079</v>
      </c>
      <c r="D6" s="36" t="s">
        <v>1079</v>
      </c>
      <c r="E6" s="36" t="s">
        <v>1080</v>
      </c>
      <c r="F6" s="36" t="s">
        <v>1081</v>
      </c>
      <c r="G6" s="36" t="s">
        <v>1082</v>
      </c>
      <c r="H6" s="36" t="s">
        <v>1083</v>
      </c>
      <c r="I6" s="36" t="s">
        <v>1084</v>
      </c>
      <c r="J6" s="38" t="e">
        <f>VLOOKUP(C6,'[1]7月合作'!$C$2:$E$99,2,FALSE)</f>
        <v>#N/A</v>
      </c>
      <c r="K6" s="55">
        <f>VLOOKUP(C6,[1]日夜饮!$C$2:$D$209,2,FALSE)</f>
        <v>0</v>
      </c>
      <c r="L6" s="43">
        <f t="shared" si="0"/>
        <v>4.80769230769231</v>
      </c>
      <c r="M6" s="44">
        <f t="shared" si="1"/>
        <v>0.0153846153846154</v>
      </c>
      <c r="N6" s="44"/>
      <c r="O6" s="36" t="s">
        <v>1056</v>
      </c>
      <c r="P6" s="36" t="s">
        <v>1085</v>
      </c>
      <c r="Q6" s="36" t="s">
        <v>1086</v>
      </c>
      <c r="R6" s="36" t="s">
        <v>82</v>
      </c>
      <c r="S6" s="36" t="s">
        <v>1087</v>
      </c>
      <c r="T6" s="36">
        <v>800</v>
      </c>
      <c r="U6" s="36" t="s">
        <v>1060</v>
      </c>
      <c r="Y6" s="36" t="s">
        <v>1088</v>
      </c>
    </row>
    <row r="7" hidden="1" spans="1:25">
      <c r="A7" s="36" t="s">
        <v>1089</v>
      </c>
      <c r="B7" s="36" t="s">
        <v>560</v>
      </c>
      <c r="C7" s="36" t="s">
        <v>561</v>
      </c>
      <c r="D7" s="36" t="s">
        <v>564</v>
      </c>
      <c r="E7" s="36" t="s">
        <v>1051</v>
      </c>
      <c r="F7" s="36" t="s">
        <v>562</v>
      </c>
      <c r="G7" s="36" t="s">
        <v>1090</v>
      </c>
      <c r="H7" s="36" t="s">
        <v>55</v>
      </c>
      <c r="I7" s="36" t="s">
        <v>126</v>
      </c>
      <c r="J7" s="38" t="e">
        <f>VLOOKUP(C7,'[1]7月合作'!$C$2:$E$99,2,FALSE)</f>
        <v>#N/A</v>
      </c>
      <c r="K7" s="55" t="str">
        <f>VLOOKUP(C7,[1]日夜饮!$C$2:$D$209,2,FALSE)</f>
        <v>图文</v>
      </c>
      <c r="L7" s="43">
        <f t="shared" si="0"/>
        <v>4.83333333333333</v>
      </c>
      <c r="M7" s="44">
        <f t="shared" si="1"/>
        <v>0</v>
      </c>
      <c r="N7" s="44"/>
      <c r="O7" s="36" t="s">
        <v>1065</v>
      </c>
      <c r="P7" s="36" t="s">
        <v>1091</v>
      </c>
      <c r="Q7" s="36" t="s">
        <v>1071</v>
      </c>
      <c r="R7" s="36" t="s">
        <v>1062</v>
      </c>
      <c r="S7" s="36" t="s">
        <v>1068</v>
      </c>
      <c r="T7" s="36">
        <v>0</v>
      </c>
      <c r="U7" s="36" t="s">
        <v>1060</v>
      </c>
      <c r="Y7" s="36" t="s">
        <v>1092</v>
      </c>
    </row>
    <row r="8" hidden="1" spans="1:25">
      <c r="A8" s="36" t="s">
        <v>1093</v>
      </c>
      <c r="B8" s="36" t="s">
        <v>534</v>
      </c>
      <c r="C8" s="36" t="s">
        <v>535</v>
      </c>
      <c r="D8" s="36" t="s">
        <v>538</v>
      </c>
      <c r="E8" s="36" t="s">
        <v>1051</v>
      </c>
      <c r="F8" s="36" t="s">
        <v>536</v>
      </c>
      <c r="G8" s="36" t="s">
        <v>1094</v>
      </c>
      <c r="H8" s="36" t="s">
        <v>1095</v>
      </c>
      <c r="I8" s="36" t="s">
        <v>1096</v>
      </c>
      <c r="J8" s="38" t="e">
        <f>VLOOKUP(C8,'[1]7月合作'!$C$2:$E$99,2,FALSE)</f>
        <v>#N/A</v>
      </c>
      <c r="K8" s="55" t="str">
        <f>VLOOKUP(C8,[1]日夜饮!$C$2:$D$209,2,FALSE)</f>
        <v>图文</v>
      </c>
      <c r="L8" s="43">
        <f t="shared" si="0"/>
        <v>5</v>
      </c>
      <c r="M8" s="44">
        <f t="shared" si="1"/>
        <v>0</v>
      </c>
      <c r="N8" s="44"/>
      <c r="O8" s="36" t="s">
        <v>1065</v>
      </c>
      <c r="P8" s="36" t="s">
        <v>1097</v>
      </c>
      <c r="Q8" s="36" t="s">
        <v>1067</v>
      </c>
      <c r="R8" s="36" t="s">
        <v>73</v>
      </c>
      <c r="S8" s="36" t="s">
        <v>1068</v>
      </c>
      <c r="T8" s="36">
        <v>0</v>
      </c>
      <c r="U8" s="36" t="s">
        <v>1060</v>
      </c>
      <c r="Y8" s="36" t="s">
        <v>1098</v>
      </c>
    </row>
    <row r="9" hidden="1" spans="1:25">
      <c r="A9" s="36" t="s">
        <v>1099</v>
      </c>
      <c r="B9" s="36" t="s">
        <v>1100</v>
      </c>
      <c r="C9" s="36" t="s">
        <v>1101</v>
      </c>
      <c r="D9" s="36" t="s">
        <v>1102</v>
      </c>
      <c r="E9" s="36" t="s">
        <v>1051</v>
      </c>
      <c r="F9" s="36" t="s">
        <v>1103</v>
      </c>
      <c r="G9" s="36" t="s">
        <v>1104</v>
      </c>
      <c r="H9" s="36" t="s">
        <v>1105</v>
      </c>
      <c r="I9" s="36" t="s">
        <v>126</v>
      </c>
      <c r="J9" s="38" t="e">
        <f>VLOOKUP(B9,'[1]7月合作'!$C$2:$D$99,2,FALSE)</f>
        <v>#N/A</v>
      </c>
      <c r="L9" s="43">
        <f t="shared" si="0"/>
        <v>3.86666666666667</v>
      </c>
      <c r="M9" s="44" t="e">
        <f t="shared" si="1"/>
        <v>#VALUE!</v>
      </c>
      <c r="N9" s="44"/>
      <c r="O9" s="36" t="s">
        <v>1056</v>
      </c>
      <c r="P9" s="36" t="s">
        <v>1106</v>
      </c>
      <c r="Q9" s="36" t="s">
        <v>1107</v>
      </c>
      <c r="R9" s="36" t="s">
        <v>82</v>
      </c>
      <c r="S9" s="36" t="s">
        <v>1068</v>
      </c>
      <c r="T9" s="36" t="s">
        <v>1108</v>
      </c>
      <c r="U9" s="36" t="s">
        <v>1060</v>
      </c>
      <c r="Y9" s="36" t="s">
        <v>1109</v>
      </c>
    </row>
    <row r="10" hidden="1" spans="1:25">
      <c r="A10" s="36" t="s">
        <v>1110</v>
      </c>
      <c r="B10" s="36" t="s">
        <v>1111</v>
      </c>
      <c r="C10" s="36" t="s">
        <v>1112</v>
      </c>
      <c r="D10" s="36" t="s">
        <v>1113</v>
      </c>
      <c r="E10" s="36" t="s">
        <v>1051</v>
      </c>
      <c r="F10" s="36" t="s">
        <v>1114</v>
      </c>
      <c r="G10" s="36" t="s">
        <v>1115</v>
      </c>
      <c r="H10" s="36" t="s">
        <v>116</v>
      </c>
      <c r="I10" s="36" t="s">
        <v>1116</v>
      </c>
      <c r="J10" s="38" t="e">
        <f>VLOOKUP(C10,'[1]7月合作'!$C$2:$E$99,2,FALSE)</f>
        <v>#N/A</v>
      </c>
      <c r="K10" s="55">
        <f>VLOOKUP(C10,[1]日夜饮!$C$2:$D$209,2,FALSE)</f>
        <v>0</v>
      </c>
      <c r="L10" s="43">
        <f t="shared" si="0"/>
        <v>1.95</v>
      </c>
      <c r="M10" s="44">
        <f t="shared" si="1"/>
        <v>0.04</v>
      </c>
      <c r="N10" s="44"/>
      <c r="O10" s="36" t="s">
        <v>1056</v>
      </c>
      <c r="P10" s="36" t="s">
        <v>1117</v>
      </c>
      <c r="Q10" s="36" t="s">
        <v>1067</v>
      </c>
      <c r="R10" s="36" t="s">
        <v>73</v>
      </c>
      <c r="S10" s="36" t="s">
        <v>1118</v>
      </c>
      <c r="T10" s="36">
        <v>800</v>
      </c>
      <c r="U10" s="36" t="s">
        <v>1060</v>
      </c>
      <c r="Y10" s="36" t="s">
        <v>1119</v>
      </c>
    </row>
    <row r="11" hidden="1" spans="1:25">
      <c r="A11" s="36" t="s">
        <v>1120</v>
      </c>
      <c r="B11" s="36" t="s">
        <v>737</v>
      </c>
      <c r="C11" s="36" t="s">
        <v>738</v>
      </c>
      <c r="D11" s="36" t="s">
        <v>738</v>
      </c>
      <c r="E11" s="36" t="s">
        <v>1051</v>
      </c>
      <c r="F11" s="36" t="s">
        <v>739</v>
      </c>
      <c r="G11" s="36" t="s">
        <v>740</v>
      </c>
      <c r="H11" s="36" t="s">
        <v>37</v>
      </c>
      <c r="I11" s="36" t="s">
        <v>92</v>
      </c>
      <c r="J11" s="38" t="e">
        <f>VLOOKUP(C11,'[1]7月合作'!$C$2:$E$99,2,FALSE)</f>
        <v>#N/A</v>
      </c>
      <c r="K11" s="55" t="str">
        <f>VLOOKUP(C11,[1]日夜饮!$C$2:$D$209,2,FALSE)</f>
        <v>图文</v>
      </c>
      <c r="L11" s="43">
        <f t="shared" si="0"/>
        <v>4.07142857142857</v>
      </c>
      <c r="M11" s="44">
        <f t="shared" si="1"/>
        <v>0.0285714285714286</v>
      </c>
      <c r="N11" s="44"/>
      <c r="O11" s="36" t="s">
        <v>1065</v>
      </c>
      <c r="P11" s="36" t="s">
        <v>1085</v>
      </c>
      <c r="Q11" s="36" t="s">
        <v>1121</v>
      </c>
      <c r="R11" s="36" t="s">
        <v>82</v>
      </c>
      <c r="S11" s="36" t="s">
        <v>1122</v>
      </c>
      <c r="T11" s="36">
        <v>400</v>
      </c>
      <c r="U11" s="36" t="s">
        <v>1060</v>
      </c>
      <c r="Y11" s="36" t="s">
        <v>1123</v>
      </c>
    </row>
    <row r="12" hidden="1" spans="1:25">
      <c r="A12" s="36" t="s">
        <v>1124</v>
      </c>
      <c r="B12" s="36" t="s">
        <v>758</v>
      </c>
      <c r="C12" s="36" t="s">
        <v>759</v>
      </c>
      <c r="D12" s="36" t="s">
        <v>762</v>
      </c>
      <c r="E12" s="36" t="s">
        <v>1051</v>
      </c>
      <c r="F12" s="36" t="s">
        <v>760</v>
      </c>
      <c r="G12" s="36" t="s">
        <v>1125</v>
      </c>
      <c r="H12" s="36" t="s">
        <v>1126</v>
      </c>
      <c r="I12" s="36" t="s">
        <v>1127</v>
      </c>
      <c r="J12" s="38" t="e">
        <f>VLOOKUP(C12,'[1]7月合作'!$C$2:$E$99,2,FALSE)</f>
        <v>#N/A</v>
      </c>
      <c r="K12" s="55" t="str">
        <f>VLOOKUP(C12,[1]日夜饮!$C$2:$D$209,2,FALSE)</f>
        <v>图文</v>
      </c>
      <c r="L12" s="43">
        <f t="shared" si="0"/>
        <v>3.9047619047619</v>
      </c>
      <c r="M12" s="44">
        <f t="shared" si="1"/>
        <v>0.0238095238095238</v>
      </c>
      <c r="N12" s="44"/>
      <c r="O12" s="36" t="s">
        <v>1065</v>
      </c>
      <c r="P12" s="36" t="s">
        <v>1070</v>
      </c>
      <c r="Q12" s="36" t="s">
        <v>1071</v>
      </c>
      <c r="R12" s="36" t="s">
        <v>39</v>
      </c>
      <c r="S12" s="36" t="s">
        <v>1128</v>
      </c>
      <c r="T12" s="36">
        <v>500</v>
      </c>
      <c r="U12" s="36" t="s">
        <v>1060</v>
      </c>
      <c r="Y12" s="36" t="s">
        <v>1129</v>
      </c>
    </row>
    <row r="13" hidden="1" spans="1:25">
      <c r="A13" s="36" t="s">
        <v>1130</v>
      </c>
      <c r="B13" s="36" t="s">
        <v>1131</v>
      </c>
      <c r="C13" s="36" t="s">
        <v>1132</v>
      </c>
      <c r="D13" s="36" t="s">
        <v>1133</v>
      </c>
      <c r="E13" s="36" t="s">
        <v>1134</v>
      </c>
      <c r="F13" s="36" t="s">
        <v>1135</v>
      </c>
      <c r="G13" s="36" t="s">
        <v>1136</v>
      </c>
      <c r="H13" s="36" t="s">
        <v>1137</v>
      </c>
      <c r="I13" s="36" t="s">
        <v>1138</v>
      </c>
      <c r="J13" s="38" t="e">
        <f>VLOOKUP(C13,'[1]7月合作'!$C$2:$E$99,2,FALSE)</f>
        <v>#N/A</v>
      </c>
      <c r="K13" s="55">
        <f>VLOOKUP(C13,[1]日夜饮!$C$2:$D$209,2,FALSE)</f>
        <v>0</v>
      </c>
      <c r="L13" s="43">
        <f t="shared" si="0"/>
        <v>4.72</v>
      </c>
      <c r="M13" s="44">
        <f t="shared" si="1"/>
        <v>0.024</v>
      </c>
      <c r="N13" s="44"/>
      <c r="O13" s="36" t="s">
        <v>1056</v>
      </c>
      <c r="P13" s="36" t="s">
        <v>1139</v>
      </c>
      <c r="Q13" s="36" t="s">
        <v>1140</v>
      </c>
      <c r="R13" s="36" t="s">
        <v>82</v>
      </c>
      <c r="S13" s="36" t="s">
        <v>1141</v>
      </c>
      <c r="T13" s="36">
        <v>600</v>
      </c>
      <c r="U13" s="36" t="s">
        <v>1060</v>
      </c>
      <c r="Y13" s="36" t="s">
        <v>1142</v>
      </c>
    </row>
    <row r="14" hidden="1" spans="1:25">
      <c r="A14" s="36" t="s">
        <v>1143</v>
      </c>
      <c r="B14" s="36" t="s">
        <v>322</v>
      </c>
      <c r="C14" s="36" t="s">
        <v>323</v>
      </c>
      <c r="D14" s="36" t="s">
        <v>323</v>
      </c>
      <c r="E14" s="36" t="s">
        <v>1051</v>
      </c>
      <c r="F14" s="36" t="s">
        <v>324</v>
      </c>
      <c r="G14" s="36" t="s">
        <v>325</v>
      </c>
      <c r="H14" s="36" t="s">
        <v>1144</v>
      </c>
      <c r="I14" s="36" t="s">
        <v>1145</v>
      </c>
      <c r="J14" s="38" t="e">
        <f>VLOOKUP(C14,'[1]7月合作'!$C$2:$E$99,2,FALSE)</f>
        <v>#N/A</v>
      </c>
      <c r="K14" s="55" t="str">
        <f>VLOOKUP(C14,[1]日夜饮!$C$2:$D$209,2,FALSE)</f>
        <v>图文</v>
      </c>
      <c r="L14" s="43">
        <f t="shared" si="0"/>
        <v>6.79487179487179</v>
      </c>
      <c r="M14" s="44">
        <f t="shared" si="1"/>
        <v>0</v>
      </c>
      <c r="N14" s="44"/>
      <c r="O14" s="36" t="s">
        <v>1056</v>
      </c>
      <c r="P14" s="36" t="s">
        <v>1146</v>
      </c>
      <c r="Q14" s="36" t="s">
        <v>1147</v>
      </c>
      <c r="R14" s="36" t="s">
        <v>39</v>
      </c>
      <c r="S14" s="36" t="s">
        <v>1148</v>
      </c>
      <c r="T14" s="36">
        <v>0</v>
      </c>
      <c r="U14" s="36" t="s">
        <v>1060</v>
      </c>
      <c r="Y14" s="36" t="s">
        <v>1149</v>
      </c>
    </row>
    <row r="15" hidden="1" spans="1:25">
      <c r="A15" s="36" t="s">
        <v>1150</v>
      </c>
      <c r="B15" s="36" t="s">
        <v>1151</v>
      </c>
      <c r="C15" s="36" t="s">
        <v>1152</v>
      </c>
      <c r="D15" s="36" t="s">
        <v>1153</v>
      </c>
      <c r="E15" s="36" t="s">
        <v>1080</v>
      </c>
      <c r="F15" s="36" t="s">
        <v>1154</v>
      </c>
      <c r="G15" s="36" t="s">
        <v>1155</v>
      </c>
      <c r="H15" s="36" t="s">
        <v>1156</v>
      </c>
      <c r="I15" s="36" t="s">
        <v>1157</v>
      </c>
      <c r="J15" s="38" t="str">
        <f>VLOOKUP(C15,'[1]7月合作'!$C$2:$E$99,2,FALSE)</f>
        <v>2020-07-31T22:34:00</v>
      </c>
      <c r="K15" s="55" t="e">
        <f>VLOOKUP(C15,[1]日夜饮!$C$2:$D$209,2,FALSE)</f>
        <v>#N/A</v>
      </c>
      <c r="L15" s="43">
        <f t="shared" si="0"/>
        <v>9.36059907834101</v>
      </c>
      <c r="M15" s="44">
        <f t="shared" si="1"/>
        <v>0.0288018433179724</v>
      </c>
      <c r="N15" s="44"/>
      <c r="O15" s="36" t="s">
        <v>1056</v>
      </c>
      <c r="P15" s="36" t="s">
        <v>1158</v>
      </c>
      <c r="Q15" s="36" t="s">
        <v>1071</v>
      </c>
      <c r="R15" s="36" t="s">
        <v>73</v>
      </c>
      <c r="S15" s="36" t="s">
        <v>1159</v>
      </c>
      <c r="T15" s="36">
        <v>400</v>
      </c>
      <c r="U15" s="36" t="s">
        <v>1060</v>
      </c>
      <c r="Y15" s="36" t="s">
        <v>1160</v>
      </c>
    </row>
    <row r="16" hidden="1" spans="1:25">
      <c r="A16" s="36" t="s">
        <v>1161</v>
      </c>
      <c r="B16" s="36" t="s">
        <v>1162</v>
      </c>
      <c r="C16" s="36" t="s">
        <v>1163</v>
      </c>
      <c r="D16" s="36" t="s">
        <v>1164</v>
      </c>
      <c r="E16" s="36" t="s">
        <v>1051</v>
      </c>
      <c r="F16" s="36" t="s">
        <v>1165</v>
      </c>
      <c r="G16" s="36" t="s">
        <v>1166</v>
      </c>
      <c r="H16" s="36" t="s">
        <v>1083</v>
      </c>
      <c r="I16" s="36" t="s">
        <v>1167</v>
      </c>
      <c r="J16" s="38" t="str">
        <f>VLOOKUP(C16,'[1]7月合作'!$C$2:$E$99,2,FALSE)</f>
        <v>2020-08-01T17:31:00</v>
      </c>
      <c r="K16" s="55" t="e">
        <f>VLOOKUP(C16,[1]日夜饮!$C$2:$D$209,2,FALSE)</f>
        <v>#N/A</v>
      </c>
      <c r="L16" s="43">
        <f t="shared" si="0"/>
        <v>9.15384615384615</v>
      </c>
      <c r="M16" s="44">
        <f t="shared" si="1"/>
        <v>0.0153846153846154</v>
      </c>
      <c r="N16" s="44"/>
      <c r="O16" s="36" t="s">
        <v>1168</v>
      </c>
      <c r="P16" s="36" t="s">
        <v>1085</v>
      </c>
      <c r="Q16" s="36" t="s">
        <v>1071</v>
      </c>
      <c r="R16" s="36" t="s">
        <v>39</v>
      </c>
      <c r="S16" s="36" t="s">
        <v>1169</v>
      </c>
      <c r="T16" s="36">
        <v>800</v>
      </c>
      <c r="U16" s="36" t="s">
        <v>1060</v>
      </c>
      <c r="Y16" s="36" t="s">
        <v>1170</v>
      </c>
    </row>
    <row r="17" hidden="1" spans="1:25">
      <c r="A17" s="36" t="s">
        <v>1171</v>
      </c>
      <c r="B17" s="36" t="s">
        <v>1172</v>
      </c>
      <c r="C17" s="36" t="s">
        <v>976</v>
      </c>
      <c r="D17" s="36" t="s">
        <v>979</v>
      </c>
      <c r="E17" s="36" t="s">
        <v>1051</v>
      </c>
      <c r="F17" s="36" t="s">
        <v>977</v>
      </c>
      <c r="G17" s="36" t="s">
        <v>1173</v>
      </c>
      <c r="H17" s="36" t="s">
        <v>1174</v>
      </c>
      <c r="I17" s="36" t="s">
        <v>1175</v>
      </c>
      <c r="J17" s="38" t="e">
        <f>VLOOKUP(C17,'[1]7月合作'!$C$2:$E$99,2,FALSE)</f>
        <v>#N/A</v>
      </c>
      <c r="K17" s="55" t="str">
        <f>VLOOKUP(C17,[1]日夜饮!$C$2:$D$209,2,FALSE)</f>
        <v>图文</v>
      </c>
      <c r="L17" s="43">
        <f t="shared" si="0"/>
        <v>2.27272727272727</v>
      </c>
      <c r="M17" s="44">
        <f t="shared" si="1"/>
        <v>0</v>
      </c>
      <c r="N17" s="44"/>
      <c r="O17" s="36" t="s">
        <v>1065</v>
      </c>
      <c r="P17" s="36" t="s">
        <v>1070</v>
      </c>
      <c r="Q17" s="36" t="s">
        <v>1176</v>
      </c>
      <c r="R17" s="36" t="s">
        <v>82</v>
      </c>
      <c r="S17" s="36" t="s">
        <v>1068</v>
      </c>
      <c r="T17" s="36">
        <v>0</v>
      </c>
      <c r="U17" s="36" t="s">
        <v>1060</v>
      </c>
      <c r="Y17" s="36" t="s">
        <v>1177</v>
      </c>
    </row>
    <row r="18" hidden="1" spans="1:25">
      <c r="A18" s="36" t="s">
        <v>1178</v>
      </c>
      <c r="B18" s="36" t="s">
        <v>1179</v>
      </c>
      <c r="C18" s="36" t="s">
        <v>1180</v>
      </c>
      <c r="D18" s="36" t="s">
        <v>1181</v>
      </c>
      <c r="E18" s="36" t="s">
        <v>1051</v>
      </c>
      <c r="F18" s="36" t="s">
        <v>1182</v>
      </c>
      <c r="G18" s="36" t="s">
        <v>1183</v>
      </c>
      <c r="H18" s="36" t="s">
        <v>1184</v>
      </c>
      <c r="I18" s="36" t="s">
        <v>1185</v>
      </c>
      <c r="J18" s="38" t="str">
        <f>VLOOKUP(C18,'[1]7月合作'!$C$2:$E$99,2,FALSE)</f>
        <v>2020-08-03T19:50:00</v>
      </c>
      <c r="K18" s="55" t="e">
        <f>VLOOKUP(C18,[1]日夜饮!$C$2:$D$209,2,FALSE)</f>
        <v>#N/A</v>
      </c>
      <c r="L18" s="43">
        <f t="shared" si="0"/>
        <v>3.30555555555556</v>
      </c>
      <c r="M18" s="44">
        <f t="shared" si="1"/>
        <v>0.0333333333333333</v>
      </c>
      <c r="N18" s="44"/>
      <c r="O18" s="36" t="s">
        <v>1056</v>
      </c>
      <c r="P18" s="36" t="s">
        <v>1186</v>
      </c>
      <c r="Q18" s="36" t="s">
        <v>1147</v>
      </c>
      <c r="R18" s="36" t="s">
        <v>39</v>
      </c>
      <c r="T18" s="36">
        <v>1200</v>
      </c>
      <c r="U18" s="36" t="s">
        <v>1060</v>
      </c>
      <c r="Y18" s="36" t="s">
        <v>1187</v>
      </c>
    </row>
    <row r="19" hidden="1" spans="1:25">
      <c r="A19" s="36" t="s">
        <v>1188</v>
      </c>
      <c r="B19" s="36" t="s">
        <v>1189</v>
      </c>
      <c r="C19" s="36" t="s">
        <v>1190</v>
      </c>
      <c r="D19" s="36" t="s">
        <v>1190</v>
      </c>
      <c r="E19" s="36" t="s">
        <v>1051</v>
      </c>
      <c r="F19" s="36" t="s">
        <v>1189</v>
      </c>
      <c r="G19" s="36" t="s">
        <v>1191</v>
      </c>
      <c r="H19" s="36" t="s">
        <v>48</v>
      </c>
      <c r="I19" s="36" t="s">
        <v>1192</v>
      </c>
      <c r="J19" s="38" t="str">
        <f>VLOOKUP(C19,'[1]7月合作'!$C$2:$E$99,2,FALSE)</f>
        <v>2020-07-31T09:36:00</v>
      </c>
      <c r="K19" s="55" t="e">
        <f>VLOOKUP(C19,[1]日夜饮!$C$2:$D$209,2,FALSE)</f>
        <v>#N/A</v>
      </c>
      <c r="L19" s="43">
        <f t="shared" si="0"/>
        <v>15.8181818181818</v>
      </c>
      <c r="M19" s="44">
        <f t="shared" si="1"/>
        <v>0.0545454545454545</v>
      </c>
      <c r="N19" s="44"/>
      <c r="O19" s="36" t="s">
        <v>1193</v>
      </c>
      <c r="P19" s="36" t="s">
        <v>1194</v>
      </c>
      <c r="Q19" s="36" t="s">
        <v>1195</v>
      </c>
      <c r="R19" s="36" t="s">
        <v>39</v>
      </c>
      <c r="S19" s="36" t="s">
        <v>1196</v>
      </c>
      <c r="T19" s="36">
        <v>600</v>
      </c>
      <c r="U19" s="36" t="s">
        <v>1060</v>
      </c>
      <c r="Y19" s="36" t="s">
        <v>1197</v>
      </c>
    </row>
    <row r="20" hidden="1" spans="1:25">
      <c r="A20" s="36" t="s">
        <v>1198</v>
      </c>
      <c r="B20" s="36" t="s">
        <v>147</v>
      </c>
      <c r="C20" s="36" t="s">
        <v>148</v>
      </c>
      <c r="D20" s="36" t="s">
        <v>151</v>
      </c>
      <c r="E20" s="36" t="s">
        <v>1051</v>
      </c>
      <c r="F20" s="36" t="s">
        <v>149</v>
      </c>
      <c r="G20" s="36" t="s">
        <v>1199</v>
      </c>
      <c r="H20" s="36" t="s">
        <v>1137</v>
      </c>
      <c r="I20" s="36" t="s">
        <v>1200</v>
      </c>
      <c r="J20" s="38" t="e">
        <f>VLOOKUP(C20,'[1]7月合作'!$C$2:$E$99,2,FALSE)</f>
        <v>#N/A</v>
      </c>
      <c r="K20" s="55" t="str">
        <f>VLOOKUP(C20,[1]日夜饮!$C$2:$D$209,2,FALSE)</f>
        <v>视频</v>
      </c>
      <c r="L20" s="43">
        <f t="shared" si="0"/>
        <v>5.64</v>
      </c>
      <c r="M20" s="44">
        <f t="shared" si="1"/>
        <v>0.024</v>
      </c>
      <c r="N20" s="44"/>
      <c r="O20" s="36" t="s">
        <v>1065</v>
      </c>
      <c r="P20" s="36" t="s">
        <v>1117</v>
      </c>
      <c r="Q20" s="36" t="s">
        <v>1071</v>
      </c>
      <c r="R20" s="36" t="s">
        <v>73</v>
      </c>
      <c r="S20" s="36" t="s">
        <v>1201</v>
      </c>
      <c r="T20" s="36">
        <v>600</v>
      </c>
      <c r="U20" s="36" t="s">
        <v>1060</v>
      </c>
      <c r="Y20" s="36" t="s">
        <v>1202</v>
      </c>
    </row>
    <row r="21" hidden="1" spans="1:25">
      <c r="A21" s="36" t="s">
        <v>1203</v>
      </c>
      <c r="B21" s="36" t="s">
        <v>1204</v>
      </c>
      <c r="C21" s="36" t="s">
        <v>1205</v>
      </c>
      <c r="D21" s="36" t="s">
        <v>1206</v>
      </c>
      <c r="E21" s="36" t="s">
        <v>1051</v>
      </c>
      <c r="F21" s="36" t="s">
        <v>1204</v>
      </c>
      <c r="G21" s="36" t="s">
        <v>1207</v>
      </c>
      <c r="H21" s="36" t="s">
        <v>1095</v>
      </c>
      <c r="I21" s="36" t="s">
        <v>1208</v>
      </c>
      <c r="J21" s="38" t="e">
        <f>VLOOKUP(C21,'[1]7月合作'!$C$2:$E$99,2,FALSE)</f>
        <v>#N/A</v>
      </c>
      <c r="K21" s="55" t="e">
        <f>VLOOKUP(C21,[1]日夜饮!$C$2:$D$209,2,FALSE)</f>
        <v>#N/A</v>
      </c>
      <c r="L21" s="43">
        <f t="shared" si="0"/>
        <v>14.6153846153846</v>
      </c>
      <c r="M21" s="44">
        <f t="shared" si="1"/>
        <v>0.0346153846153846</v>
      </c>
      <c r="N21" s="44"/>
      <c r="O21" s="36" t="s">
        <v>1065</v>
      </c>
      <c r="P21" s="36" t="s">
        <v>1209</v>
      </c>
      <c r="Q21" s="36" t="s">
        <v>1071</v>
      </c>
      <c r="R21" s="36" t="s">
        <v>73</v>
      </c>
      <c r="S21" s="36" t="s">
        <v>1068</v>
      </c>
      <c r="T21" s="36">
        <v>450</v>
      </c>
      <c r="U21" s="36" t="s">
        <v>1060</v>
      </c>
      <c r="Y21" s="36" t="s">
        <v>1210</v>
      </c>
    </row>
    <row r="22" hidden="1" spans="1:25">
      <c r="A22" s="36" t="s">
        <v>1211</v>
      </c>
      <c r="B22" s="36" t="s">
        <v>1212</v>
      </c>
      <c r="C22" s="36" t="s">
        <v>1213</v>
      </c>
      <c r="D22" s="36" t="s">
        <v>1214</v>
      </c>
      <c r="E22" s="36" t="s">
        <v>1080</v>
      </c>
      <c r="F22" s="36" t="s">
        <v>1215</v>
      </c>
      <c r="G22" s="36" t="s">
        <v>1216</v>
      </c>
      <c r="H22" s="36" t="s">
        <v>1217</v>
      </c>
      <c r="I22" s="36" t="s">
        <v>1218</v>
      </c>
      <c r="J22" s="38" t="e">
        <f>VLOOKUP(C22,'[1]7月合作'!$C$2:$E$99,2,FALSE)</f>
        <v>#N/A</v>
      </c>
      <c r="K22" s="55" t="e">
        <f>VLOOKUP(C22,[1]日夜饮!$C$2:$D$209,2,FALSE)</f>
        <v>#N/A</v>
      </c>
      <c r="L22" s="43">
        <f t="shared" si="0"/>
        <v>10.0322580645161</v>
      </c>
      <c r="M22" s="44">
        <f t="shared" si="1"/>
        <v>0.0741935483870968</v>
      </c>
      <c r="N22" s="44"/>
      <c r="O22" s="36" t="s">
        <v>1219</v>
      </c>
      <c r="P22" s="36" t="s">
        <v>1220</v>
      </c>
      <c r="Q22" s="36" t="s">
        <v>1221</v>
      </c>
      <c r="R22" s="36" t="s">
        <v>39</v>
      </c>
      <c r="S22" s="36" t="s">
        <v>1222</v>
      </c>
      <c r="T22" s="36">
        <v>2300</v>
      </c>
      <c r="U22" s="36" t="s">
        <v>1060</v>
      </c>
      <c r="Y22" s="36" t="s">
        <v>1223</v>
      </c>
    </row>
    <row r="23" hidden="1" spans="1:25">
      <c r="A23" s="36" t="s">
        <v>1224</v>
      </c>
      <c r="B23" s="36" t="s">
        <v>1225</v>
      </c>
      <c r="C23" s="36" t="s">
        <v>1226</v>
      </c>
      <c r="D23" s="36" t="s">
        <v>1227</v>
      </c>
      <c r="E23" s="36" t="s">
        <v>1051</v>
      </c>
      <c r="F23" s="36" t="s">
        <v>1225</v>
      </c>
      <c r="G23" s="36" t="s">
        <v>1228</v>
      </c>
      <c r="H23" s="36" t="s">
        <v>1095</v>
      </c>
      <c r="I23" s="36" t="s">
        <v>1157</v>
      </c>
      <c r="J23" s="38" t="e">
        <f>VLOOKUP(C23,'[1]7月合作'!$C$2:$E$99,2,FALSE)</f>
        <v>#N/A</v>
      </c>
      <c r="K23" s="55" t="e">
        <f>VLOOKUP(C23,[1]日夜饮!$C$2:$D$209,2,FALSE)</f>
        <v>#N/A</v>
      </c>
      <c r="L23" s="43">
        <f t="shared" si="0"/>
        <v>10</v>
      </c>
      <c r="M23" s="44">
        <f t="shared" si="1"/>
        <v>0</v>
      </c>
      <c r="N23" s="44"/>
      <c r="O23" s="36" t="s">
        <v>1065</v>
      </c>
      <c r="P23" s="36" t="s">
        <v>1209</v>
      </c>
      <c r="Q23" s="36" t="s">
        <v>1071</v>
      </c>
      <c r="R23" s="36" t="s">
        <v>39</v>
      </c>
      <c r="S23" s="36" t="s">
        <v>1229</v>
      </c>
      <c r="T23" s="36">
        <v>0</v>
      </c>
      <c r="U23" s="36" t="s">
        <v>1060</v>
      </c>
      <c r="Y23" s="36" t="s">
        <v>1230</v>
      </c>
    </row>
    <row r="24" hidden="1" spans="1:25">
      <c r="A24" s="36" t="s">
        <v>1231</v>
      </c>
      <c r="B24" s="36" t="s">
        <v>1232</v>
      </c>
      <c r="C24" s="36" t="s">
        <v>1233</v>
      </c>
      <c r="D24" s="36" t="s">
        <v>1234</v>
      </c>
      <c r="E24" s="36" t="s">
        <v>1051</v>
      </c>
      <c r="F24" s="36" t="s">
        <v>1232</v>
      </c>
      <c r="G24" s="36" t="s">
        <v>1235</v>
      </c>
      <c r="H24" s="36" t="s">
        <v>37</v>
      </c>
      <c r="I24" s="36" t="s">
        <v>1236</v>
      </c>
      <c r="J24" s="38" t="e">
        <f>VLOOKUP(C24,'[1]7月合作'!$C$2:$E$99,2,FALSE)</f>
        <v>#N/A</v>
      </c>
      <c r="K24" s="55" t="e">
        <f>VLOOKUP(C24,[1]日夜饮!$C$2:$D$209,2,FALSE)</f>
        <v>#N/A</v>
      </c>
      <c r="L24" s="43">
        <f t="shared" si="0"/>
        <v>10</v>
      </c>
      <c r="M24" s="44">
        <f t="shared" si="1"/>
        <v>0</v>
      </c>
      <c r="N24" s="44"/>
      <c r="O24" s="36" t="s">
        <v>1065</v>
      </c>
      <c r="P24" s="36" t="s">
        <v>1070</v>
      </c>
      <c r="Q24" s="36" t="s">
        <v>1237</v>
      </c>
      <c r="R24" s="36" t="s">
        <v>39</v>
      </c>
      <c r="S24" s="36" t="s">
        <v>1068</v>
      </c>
      <c r="T24" s="36">
        <v>0</v>
      </c>
      <c r="U24" s="36" t="s">
        <v>1060</v>
      </c>
      <c r="Y24" s="36" t="s">
        <v>1238</v>
      </c>
    </row>
    <row r="25" spans="1:25">
      <c r="A25" s="36" t="s">
        <v>1239</v>
      </c>
      <c r="B25" s="50" t="s">
        <v>1240</v>
      </c>
      <c r="C25" s="36" t="s">
        <v>1241</v>
      </c>
      <c r="D25" s="36" t="s">
        <v>1242</v>
      </c>
      <c r="E25" s="36" t="s">
        <v>1051</v>
      </c>
      <c r="F25" s="36" t="s">
        <v>1240</v>
      </c>
      <c r="G25" s="51" t="s">
        <v>1243</v>
      </c>
      <c r="H25" s="36" t="s">
        <v>1244</v>
      </c>
      <c r="I25" s="36" t="s">
        <v>1245</v>
      </c>
      <c r="J25" s="38" t="e">
        <f>VLOOKUP(C25,'[1]7月合作'!$C$2:$E$99,2,FALSE)</f>
        <v>#N/A</v>
      </c>
      <c r="K25" s="55" t="e">
        <f>VLOOKUP(C25,[1]日夜饮!$C$2:$D$209,2,FALSE)</f>
        <v>#N/A</v>
      </c>
      <c r="L25" s="43">
        <f t="shared" si="0"/>
        <v>9.796875</v>
      </c>
      <c r="M25" s="44">
        <f t="shared" si="1"/>
        <v>0.0125</v>
      </c>
      <c r="N25" s="44">
        <f t="shared" ref="N25:N28" si="2">T25/I25</f>
        <v>0.00127591706539075</v>
      </c>
      <c r="O25" s="36" t="s">
        <v>1065</v>
      </c>
      <c r="P25" s="36" t="s">
        <v>1246</v>
      </c>
      <c r="Q25" s="36" t="s">
        <v>1071</v>
      </c>
      <c r="R25" s="36" t="s">
        <v>82</v>
      </c>
      <c r="S25" s="36" t="s">
        <v>1247</v>
      </c>
      <c r="T25" s="36">
        <v>800</v>
      </c>
      <c r="U25" s="36" t="s">
        <v>1060</v>
      </c>
      <c r="Y25" s="36" t="s">
        <v>1248</v>
      </c>
    </row>
    <row r="26" hidden="1" spans="1:25">
      <c r="A26" s="36" t="s">
        <v>1249</v>
      </c>
      <c r="B26" s="36" t="s">
        <v>1250</v>
      </c>
      <c r="C26" s="36" t="s">
        <v>1251</v>
      </c>
      <c r="D26" s="36" t="s">
        <v>1252</v>
      </c>
      <c r="E26" s="36" t="s">
        <v>1051</v>
      </c>
      <c r="F26" s="36" t="s">
        <v>1250</v>
      </c>
      <c r="G26" s="36" t="s">
        <v>1253</v>
      </c>
      <c r="H26" s="36" t="s">
        <v>48</v>
      </c>
      <c r="I26" s="36" t="s">
        <v>1254</v>
      </c>
      <c r="J26" s="38" t="e">
        <f>VLOOKUP(C26,'[1]7月合作'!$C$2:$E$99,2,FALSE)</f>
        <v>#N/A</v>
      </c>
      <c r="K26" s="55" t="e">
        <f>VLOOKUP(C26,[1]日夜饮!$C$2:$D$209,2,FALSE)</f>
        <v>#N/A</v>
      </c>
      <c r="L26" s="43">
        <f t="shared" si="0"/>
        <v>9.72727272727273</v>
      </c>
      <c r="M26" s="44">
        <f t="shared" si="1"/>
        <v>0.0454545454545455</v>
      </c>
      <c r="N26" s="44">
        <f t="shared" si="2"/>
        <v>0.00467289719626168</v>
      </c>
      <c r="O26" s="36" t="s">
        <v>1056</v>
      </c>
      <c r="P26" s="36" t="s">
        <v>1255</v>
      </c>
      <c r="Q26" s="36" t="s">
        <v>1256</v>
      </c>
      <c r="R26" s="36" t="s">
        <v>39</v>
      </c>
      <c r="S26" s="36" t="s">
        <v>1257</v>
      </c>
      <c r="T26" s="36">
        <v>500</v>
      </c>
      <c r="U26" s="36" t="s">
        <v>1060</v>
      </c>
      <c r="Y26" s="36" t="s">
        <v>1258</v>
      </c>
    </row>
    <row r="27" hidden="1" spans="1:25">
      <c r="A27" s="36" t="s">
        <v>1259</v>
      </c>
      <c r="B27" s="36" t="s">
        <v>1260</v>
      </c>
      <c r="C27" s="36" t="s">
        <v>1261</v>
      </c>
      <c r="D27" s="36" t="s">
        <v>1262</v>
      </c>
      <c r="E27" s="36" t="s">
        <v>1051</v>
      </c>
      <c r="F27" s="36" t="s">
        <v>1263</v>
      </c>
      <c r="G27" s="36" t="s">
        <v>1264</v>
      </c>
      <c r="H27" s="36" t="s">
        <v>1265</v>
      </c>
      <c r="I27" s="36" t="s">
        <v>1266</v>
      </c>
      <c r="J27" s="38" t="e">
        <f>VLOOKUP(C27,'[1]7月合作'!$C$2:$E$99,2,FALSE)</f>
        <v>#N/A</v>
      </c>
      <c r="K27" s="55" t="e">
        <f>VLOOKUP(C27,[1]日夜饮!$C$2:$D$209,2,FALSE)</f>
        <v>#N/A</v>
      </c>
      <c r="L27" s="43">
        <f t="shared" si="0"/>
        <v>9.7029702970297</v>
      </c>
      <c r="M27" s="44">
        <f t="shared" si="1"/>
        <v>0.0495049504950495</v>
      </c>
      <c r="N27" s="44"/>
      <c r="O27" s="36" t="s">
        <v>1267</v>
      </c>
      <c r="P27" s="36" t="s">
        <v>1070</v>
      </c>
      <c r="Q27" s="36" t="s">
        <v>1268</v>
      </c>
      <c r="R27" s="36" t="s">
        <v>73</v>
      </c>
      <c r="T27" s="36">
        <v>500</v>
      </c>
      <c r="U27" s="36" t="s">
        <v>1060</v>
      </c>
      <c r="Y27" s="36" t="s">
        <v>1269</v>
      </c>
    </row>
    <row r="28" s="48" customFormat="1" spans="1:25">
      <c r="A28" s="48" t="s">
        <v>1270</v>
      </c>
      <c r="B28" s="48" t="s">
        <v>1271</v>
      </c>
      <c r="C28" s="48" t="s">
        <v>107</v>
      </c>
      <c r="D28" s="48" t="s">
        <v>110</v>
      </c>
      <c r="E28" s="48" t="s">
        <v>1051</v>
      </c>
      <c r="F28" s="48" t="s">
        <v>108</v>
      </c>
      <c r="G28" s="52" t="s">
        <v>109</v>
      </c>
      <c r="H28" s="48" t="s">
        <v>48</v>
      </c>
      <c r="I28" s="48" t="s">
        <v>1272</v>
      </c>
      <c r="J28" s="48" t="e">
        <f>VLOOKUP(C28,'[1]7月合作'!$C$2:$E$99,2,FALSE)</f>
        <v>#N/A</v>
      </c>
      <c r="K28" s="56" t="e">
        <f>VLOOKUP(C28,[1]日夜饮!$C$2:$D$209,2,FALSE)</f>
        <v>#N/A</v>
      </c>
      <c r="L28" s="57">
        <f t="shared" si="0"/>
        <v>9.54545454545454</v>
      </c>
      <c r="M28" s="58">
        <f t="shared" si="1"/>
        <v>0.0272727272727273</v>
      </c>
      <c r="N28" s="58">
        <f t="shared" si="2"/>
        <v>0.00285714285714286</v>
      </c>
      <c r="O28" s="48" t="s">
        <v>1065</v>
      </c>
      <c r="P28" s="48" t="s">
        <v>1070</v>
      </c>
      <c r="Q28" s="48" t="s">
        <v>1273</v>
      </c>
      <c r="R28" s="48" t="s">
        <v>39</v>
      </c>
      <c r="S28" s="48" t="s">
        <v>1274</v>
      </c>
      <c r="T28" s="48">
        <v>300</v>
      </c>
      <c r="U28" s="48" t="s">
        <v>1060</v>
      </c>
      <c r="Y28" s="48" t="s">
        <v>1275</v>
      </c>
    </row>
    <row r="29" hidden="1" spans="1:25">
      <c r="A29" s="36" t="s">
        <v>1276</v>
      </c>
      <c r="B29" s="36" t="s">
        <v>1277</v>
      </c>
      <c r="C29" s="36" t="s">
        <v>1278</v>
      </c>
      <c r="D29" s="36" t="s">
        <v>1279</v>
      </c>
      <c r="E29" s="36" t="s">
        <v>1080</v>
      </c>
      <c r="F29" s="36" t="s">
        <v>1277</v>
      </c>
      <c r="G29" s="36" t="s">
        <v>1280</v>
      </c>
      <c r="H29" s="36" t="s">
        <v>1083</v>
      </c>
      <c r="I29" s="36" t="s">
        <v>1281</v>
      </c>
      <c r="J29" s="38" t="e">
        <f>VLOOKUP(C29,'[1]7月合作'!$C$2:$E$99,2,FALSE)</f>
        <v>#N/A</v>
      </c>
      <c r="K29" s="55" t="e">
        <f>VLOOKUP(C29,[1]日夜饮!$C$2:$D$209,2,FALSE)</f>
        <v>#N/A</v>
      </c>
      <c r="L29" s="43">
        <f t="shared" si="0"/>
        <v>8.44230769230769</v>
      </c>
      <c r="M29" s="44">
        <f t="shared" si="1"/>
        <v>0.0538461538461538</v>
      </c>
      <c r="N29" s="44"/>
      <c r="O29" s="36" t="s">
        <v>1282</v>
      </c>
      <c r="P29" s="36" t="s">
        <v>1066</v>
      </c>
      <c r="Q29" s="36" t="s">
        <v>1071</v>
      </c>
      <c r="R29" s="36" t="s">
        <v>39</v>
      </c>
      <c r="S29" s="36" t="s">
        <v>1283</v>
      </c>
      <c r="T29" s="36">
        <v>2800</v>
      </c>
      <c r="U29" s="36" t="s">
        <v>1060</v>
      </c>
      <c r="Y29" s="36" t="s">
        <v>1284</v>
      </c>
    </row>
    <row r="30" s="49" customFormat="1" spans="1:25">
      <c r="A30" s="49" t="s">
        <v>1285</v>
      </c>
      <c r="B30" s="49" t="s">
        <v>33</v>
      </c>
      <c r="C30" s="49" t="s">
        <v>34</v>
      </c>
      <c r="D30" s="49" t="s">
        <v>38</v>
      </c>
      <c r="E30" s="49" t="s">
        <v>1051</v>
      </c>
      <c r="F30" s="49" t="s">
        <v>35</v>
      </c>
      <c r="G30" s="53" t="s">
        <v>36</v>
      </c>
      <c r="H30" s="49" t="s">
        <v>37</v>
      </c>
      <c r="I30" s="49" t="s">
        <v>1286</v>
      </c>
      <c r="J30" s="49" t="e">
        <f>VLOOKUP(C30,'[1]7月合作'!$C$2:$E$99,2,FALSE)</f>
        <v>#N/A</v>
      </c>
      <c r="K30" s="59" t="e">
        <f>VLOOKUP(C30,[1]日夜饮!$C$2:$D$209,2,FALSE)</f>
        <v>#N/A</v>
      </c>
      <c r="L30" s="60">
        <f t="shared" si="0"/>
        <v>8.21428571428571</v>
      </c>
      <c r="M30" s="61">
        <f t="shared" si="1"/>
        <v>0.025</v>
      </c>
      <c r="N30" s="61">
        <f t="shared" ref="N30:N36" si="3">T30/I30</f>
        <v>0.00304347826086957</v>
      </c>
      <c r="O30" s="49" t="s">
        <v>1056</v>
      </c>
      <c r="P30" s="49" t="s">
        <v>1287</v>
      </c>
      <c r="Q30" s="49" t="s">
        <v>1067</v>
      </c>
      <c r="R30" s="49" t="s">
        <v>39</v>
      </c>
      <c r="S30" s="49" t="s">
        <v>1288</v>
      </c>
      <c r="T30" s="49">
        <v>350</v>
      </c>
      <c r="U30" s="49" t="s">
        <v>1060</v>
      </c>
      <c r="Y30" s="49" t="s">
        <v>1289</v>
      </c>
    </row>
    <row r="31" hidden="1" spans="1:25">
      <c r="A31" s="36" t="s">
        <v>1290</v>
      </c>
      <c r="B31" s="36" t="s">
        <v>1291</v>
      </c>
      <c r="C31" s="36" t="s">
        <v>1292</v>
      </c>
      <c r="D31" s="36" t="s">
        <v>1293</v>
      </c>
      <c r="E31" s="36" t="s">
        <v>1051</v>
      </c>
      <c r="F31" s="36" t="s">
        <v>1294</v>
      </c>
      <c r="G31" s="36" t="s">
        <v>1295</v>
      </c>
      <c r="H31" s="36" t="s">
        <v>1296</v>
      </c>
      <c r="I31" s="36" t="s">
        <v>1297</v>
      </c>
      <c r="J31" s="38" t="e">
        <f>VLOOKUP(C31,'[1]7月合作'!$C$2:$E$99,2,FALSE)</f>
        <v>#N/A</v>
      </c>
      <c r="K31" s="55" t="e">
        <f>VLOOKUP(C31,[1]日夜饮!$C$2:$D$209,2,FALSE)</f>
        <v>#N/A</v>
      </c>
      <c r="L31" s="43">
        <f t="shared" si="0"/>
        <v>8.04878048780488</v>
      </c>
      <c r="M31" s="44">
        <f t="shared" si="1"/>
        <v>0</v>
      </c>
      <c r="N31" s="44"/>
      <c r="O31" s="36" t="s">
        <v>1065</v>
      </c>
      <c r="P31" s="36" t="s">
        <v>1298</v>
      </c>
      <c r="Q31" s="36" t="s">
        <v>88</v>
      </c>
      <c r="R31" s="36" t="s">
        <v>82</v>
      </c>
      <c r="T31" s="36">
        <v>0</v>
      </c>
      <c r="U31" s="36" t="s">
        <v>1060</v>
      </c>
      <c r="Y31" s="36" t="s">
        <v>1299</v>
      </c>
    </row>
    <row r="32" hidden="1" spans="1:25">
      <c r="A32" s="36" t="s">
        <v>1300</v>
      </c>
      <c r="B32" s="36" t="s">
        <v>1301</v>
      </c>
      <c r="C32" s="36" t="s">
        <v>1302</v>
      </c>
      <c r="D32" s="36" t="s">
        <v>1303</v>
      </c>
      <c r="E32" s="36" t="s">
        <v>1051</v>
      </c>
      <c r="F32" s="36" t="s">
        <v>1304</v>
      </c>
      <c r="G32" s="36" t="s">
        <v>1305</v>
      </c>
      <c r="H32" s="36" t="s">
        <v>1095</v>
      </c>
      <c r="I32" s="36" t="s">
        <v>1306</v>
      </c>
      <c r="J32" s="38" t="e">
        <f>VLOOKUP(C32,'[1]7月合作'!$C$2:$E$99,2,FALSE)</f>
        <v>#N/A</v>
      </c>
      <c r="K32" s="55" t="e">
        <f>VLOOKUP(C32,[1]日夜饮!$C$2:$D$209,2,FALSE)</f>
        <v>#N/A</v>
      </c>
      <c r="L32" s="43">
        <f t="shared" si="0"/>
        <v>8</v>
      </c>
      <c r="M32" s="44">
        <f t="shared" si="1"/>
        <v>0.0384615384615385</v>
      </c>
      <c r="N32" s="44">
        <f t="shared" si="3"/>
        <v>0.00480769230769231</v>
      </c>
      <c r="O32" s="36" t="s">
        <v>1065</v>
      </c>
      <c r="P32" s="36" t="s">
        <v>1106</v>
      </c>
      <c r="Q32" s="36" t="s">
        <v>1071</v>
      </c>
      <c r="R32" s="36" t="s">
        <v>73</v>
      </c>
      <c r="S32" s="36" t="s">
        <v>1307</v>
      </c>
      <c r="T32" s="36">
        <v>500</v>
      </c>
      <c r="U32" s="36" t="s">
        <v>1060</v>
      </c>
      <c r="Y32" s="36" t="s">
        <v>1308</v>
      </c>
    </row>
    <row r="33" hidden="1" spans="1:25">
      <c r="A33" s="36" t="s">
        <v>1309</v>
      </c>
      <c r="B33" s="36" t="s">
        <v>1310</v>
      </c>
      <c r="C33" s="36" t="s">
        <v>658</v>
      </c>
      <c r="D33" s="36" t="s">
        <v>661</v>
      </c>
      <c r="E33" s="36" t="s">
        <v>1080</v>
      </c>
      <c r="F33" s="36" t="s">
        <v>659</v>
      </c>
      <c r="G33" s="36" t="s">
        <v>1311</v>
      </c>
      <c r="H33" s="36" t="s">
        <v>1063</v>
      </c>
      <c r="I33" s="36" t="s">
        <v>1312</v>
      </c>
      <c r="J33" s="38" t="e">
        <f>VLOOKUP(C33,'[1]7月合作'!$C$2:$E$99,2,FALSE)</f>
        <v>#N/A</v>
      </c>
      <c r="K33" s="55" t="str">
        <f>VLOOKUP(C33,[1]日夜饮!$C$2:$D$209,2,FALSE)</f>
        <v>图文</v>
      </c>
      <c r="L33" s="43">
        <f t="shared" si="0"/>
        <v>4.4</v>
      </c>
      <c r="M33" s="44">
        <f t="shared" si="1"/>
        <v>0.035</v>
      </c>
      <c r="N33" s="44"/>
      <c r="O33" s="36" t="s">
        <v>1313</v>
      </c>
      <c r="P33" s="36" t="s">
        <v>1314</v>
      </c>
      <c r="Q33" s="36" t="s">
        <v>1315</v>
      </c>
      <c r="R33" s="36" t="s">
        <v>73</v>
      </c>
      <c r="S33" s="36" t="s">
        <v>1316</v>
      </c>
      <c r="T33" s="36">
        <v>350</v>
      </c>
      <c r="U33" s="36" t="s">
        <v>1060</v>
      </c>
      <c r="Y33" s="36" t="s">
        <v>1317</v>
      </c>
    </row>
    <row r="34" hidden="1" spans="1:25">
      <c r="A34" s="36" t="s">
        <v>1318</v>
      </c>
      <c r="B34" s="50" t="s">
        <v>1319</v>
      </c>
      <c r="C34" s="50" t="s">
        <v>1320</v>
      </c>
      <c r="D34" s="36" t="s">
        <v>1321</v>
      </c>
      <c r="E34" s="36" t="s">
        <v>1051</v>
      </c>
      <c r="F34" s="36" t="s">
        <v>1319</v>
      </c>
      <c r="G34" s="36" t="s">
        <v>1322</v>
      </c>
      <c r="H34" s="36" t="s">
        <v>1137</v>
      </c>
      <c r="I34" s="36" t="s">
        <v>1323</v>
      </c>
      <c r="J34" s="38" t="e">
        <f>VLOOKUP(C34,'[1]7月合作'!$C$2:$E$99,2,FALSE)</f>
        <v>#N/A</v>
      </c>
      <c r="K34" s="55" t="e">
        <f>VLOOKUP(C34,[1]日夜饮!$C$2:$D$209,2,FALSE)</f>
        <v>#N/A</v>
      </c>
      <c r="L34" s="43">
        <f t="shared" si="0"/>
        <v>7.84</v>
      </c>
      <c r="M34" s="44">
        <f t="shared" si="1"/>
        <v>0.032</v>
      </c>
      <c r="N34" s="44">
        <f t="shared" si="3"/>
        <v>0.00408163265306122</v>
      </c>
      <c r="O34" s="36" t="s">
        <v>1065</v>
      </c>
      <c r="P34" s="36" t="s">
        <v>1324</v>
      </c>
      <c r="Q34" s="36" t="s">
        <v>1067</v>
      </c>
      <c r="R34" s="36" t="s">
        <v>73</v>
      </c>
      <c r="S34" s="36" t="s">
        <v>1325</v>
      </c>
      <c r="T34" s="36">
        <v>800</v>
      </c>
      <c r="U34" s="36" t="s">
        <v>1060</v>
      </c>
      <c r="Y34" s="36" t="s">
        <v>1326</v>
      </c>
    </row>
    <row r="35" spans="1:25">
      <c r="A35" s="36" t="s">
        <v>1327</v>
      </c>
      <c r="B35" s="50" t="s">
        <v>1328</v>
      </c>
      <c r="C35" s="36" t="s">
        <v>1329</v>
      </c>
      <c r="D35" s="36" t="s">
        <v>1330</v>
      </c>
      <c r="E35" s="36" t="s">
        <v>1051</v>
      </c>
      <c r="F35" s="36" t="s">
        <v>1331</v>
      </c>
      <c r="G35" s="51" t="s">
        <v>1332</v>
      </c>
      <c r="H35" s="36" t="s">
        <v>1333</v>
      </c>
      <c r="I35" s="36" t="s">
        <v>1236</v>
      </c>
      <c r="J35" s="38" t="e">
        <f>VLOOKUP(C35,'[1]7月合作'!$C$2:$E$99,2,FALSE)</f>
        <v>#N/A</v>
      </c>
      <c r="K35" s="55" t="e">
        <f>VLOOKUP(C35,[1]日夜饮!$C$2:$D$209,2,FALSE)</f>
        <v>#N/A</v>
      </c>
      <c r="L35" s="43">
        <f t="shared" si="0"/>
        <v>7.77777777777778</v>
      </c>
      <c r="M35" s="44">
        <f t="shared" si="1"/>
        <v>0.0222222222222222</v>
      </c>
      <c r="N35" s="44">
        <f t="shared" si="3"/>
        <v>0.00285714285714286</v>
      </c>
      <c r="O35" s="36" t="s">
        <v>1065</v>
      </c>
      <c r="P35" s="36" t="s">
        <v>1085</v>
      </c>
      <c r="Q35" s="36" t="s">
        <v>40</v>
      </c>
      <c r="R35" s="36" t="s">
        <v>73</v>
      </c>
      <c r="S35" s="36" t="s">
        <v>1334</v>
      </c>
      <c r="T35" s="36">
        <v>400</v>
      </c>
      <c r="U35" s="36" t="s">
        <v>1060</v>
      </c>
      <c r="Y35" s="36" t="s">
        <v>1202</v>
      </c>
    </row>
    <row r="36" hidden="1" spans="1:25">
      <c r="A36" s="36" t="s">
        <v>1335</v>
      </c>
      <c r="B36" s="36" t="s">
        <v>1336</v>
      </c>
      <c r="C36" s="36" t="s">
        <v>1337</v>
      </c>
      <c r="D36" s="36" t="s">
        <v>1338</v>
      </c>
      <c r="E36" s="36" t="s">
        <v>1080</v>
      </c>
      <c r="F36" s="36" t="s">
        <v>1339</v>
      </c>
      <c r="G36" s="36" t="s">
        <v>1340</v>
      </c>
      <c r="H36" s="36" t="s">
        <v>1054</v>
      </c>
      <c r="I36" s="36" t="s">
        <v>1341</v>
      </c>
      <c r="J36" s="38" t="e">
        <f>VLOOKUP(C36,'[1]7月合作'!$C$2:$E$99,2,FALSE)</f>
        <v>#N/A</v>
      </c>
      <c r="K36" s="55" t="e">
        <f>VLOOKUP(C36,[1]日夜饮!$C$2:$D$209,2,FALSE)</f>
        <v>#N/A</v>
      </c>
      <c r="L36" s="43">
        <f t="shared" si="0"/>
        <v>7.76470588235294</v>
      </c>
      <c r="M36" s="44">
        <f t="shared" si="1"/>
        <v>0.0470588235294118</v>
      </c>
      <c r="N36" s="44">
        <f t="shared" si="3"/>
        <v>0.00606060606060606</v>
      </c>
      <c r="O36" s="36" t="s">
        <v>1065</v>
      </c>
      <c r="P36" s="36" t="s">
        <v>1342</v>
      </c>
      <c r="Q36" s="36" t="s">
        <v>1067</v>
      </c>
      <c r="R36" s="36" t="s">
        <v>73</v>
      </c>
      <c r="S36" s="36" t="s">
        <v>1343</v>
      </c>
      <c r="T36" s="36">
        <v>800</v>
      </c>
      <c r="U36" s="36" t="s">
        <v>1060</v>
      </c>
      <c r="Y36" s="36" t="s">
        <v>1177</v>
      </c>
    </row>
    <row r="37" hidden="1" spans="1:25">
      <c r="A37" s="36" t="s">
        <v>1344</v>
      </c>
      <c r="B37" s="36" t="s">
        <v>1345</v>
      </c>
      <c r="C37" s="36" t="s">
        <v>1346</v>
      </c>
      <c r="D37" s="36" t="s">
        <v>1346</v>
      </c>
      <c r="E37" s="36" t="s">
        <v>1051</v>
      </c>
      <c r="F37" s="36" t="s">
        <v>1347</v>
      </c>
      <c r="G37" s="36" t="s">
        <v>1348</v>
      </c>
      <c r="H37" s="36" t="s">
        <v>1349</v>
      </c>
      <c r="I37" s="36" t="s">
        <v>1350</v>
      </c>
      <c r="J37" s="38" t="e">
        <f>VLOOKUP(C37,'[1]7月合作'!$C$2:$E$99,2,FALSE)</f>
        <v>#N/A</v>
      </c>
      <c r="K37" s="55" t="e">
        <f>VLOOKUP(C37,[1]日夜饮!$C$2:$D$209,2,FALSE)</f>
        <v>#N/A</v>
      </c>
      <c r="L37" s="43">
        <f t="shared" si="0"/>
        <v>7.625</v>
      </c>
      <c r="M37" s="44">
        <f t="shared" si="1"/>
        <v>0</v>
      </c>
      <c r="N37" s="44"/>
      <c r="O37" s="36" t="s">
        <v>1065</v>
      </c>
      <c r="P37" s="36" t="s">
        <v>1209</v>
      </c>
      <c r="Q37" s="36" t="s">
        <v>1351</v>
      </c>
      <c r="R37" s="36" t="s">
        <v>73</v>
      </c>
      <c r="S37" s="36" t="s">
        <v>1068</v>
      </c>
      <c r="U37" s="36" t="s">
        <v>1060</v>
      </c>
      <c r="Y37" s="36" t="s">
        <v>1352</v>
      </c>
    </row>
    <row r="38" hidden="1" spans="1:25">
      <c r="A38" s="36" t="s">
        <v>1353</v>
      </c>
      <c r="B38" s="36" t="s">
        <v>1354</v>
      </c>
      <c r="C38" s="36" t="s">
        <v>1355</v>
      </c>
      <c r="D38" s="36" t="s">
        <v>1356</v>
      </c>
      <c r="E38" s="36" t="s">
        <v>1051</v>
      </c>
      <c r="F38" s="36" t="s">
        <v>1357</v>
      </c>
      <c r="G38" s="36" t="s">
        <v>1358</v>
      </c>
      <c r="H38" s="36" t="s">
        <v>1105</v>
      </c>
      <c r="I38" s="36" t="s">
        <v>1359</v>
      </c>
      <c r="J38" s="38" t="e">
        <f>VLOOKUP(C38,'[1]7月合作'!$C$2:$E$99,2,FALSE)</f>
        <v>#N/A</v>
      </c>
      <c r="K38" s="55" t="e">
        <f>VLOOKUP(C38,[1]日夜饮!$C$2:$D$209,2,FALSE)</f>
        <v>#N/A</v>
      </c>
      <c r="L38" s="43">
        <f t="shared" si="0"/>
        <v>7.6</v>
      </c>
      <c r="M38" s="44">
        <f t="shared" si="1"/>
        <v>0.0333333333333333</v>
      </c>
      <c r="N38" s="44">
        <f>T38/I38</f>
        <v>0.0043859649122807</v>
      </c>
      <c r="O38" s="36" t="s">
        <v>1065</v>
      </c>
      <c r="P38" s="36" t="s">
        <v>1085</v>
      </c>
      <c r="Q38" s="36" t="s">
        <v>1086</v>
      </c>
      <c r="R38" s="36" t="s">
        <v>39</v>
      </c>
      <c r="S38" s="36" t="s">
        <v>1360</v>
      </c>
      <c r="T38" s="36">
        <v>500</v>
      </c>
      <c r="U38" s="36" t="s">
        <v>1060</v>
      </c>
      <c r="Y38" s="36" t="s">
        <v>1361</v>
      </c>
    </row>
    <row r="39" hidden="1" spans="1:25">
      <c r="A39" s="36" t="s">
        <v>1362</v>
      </c>
      <c r="B39" s="36" t="s">
        <v>1363</v>
      </c>
      <c r="C39" s="36" t="s">
        <v>1364</v>
      </c>
      <c r="D39" s="36" t="s">
        <v>1364</v>
      </c>
      <c r="E39" s="36" t="s">
        <v>1080</v>
      </c>
      <c r="F39" s="36" t="s">
        <v>1365</v>
      </c>
      <c r="G39" s="36" t="s">
        <v>1366</v>
      </c>
      <c r="H39" s="36" t="s">
        <v>48</v>
      </c>
      <c r="I39" s="36" t="s">
        <v>1367</v>
      </c>
      <c r="J39" s="38" t="e">
        <f>VLOOKUP(C39,'[1]7月合作'!$C$2:$E$99,2,FALSE)</f>
        <v>#N/A</v>
      </c>
      <c r="K39" s="55" t="e">
        <f>VLOOKUP(C39,[1]日夜饮!$C$2:$D$209,2,FALSE)</f>
        <v>#N/A</v>
      </c>
      <c r="L39" s="43">
        <f t="shared" si="0"/>
        <v>7.54545454545455</v>
      </c>
      <c r="M39" s="44">
        <f t="shared" si="1"/>
        <v>0.0272727272727273</v>
      </c>
      <c r="N39" s="44"/>
      <c r="O39" s="36" t="s">
        <v>1056</v>
      </c>
      <c r="P39" s="36" t="s">
        <v>1368</v>
      </c>
      <c r="Q39" s="36" t="s">
        <v>1237</v>
      </c>
      <c r="R39" s="36" t="s">
        <v>1369</v>
      </c>
      <c r="T39" s="36">
        <v>300</v>
      </c>
      <c r="U39" s="36" t="s">
        <v>1060</v>
      </c>
      <c r="Y39" s="36" t="s">
        <v>1370</v>
      </c>
    </row>
    <row r="40" hidden="1" spans="1:25">
      <c r="A40" s="36" t="s">
        <v>1371</v>
      </c>
      <c r="B40" s="36" t="s">
        <v>1372</v>
      </c>
      <c r="C40" s="36" t="s">
        <v>1373</v>
      </c>
      <c r="D40" s="36" t="s">
        <v>1374</v>
      </c>
      <c r="E40" s="36" t="s">
        <v>1080</v>
      </c>
      <c r="F40" s="36" t="s">
        <v>1375</v>
      </c>
      <c r="G40" s="36" t="s">
        <v>1376</v>
      </c>
      <c r="H40" s="36" t="s">
        <v>1377</v>
      </c>
      <c r="I40" s="36" t="s">
        <v>1378</v>
      </c>
      <c r="J40" s="38" t="e">
        <f>VLOOKUP(C40,'[1]7月合作'!$C$2:$E$99,2,FALSE)</f>
        <v>#N/A</v>
      </c>
      <c r="K40" s="55" t="e">
        <f>VLOOKUP(C40,[1]日夜饮!$C$2:$D$209,2,FALSE)</f>
        <v>#N/A</v>
      </c>
      <c r="L40" s="43">
        <f t="shared" si="0"/>
        <v>7.5</v>
      </c>
      <c r="M40" s="44">
        <f t="shared" si="1"/>
        <v>0.037037037037037</v>
      </c>
      <c r="N40" s="44"/>
      <c r="O40" s="36" t="s">
        <v>1065</v>
      </c>
      <c r="P40" s="36" t="s">
        <v>1066</v>
      </c>
      <c r="Q40" s="36" t="s">
        <v>1379</v>
      </c>
      <c r="R40" s="36" t="s">
        <v>39</v>
      </c>
      <c r="S40" s="36" t="s">
        <v>1380</v>
      </c>
      <c r="T40" s="36">
        <v>2000</v>
      </c>
      <c r="U40" s="36" t="s">
        <v>1060</v>
      </c>
      <c r="Y40" s="36" t="s">
        <v>1210</v>
      </c>
    </row>
    <row r="41" s="49" customFormat="1" spans="1:25">
      <c r="A41" s="49" t="s">
        <v>1381</v>
      </c>
      <c r="B41" s="49" t="s">
        <v>44</v>
      </c>
      <c r="C41" s="49" t="s">
        <v>45</v>
      </c>
      <c r="D41" s="49" t="s">
        <v>49</v>
      </c>
      <c r="E41" s="49" t="s">
        <v>1051</v>
      </c>
      <c r="F41" s="49" t="s">
        <v>46</v>
      </c>
      <c r="G41" s="53" t="s">
        <v>47</v>
      </c>
      <c r="H41" s="49" t="s">
        <v>48</v>
      </c>
      <c r="I41" s="49" t="s">
        <v>1127</v>
      </c>
      <c r="J41" s="49" t="e">
        <f>VLOOKUP(C41,'[1]7月合作'!$C$2:$E$99,2,FALSE)</f>
        <v>#N/A</v>
      </c>
      <c r="K41" s="59" t="e">
        <f>VLOOKUP(C41,[1]日夜饮!$C$2:$D$209,2,FALSE)</f>
        <v>#N/A</v>
      </c>
      <c r="L41" s="60">
        <f t="shared" si="0"/>
        <v>7.45454545454545</v>
      </c>
      <c r="M41" s="61">
        <f t="shared" si="1"/>
        <v>0.0272727272727273</v>
      </c>
      <c r="N41" s="61">
        <f>T41/I41</f>
        <v>0.00365853658536585</v>
      </c>
      <c r="O41" s="49" t="s">
        <v>1065</v>
      </c>
      <c r="P41" s="49" t="s">
        <v>1209</v>
      </c>
      <c r="Q41" s="49" t="s">
        <v>1071</v>
      </c>
      <c r="R41" s="49" t="s">
        <v>1382</v>
      </c>
      <c r="S41" s="49" t="s">
        <v>1383</v>
      </c>
      <c r="T41" s="49">
        <v>300</v>
      </c>
      <c r="U41" s="49" t="s">
        <v>1060</v>
      </c>
      <c r="Y41" s="49" t="s">
        <v>1384</v>
      </c>
    </row>
    <row r="42" hidden="1" spans="1:25">
      <c r="A42" s="36" t="s">
        <v>1385</v>
      </c>
      <c r="B42" s="36" t="s">
        <v>1386</v>
      </c>
      <c r="C42" s="36" t="s">
        <v>1387</v>
      </c>
      <c r="D42" s="36" t="s">
        <v>1388</v>
      </c>
      <c r="E42" s="36" t="s">
        <v>1051</v>
      </c>
      <c r="F42" s="36" t="s">
        <v>1389</v>
      </c>
      <c r="G42" s="36" t="s">
        <v>1390</v>
      </c>
      <c r="H42" s="36" t="s">
        <v>71</v>
      </c>
      <c r="I42" s="36" t="s">
        <v>1236</v>
      </c>
      <c r="J42" s="38" t="e">
        <f>VLOOKUP(C42,'[1]7月合作'!$C$2:$E$99,2,FALSE)</f>
        <v>#N/A</v>
      </c>
      <c r="K42" s="55" t="e">
        <f>VLOOKUP(C42,[1]日夜饮!$C$2:$D$209,2,FALSE)</f>
        <v>#N/A</v>
      </c>
      <c r="L42" s="43">
        <f t="shared" si="0"/>
        <v>7.36842105263158</v>
      </c>
      <c r="M42" s="44">
        <f t="shared" si="1"/>
        <v>0.115789473684211</v>
      </c>
      <c r="N42" s="44"/>
      <c r="O42" s="36" t="s">
        <v>1065</v>
      </c>
      <c r="P42" s="36" t="s">
        <v>1070</v>
      </c>
      <c r="Q42" s="36" t="s">
        <v>1068</v>
      </c>
      <c r="R42" s="36" t="s">
        <v>39</v>
      </c>
      <c r="S42" s="36" t="s">
        <v>1391</v>
      </c>
      <c r="T42" s="36">
        <v>2200</v>
      </c>
      <c r="U42" s="36" t="s">
        <v>1060</v>
      </c>
      <c r="Y42" s="36" t="s">
        <v>1392</v>
      </c>
    </row>
    <row r="43" hidden="1" spans="1:25">
      <c r="A43" s="36" t="s">
        <v>1393</v>
      </c>
      <c r="B43" s="36" t="s">
        <v>1394</v>
      </c>
      <c r="C43" s="36" t="s">
        <v>1395</v>
      </c>
      <c r="D43" s="36" t="s">
        <v>1396</v>
      </c>
      <c r="E43" s="36" t="s">
        <v>1051</v>
      </c>
      <c r="F43" s="36" t="s">
        <v>1397</v>
      </c>
      <c r="G43" s="36" t="s">
        <v>1398</v>
      </c>
      <c r="H43" s="36" t="s">
        <v>1399</v>
      </c>
      <c r="I43" s="36" t="s">
        <v>1400</v>
      </c>
      <c r="J43" s="38" t="e">
        <f>VLOOKUP(C43,'[1]7月合作'!$C$2:$E$99,2,FALSE)</f>
        <v>#N/A</v>
      </c>
      <c r="K43" s="55" t="e">
        <f>VLOOKUP(C43,[1]日夜饮!$C$2:$D$209,2,FALSE)</f>
        <v>#N/A</v>
      </c>
      <c r="L43" s="43">
        <f t="shared" si="0"/>
        <v>7.10891089108911</v>
      </c>
      <c r="M43" s="44">
        <f t="shared" si="1"/>
        <v>0.0198019801980198</v>
      </c>
      <c r="N43" s="44"/>
      <c r="O43" s="36" t="s">
        <v>1065</v>
      </c>
      <c r="P43" s="36" t="s">
        <v>1401</v>
      </c>
      <c r="Q43" s="36" t="s">
        <v>1402</v>
      </c>
      <c r="R43" s="36" t="s">
        <v>39</v>
      </c>
      <c r="S43" s="36" t="s">
        <v>1403</v>
      </c>
      <c r="T43" s="36">
        <v>2000</v>
      </c>
      <c r="U43" s="36" t="s">
        <v>1060</v>
      </c>
      <c r="Y43" s="36" t="s">
        <v>1404</v>
      </c>
    </row>
    <row r="44" s="36" customFormat="1" spans="1:25">
      <c r="A44" s="36" t="s">
        <v>1405</v>
      </c>
      <c r="B44" s="36" t="s">
        <v>1406</v>
      </c>
      <c r="C44" s="36" t="s">
        <v>1407</v>
      </c>
      <c r="D44" s="36" t="s">
        <v>1407</v>
      </c>
      <c r="E44" s="36" t="s">
        <v>1051</v>
      </c>
      <c r="F44" s="36" t="s">
        <v>1406</v>
      </c>
      <c r="G44" s="54" t="s">
        <v>1408</v>
      </c>
      <c r="H44" s="36" t="s">
        <v>1296</v>
      </c>
      <c r="I44" s="36" t="s">
        <v>1409</v>
      </c>
      <c r="J44" s="36" t="e">
        <f>VLOOKUP(C44,'[1]7月合作'!$C$2:$E$99,2,FALSE)</f>
        <v>#N/A</v>
      </c>
      <c r="K44" s="37" t="e">
        <f>VLOOKUP(C44,[1]日夜饮!$C$2:$D$209,2,FALSE)</f>
        <v>#N/A</v>
      </c>
      <c r="L44" s="62">
        <f t="shared" si="0"/>
        <v>6.82926829268293</v>
      </c>
      <c r="M44" s="63">
        <f t="shared" si="1"/>
        <v>0.0170731707317073</v>
      </c>
      <c r="N44" s="63">
        <f t="shared" ref="N44:N48" si="4">T44/I44</f>
        <v>0.0025</v>
      </c>
      <c r="O44" s="36" t="s">
        <v>1056</v>
      </c>
      <c r="P44" s="36" t="s">
        <v>1410</v>
      </c>
      <c r="Q44" s="36" t="s">
        <v>1067</v>
      </c>
      <c r="R44" s="36" t="s">
        <v>73</v>
      </c>
      <c r="S44" s="36" t="s">
        <v>1411</v>
      </c>
      <c r="T44" s="36">
        <v>700</v>
      </c>
      <c r="U44" s="36" t="s">
        <v>1060</v>
      </c>
      <c r="Y44" s="36" t="s">
        <v>1412</v>
      </c>
    </row>
    <row r="45" hidden="1" spans="1:25">
      <c r="A45" s="36" t="s">
        <v>1413</v>
      </c>
      <c r="B45" s="36" t="s">
        <v>1414</v>
      </c>
      <c r="C45" s="36" t="s">
        <v>1415</v>
      </c>
      <c r="D45" s="36" t="s">
        <v>1416</v>
      </c>
      <c r="E45" s="36" t="s">
        <v>1051</v>
      </c>
      <c r="F45" s="36" t="s">
        <v>1414</v>
      </c>
      <c r="G45" s="36" t="s">
        <v>1417</v>
      </c>
      <c r="H45" s="36" t="s">
        <v>1418</v>
      </c>
      <c r="I45" s="36" t="s">
        <v>1419</v>
      </c>
      <c r="J45" s="38" t="e">
        <f>VLOOKUP(C45,'[1]7月合作'!$C$2:$E$99,2,FALSE)</f>
        <v>#N/A</v>
      </c>
      <c r="K45" s="55" t="e">
        <f>VLOOKUP(C45,[1]日夜饮!$C$2:$D$209,2,FALSE)</f>
        <v>#N/A</v>
      </c>
      <c r="L45" s="43">
        <f t="shared" si="0"/>
        <v>6.71052631578947</v>
      </c>
      <c r="M45" s="44">
        <f t="shared" si="1"/>
        <v>0</v>
      </c>
      <c r="N45" s="44"/>
      <c r="O45" s="36" t="s">
        <v>1065</v>
      </c>
      <c r="P45" s="36" t="s">
        <v>1420</v>
      </c>
      <c r="Q45" s="36" t="s">
        <v>1421</v>
      </c>
      <c r="R45" s="36" t="s">
        <v>82</v>
      </c>
      <c r="T45" s="36">
        <v>0</v>
      </c>
      <c r="U45" s="36" t="s">
        <v>1060</v>
      </c>
      <c r="Y45" s="36" t="s">
        <v>1422</v>
      </c>
    </row>
    <row r="46" hidden="1" spans="1:25">
      <c r="A46" s="36" t="s">
        <v>1423</v>
      </c>
      <c r="B46" s="36" t="s">
        <v>1424</v>
      </c>
      <c r="C46" s="36" t="s">
        <v>1425</v>
      </c>
      <c r="D46" s="36" t="s">
        <v>1426</v>
      </c>
      <c r="E46" s="36" t="s">
        <v>1080</v>
      </c>
      <c r="F46" s="36" t="s">
        <v>1424</v>
      </c>
      <c r="G46" s="36" t="s">
        <v>1427</v>
      </c>
      <c r="H46" s="36" t="s">
        <v>1105</v>
      </c>
      <c r="I46" s="36" t="s">
        <v>1428</v>
      </c>
      <c r="J46" s="38" t="e">
        <f>VLOOKUP(C46,'[1]7月合作'!$C$2:$E$99,2,FALSE)</f>
        <v>#N/A</v>
      </c>
      <c r="K46" s="55" t="e">
        <f>VLOOKUP(C46,[1]日夜饮!$C$2:$D$209,2,FALSE)</f>
        <v>#N/A</v>
      </c>
      <c r="L46" s="43">
        <f t="shared" si="0"/>
        <v>6.66666666666667</v>
      </c>
      <c r="M46" s="44">
        <f t="shared" si="1"/>
        <v>0.02</v>
      </c>
      <c r="N46" s="44"/>
      <c r="O46" s="36" t="s">
        <v>1056</v>
      </c>
      <c r="P46" s="36" t="s">
        <v>1429</v>
      </c>
      <c r="Q46" s="36" t="s">
        <v>1430</v>
      </c>
      <c r="R46" s="36" t="s">
        <v>82</v>
      </c>
      <c r="S46" s="36" t="s">
        <v>1068</v>
      </c>
      <c r="T46" s="36">
        <v>300</v>
      </c>
      <c r="U46" s="36" t="s">
        <v>1060</v>
      </c>
      <c r="Y46" s="36" t="s">
        <v>1431</v>
      </c>
    </row>
    <row r="47" s="36" customFormat="1" spans="1:25">
      <c r="A47" s="36" t="s">
        <v>1432</v>
      </c>
      <c r="B47" s="36" t="s">
        <v>1433</v>
      </c>
      <c r="C47" s="36" t="s">
        <v>1434</v>
      </c>
      <c r="D47" s="36" t="s">
        <v>1435</v>
      </c>
      <c r="E47" s="36" t="s">
        <v>1051</v>
      </c>
      <c r="F47" s="36" t="s">
        <v>1436</v>
      </c>
      <c r="G47" s="54" t="s">
        <v>1437</v>
      </c>
      <c r="H47" s="36" t="s">
        <v>1438</v>
      </c>
      <c r="I47" s="36" t="s">
        <v>1439</v>
      </c>
      <c r="J47" s="36" t="e">
        <f>VLOOKUP(C47,'[1]7月合作'!$C$2:$E$99,2,FALSE)</f>
        <v>#N/A</v>
      </c>
      <c r="K47" s="37" t="e">
        <f>VLOOKUP(C47,[1]日夜饮!$C$2:$D$209,2,FALSE)</f>
        <v>#N/A</v>
      </c>
      <c r="L47" s="62">
        <f t="shared" si="0"/>
        <v>6.46511627906977</v>
      </c>
      <c r="M47" s="63">
        <f t="shared" si="1"/>
        <v>0.0186046511627907</v>
      </c>
      <c r="N47" s="63">
        <f t="shared" si="4"/>
        <v>0.00287769784172662</v>
      </c>
      <c r="O47" s="36" t="s">
        <v>1065</v>
      </c>
      <c r="P47" s="36" t="s">
        <v>1440</v>
      </c>
      <c r="Q47" s="36" t="s">
        <v>1441</v>
      </c>
      <c r="R47" s="36" t="s">
        <v>1442</v>
      </c>
      <c r="S47" s="36" t="s">
        <v>1443</v>
      </c>
      <c r="T47" s="36">
        <v>800</v>
      </c>
      <c r="U47" s="36" t="s">
        <v>1060</v>
      </c>
      <c r="Y47" s="36" t="s">
        <v>1444</v>
      </c>
    </row>
    <row r="48" hidden="1" spans="1:25">
      <c r="A48" s="36" t="s">
        <v>1445</v>
      </c>
      <c r="B48" s="36" t="s">
        <v>1446</v>
      </c>
      <c r="C48" s="36" t="s">
        <v>1447</v>
      </c>
      <c r="D48" s="36" t="s">
        <v>1448</v>
      </c>
      <c r="E48" s="36" t="s">
        <v>1051</v>
      </c>
      <c r="F48" s="36" t="s">
        <v>1446</v>
      </c>
      <c r="G48" s="36" t="s">
        <v>1449</v>
      </c>
      <c r="H48" s="36" t="s">
        <v>55</v>
      </c>
      <c r="I48" s="36" t="s">
        <v>1450</v>
      </c>
      <c r="J48" s="38" t="e">
        <f>VLOOKUP(C48,'[1]7月合作'!$C$2:$E$99,2,FALSE)</f>
        <v>#N/A</v>
      </c>
      <c r="K48" s="55" t="e">
        <f>VLOOKUP(C48,[1]日夜饮!$C$2:$D$209,2,FALSE)</f>
        <v>#N/A</v>
      </c>
      <c r="L48" s="43">
        <f t="shared" si="0"/>
        <v>6.33333333333333</v>
      </c>
      <c r="M48" s="44">
        <f t="shared" si="1"/>
        <v>0.0416666666666667</v>
      </c>
      <c r="N48" s="44">
        <f t="shared" si="4"/>
        <v>0.00657894736842105</v>
      </c>
      <c r="O48" s="36" t="s">
        <v>1065</v>
      </c>
      <c r="P48" s="36" t="s">
        <v>1451</v>
      </c>
      <c r="Q48" s="36" t="s">
        <v>1195</v>
      </c>
      <c r="R48" s="36" t="s">
        <v>39</v>
      </c>
      <c r="S48" s="36" t="s">
        <v>1452</v>
      </c>
      <c r="T48" s="36">
        <v>500</v>
      </c>
      <c r="U48" s="36" t="s">
        <v>1060</v>
      </c>
      <c r="Y48" s="36" t="s">
        <v>1453</v>
      </c>
    </row>
    <row r="49" hidden="1" spans="1:25">
      <c r="A49" s="36" t="s">
        <v>1454</v>
      </c>
      <c r="B49" s="36" t="s">
        <v>1455</v>
      </c>
      <c r="C49" s="36" t="s">
        <v>1456</v>
      </c>
      <c r="D49" s="36" t="s">
        <v>1457</v>
      </c>
      <c r="E49" s="36" t="s">
        <v>1051</v>
      </c>
      <c r="F49" s="36" t="s">
        <v>1458</v>
      </c>
      <c r="G49" s="36" t="s">
        <v>1459</v>
      </c>
      <c r="H49" s="36" t="s">
        <v>1296</v>
      </c>
      <c r="I49" s="36" t="s">
        <v>1460</v>
      </c>
      <c r="J49" s="38" t="e">
        <f>VLOOKUP(C49,'[1]7月合作'!$C$2:$E$99,2,FALSE)</f>
        <v>#N/A</v>
      </c>
      <c r="K49" s="55" t="e">
        <f>VLOOKUP(C49,[1]日夜饮!$C$2:$D$209,2,FALSE)</f>
        <v>#N/A</v>
      </c>
      <c r="L49" s="43">
        <f t="shared" si="0"/>
        <v>6.24390243902439</v>
      </c>
      <c r="M49" s="44">
        <f t="shared" si="1"/>
        <v>0</v>
      </c>
      <c r="N49" s="44"/>
      <c r="O49" s="36" t="s">
        <v>1065</v>
      </c>
      <c r="P49" s="36" t="s">
        <v>1461</v>
      </c>
      <c r="Q49" s="36" t="s">
        <v>1067</v>
      </c>
      <c r="R49" s="36" t="s">
        <v>1462</v>
      </c>
      <c r="S49" s="36" t="s">
        <v>1068</v>
      </c>
      <c r="T49" s="36">
        <v>0</v>
      </c>
      <c r="U49" s="36" t="s">
        <v>1060</v>
      </c>
      <c r="Y49" s="36" t="s">
        <v>1463</v>
      </c>
    </row>
    <row r="50" s="48" customFormat="1" spans="1:25">
      <c r="A50" s="48" t="s">
        <v>1464</v>
      </c>
      <c r="B50" s="48" t="s">
        <v>1465</v>
      </c>
      <c r="C50" s="48" t="s">
        <v>113</v>
      </c>
      <c r="D50" s="48" t="s">
        <v>117</v>
      </c>
      <c r="E50" s="48" t="s">
        <v>1051</v>
      </c>
      <c r="F50" s="48" t="s">
        <v>114</v>
      </c>
      <c r="G50" s="52" t="s">
        <v>115</v>
      </c>
      <c r="H50" s="48" t="s">
        <v>116</v>
      </c>
      <c r="I50" s="48" t="s">
        <v>1466</v>
      </c>
      <c r="J50" s="48" t="e">
        <f>VLOOKUP(C50,'[1]7月合作'!$C$2:$E$99,2,FALSE)</f>
        <v>#N/A</v>
      </c>
      <c r="K50" s="56" t="e">
        <f>VLOOKUP(C50,[1]日夜饮!$C$2:$D$209,2,FALSE)</f>
        <v>#N/A</v>
      </c>
      <c r="L50" s="57">
        <f t="shared" si="0"/>
        <v>6.15</v>
      </c>
      <c r="M50" s="58">
        <f t="shared" si="1"/>
        <v>0.02</v>
      </c>
      <c r="N50" s="58">
        <f>T50/I50</f>
        <v>0.0032520325203252</v>
      </c>
      <c r="O50" s="48" t="s">
        <v>1065</v>
      </c>
      <c r="P50" s="48" t="s">
        <v>1209</v>
      </c>
      <c r="Q50" s="48" t="s">
        <v>1071</v>
      </c>
      <c r="R50" s="48" t="s">
        <v>103</v>
      </c>
      <c r="S50" s="48" t="s">
        <v>1467</v>
      </c>
      <c r="T50" s="48">
        <v>400</v>
      </c>
      <c r="U50" s="48" t="s">
        <v>1060</v>
      </c>
      <c r="Y50" s="48" t="s">
        <v>1317</v>
      </c>
    </row>
    <row r="51" spans="1:25">
      <c r="A51" s="36" t="s">
        <v>1468</v>
      </c>
      <c r="B51" s="50" t="s">
        <v>1469</v>
      </c>
      <c r="C51" s="36" t="s">
        <v>1470</v>
      </c>
      <c r="D51" s="36" t="s">
        <v>1471</v>
      </c>
      <c r="E51" s="36" t="s">
        <v>1080</v>
      </c>
      <c r="F51" s="36" t="s">
        <v>1472</v>
      </c>
      <c r="G51" s="51" t="s">
        <v>1473</v>
      </c>
      <c r="H51" s="36" t="s">
        <v>48</v>
      </c>
      <c r="I51" s="36" t="s">
        <v>1474</v>
      </c>
      <c r="J51" s="38" t="e">
        <f>VLOOKUP(C51,'[1]7月合作'!$C$2:$E$99,2,FALSE)</f>
        <v>#N/A</v>
      </c>
      <c r="K51" s="55" t="e">
        <f>VLOOKUP(C51,[1]日夜饮!$C$2:$D$209,2,FALSE)</f>
        <v>#N/A</v>
      </c>
      <c r="L51" s="43">
        <f t="shared" si="0"/>
        <v>6</v>
      </c>
      <c r="M51" s="44">
        <f t="shared" si="1"/>
        <v>0.0272727272727273</v>
      </c>
      <c r="N51" s="44">
        <f>T51/I51</f>
        <v>0.00454545454545455</v>
      </c>
      <c r="O51" s="36" t="s">
        <v>1065</v>
      </c>
      <c r="P51" s="36" t="s">
        <v>1475</v>
      </c>
      <c r="Q51" s="36" t="s">
        <v>1147</v>
      </c>
      <c r="R51" s="36" t="s">
        <v>73</v>
      </c>
      <c r="S51" s="36" t="s">
        <v>1476</v>
      </c>
      <c r="T51" s="36">
        <v>300</v>
      </c>
      <c r="U51" s="36" t="s">
        <v>1060</v>
      </c>
      <c r="Y51" s="36" t="s">
        <v>1477</v>
      </c>
    </row>
    <row r="52" hidden="1" spans="1:25">
      <c r="A52" s="36" t="s">
        <v>1478</v>
      </c>
      <c r="B52" s="36" t="s">
        <v>1479</v>
      </c>
      <c r="C52" s="36" t="s">
        <v>1480</v>
      </c>
      <c r="D52" s="36" t="s">
        <v>1480</v>
      </c>
      <c r="E52" s="36" t="s">
        <v>1051</v>
      </c>
      <c r="F52" s="36" t="s">
        <v>1481</v>
      </c>
      <c r="G52" s="36" t="s">
        <v>1482</v>
      </c>
      <c r="H52" s="36" t="s">
        <v>48</v>
      </c>
      <c r="I52" s="36" t="s">
        <v>1192</v>
      </c>
      <c r="J52" s="38" t="e">
        <f>VLOOKUP(C52,'[1]7月合作'!$C$2:$E$99,2,FALSE)</f>
        <v>#N/A</v>
      </c>
      <c r="K52" s="55">
        <f>VLOOKUP(C52,[1]日夜饮!$C$2:$D$209,2,FALSE)</f>
        <v>0</v>
      </c>
      <c r="L52" s="43">
        <f t="shared" si="0"/>
        <v>15.8181818181818</v>
      </c>
      <c r="M52" s="44">
        <f t="shared" si="1"/>
        <v>0.05</v>
      </c>
      <c r="N52" s="44"/>
      <c r="O52" s="36" t="s">
        <v>1065</v>
      </c>
      <c r="P52" s="36" t="s">
        <v>1085</v>
      </c>
      <c r="Q52" s="36" t="s">
        <v>1147</v>
      </c>
      <c r="R52" s="36" t="s">
        <v>39</v>
      </c>
      <c r="S52" s="36" t="s">
        <v>1483</v>
      </c>
      <c r="T52" s="36">
        <v>550</v>
      </c>
      <c r="U52" s="36" t="s">
        <v>1060</v>
      </c>
      <c r="Y52" s="36" t="s">
        <v>1484</v>
      </c>
    </row>
    <row r="53" hidden="1" spans="1:25">
      <c r="A53" s="36" t="s">
        <v>1485</v>
      </c>
      <c r="B53" s="36" t="s">
        <v>1486</v>
      </c>
      <c r="C53" s="36" t="s">
        <v>1487</v>
      </c>
      <c r="D53" s="36" t="s">
        <v>1488</v>
      </c>
      <c r="E53" s="36" t="s">
        <v>1051</v>
      </c>
      <c r="F53" s="36" t="s">
        <v>1489</v>
      </c>
      <c r="G53" s="36" t="s">
        <v>1490</v>
      </c>
      <c r="H53" s="36" t="s">
        <v>1491</v>
      </c>
      <c r="I53" s="36" t="s">
        <v>1492</v>
      </c>
      <c r="J53" s="38" t="e">
        <f>VLOOKUP(C53,'[1]7月合作'!$C$2:$E$99,2,FALSE)</f>
        <v>#N/A</v>
      </c>
      <c r="K53" s="55" t="e">
        <f>VLOOKUP(C53,[1]日夜饮!$C$2:$D$209,2,FALSE)</f>
        <v>#N/A</v>
      </c>
      <c r="L53" s="43">
        <f t="shared" si="0"/>
        <v>6</v>
      </c>
      <c r="M53" s="44">
        <f t="shared" si="1"/>
        <v>0.0514285714285714</v>
      </c>
      <c r="N53" s="44"/>
      <c r="O53" s="36" t="s">
        <v>1065</v>
      </c>
      <c r="P53" s="36" t="s">
        <v>1493</v>
      </c>
      <c r="Q53" s="36" t="s">
        <v>1071</v>
      </c>
      <c r="R53" s="36" t="s">
        <v>1089</v>
      </c>
      <c r="S53" s="36" t="s">
        <v>1068</v>
      </c>
      <c r="T53" s="36">
        <v>1800</v>
      </c>
      <c r="U53" s="36" t="s">
        <v>1060</v>
      </c>
      <c r="Y53" s="36" t="s">
        <v>1494</v>
      </c>
    </row>
    <row r="54" hidden="1" spans="1:25">
      <c r="A54" s="36" t="s">
        <v>1495</v>
      </c>
      <c r="B54" s="36" t="s">
        <v>1496</v>
      </c>
      <c r="C54" s="36" t="s">
        <v>1497</v>
      </c>
      <c r="D54" s="36" t="s">
        <v>1498</v>
      </c>
      <c r="E54" s="36" t="s">
        <v>1080</v>
      </c>
      <c r="F54" s="36" t="s">
        <v>1499</v>
      </c>
      <c r="G54" s="36" t="s">
        <v>1500</v>
      </c>
      <c r="H54" s="36" t="s">
        <v>1501</v>
      </c>
      <c r="I54" s="36" t="s">
        <v>1502</v>
      </c>
      <c r="J54" s="38" t="e">
        <f>VLOOKUP(C54,'[1]7月合作'!$C$2:$E$99,2,FALSE)</f>
        <v>#N/A</v>
      </c>
      <c r="K54" s="55">
        <f>VLOOKUP(C54,[1]日夜饮!$C$2:$D$209,2,FALSE)</f>
        <v>0</v>
      </c>
      <c r="L54" s="43">
        <f t="shared" si="0"/>
        <v>2.18627450980392</v>
      </c>
      <c r="M54" s="44">
        <f t="shared" si="1"/>
        <v>0.0147058823529412</v>
      </c>
      <c r="N54" s="44"/>
      <c r="O54" s="36" t="s">
        <v>1065</v>
      </c>
      <c r="P54" s="36" t="s">
        <v>1342</v>
      </c>
      <c r="Q54" s="36" t="s">
        <v>1503</v>
      </c>
      <c r="R54" s="36" t="s">
        <v>82</v>
      </c>
      <c r="S54" s="36" t="s">
        <v>1504</v>
      </c>
      <c r="T54" s="36">
        <v>1500</v>
      </c>
      <c r="U54" s="36" t="s">
        <v>1060</v>
      </c>
      <c r="Y54" s="36" t="s">
        <v>1505</v>
      </c>
    </row>
    <row r="55" hidden="1" spans="1:25">
      <c r="A55" s="36" t="s">
        <v>1506</v>
      </c>
      <c r="B55" s="36" t="s">
        <v>417</v>
      </c>
      <c r="C55" s="36" t="s">
        <v>419</v>
      </c>
      <c r="D55" s="36" t="s">
        <v>421</v>
      </c>
      <c r="E55" s="36" t="s">
        <v>1051</v>
      </c>
      <c r="F55" s="36" t="s">
        <v>419</v>
      </c>
      <c r="G55" s="36" t="s">
        <v>1507</v>
      </c>
      <c r="H55" s="36" t="s">
        <v>55</v>
      </c>
      <c r="I55" s="36" t="s">
        <v>1508</v>
      </c>
      <c r="J55" s="38" t="e">
        <f>VLOOKUP(C55,'[1]7月合作'!$C$2:$E$99,2,FALSE)</f>
        <v>#N/A</v>
      </c>
      <c r="K55" s="55" t="e">
        <f>VLOOKUP(C55,[1]日夜饮!$C$2:$D$209,2,FALSE)</f>
        <v>#N/A</v>
      </c>
      <c r="L55" s="43">
        <f t="shared" si="0"/>
        <v>5.91666666666667</v>
      </c>
      <c r="M55" s="44">
        <f t="shared" si="1"/>
        <v>0</v>
      </c>
      <c r="N55" s="44"/>
      <c r="O55" s="36" t="s">
        <v>1056</v>
      </c>
      <c r="P55" s="36" t="s">
        <v>418</v>
      </c>
      <c r="Q55" s="36" t="s">
        <v>1071</v>
      </c>
      <c r="R55" s="36" t="s">
        <v>103</v>
      </c>
      <c r="T55" s="36">
        <v>0</v>
      </c>
      <c r="U55" s="36" t="s">
        <v>1060</v>
      </c>
      <c r="Y55" s="36" t="s">
        <v>1509</v>
      </c>
    </row>
    <row r="56" hidden="1" spans="1:25">
      <c r="A56" s="36" t="s">
        <v>1510</v>
      </c>
      <c r="B56" s="36" t="s">
        <v>1511</v>
      </c>
      <c r="C56" s="36" t="s">
        <v>1512</v>
      </c>
      <c r="D56" s="36" t="s">
        <v>1513</v>
      </c>
      <c r="E56" s="36" t="s">
        <v>1080</v>
      </c>
      <c r="F56" s="36" t="s">
        <v>1511</v>
      </c>
      <c r="G56" s="36" t="s">
        <v>1514</v>
      </c>
      <c r="H56" s="36" t="s">
        <v>1515</v>
      </c>
      <c r="I56" s="36" t="s">
        <v>1516</v>
      </c>
      <c r="J56" s="38" t="e">
        <f>VLOOKUP(C56,'[1]7月合作'!$C$2:$E$99,2,FALSE)</f>
        <v>#N/A</v>
      </c>
      <c r="K56" s="55">
        <f>VLOOKUP(C56,[1]日夜饮!$C$2:$D$209,2,FALSE)</f>
        <v>0</v>
      </c>
      <c r="L56" s="43">
        <f t="shared" si="0"/>
        <v>3.4251968503937</v>
      </c>
      <c r="M56" s="44">
        <f t="shared" si="1"/>
        <v>0.0188976377952756</v>
      </c>
      <c r="N56" s="44"/>
      <c r="O56" s="36" t="s">
        <v>1065</v>
      </c>
      <c r="P56" s="36" t="s">
        <v>1517</v>
      </c>
      <c r="Q56" s="36" t="s">
        <v>1518</v>
      </c>
      <c r="R56" s="36" t="s">
        <v>39</v>
      </c>
      <c r="S56" s="36" t="s">
        <v>1519</v>
      </c>
      <c r="T56" s="36">
        <v>2400</v>
      </c>
      <c r="U56" s="36" t="s">
        <v>1060</v>
      </c>
      <c r="Y56" s="36" t="s">
        <v>1520</v>
      </c>
    </row>
    <row r="57" spans="1:25">
      <c r="A57" s="36" t="s">
        <v>1521</v>
      </c>
      <c r="B57" s="50" t="s">
        <v>1522</v>
      </c>
      <c r="C57" s="36" t="s">
        <v>1523</v>
      </c>
      <c r="D57" s="36" t="s">
        <v>1524</v>
      </c>
      <c r="E57" s="36" t="s">
        <v>1080</v>
      </c>
      <c r="F57" s="36" t="s">
        <v>1522</v>
      </c>
      <c r="G57" s="51" t="s">
        <v>1525</v>
      </c>
      <c r="H57" s="36" t="s">
        <v>101</v>
      </c>
      <c r="I57" s="36" t="s">
        <v>1526</v>
      </c>
      <c r="J57" s="38" t="e">
        <f>VLOOKUP(C57,'[1]7月合作'!$C$2:$E$99,2,FALSE)</f>
        <v>#N/A</v>
      </c>
      <c r="K57" s="55" t="e">
        <f>VLOOKUP(C57,[1]日夜饮!$C$2:$D$209,2,FALSE)</f>
        <v>#N/A</v>
      </c>
      <c r="L57" s="43">
        <f t="shared" si="0"/>
        <v>5.85294117647059</v>
      </c>
      <c r="M57" s="44">
        <f t="shared" si="1"/>
        <v>0.0205882352941176</v>
      </c>
      <c r="N57" s="44">
        <f t="shared" ref="N57:N61" si="5">T57/I57</f>
        <v>0.00351758793969849</v>
      </c>
      <c r="O57" s="36" t="s">
        <v>1065</v>
      </c>
      <c r="P57" s="36" t="s">
        <v>1342</v>
      </c>
      <c r="Q57" s="36" t="s">
        <v>1527</v>
      </c>
      <c r="R57" s="36" t="s">
        <v>1442</v>
      </c>
      <c r="S57" s="36" t="s">
        <v>1528</v>
      </c>
      <c r="T57" s="36">
        <v>700</v>
      </c>
      <c r="U57" s="36" t="s">
        <v>1060</v>
      </c>
      <c r="Y57" s="36" t="s">
        <v>1529</v>
      </c>
    </row>
    <row r="58" hidden="1" spans="1:25">
      <c r="A58" s="36" t="s">
        <v>1225</v>
      </c>
      <c r="B58" s="36" t="s">
        <v>1530</v>
      </c>
      <c r="C58" s="36" t="s">
        <v>1531</v>
      </c>
      <c r="D58" s="36" t="s">
        <v>1532</v>
      </c>
      <c r="E58" s="36" t="s">
        <v>1051</v>
      </c>
      <c r="F58" s="36" t="s">
        <v>1533</v>
      </c>
      <c r="G58" s="36" t="s">
        <v>1534</v>
      </c>
      <c r="H58" s="36" t="s">
        <v>1535</v>
      </c>
      <c r="I58" s="36" t="s">
        <v>1536</v>
      </c>
      <c r="J58" s="38" t="e">
        <f>VLOOKUP(C58,'[1]7月合作'!$C$2:$E$99,2,FALSE)</f>
        <v>#N/A</v>
      </c>
      <c r="K58" s="55" t="e">
        <f>VLOOKUP(C58,[1]日夜饮!$C$2:$D$209,2,FALSE)</f>
        <v>#N/A</v>
      </c>
      <c r="L58" s="43">
        <f t="shared" si="0"/>
        <v>5.78260869565217</v>
      </c>
      <c r="M58" s="44">
        <f t="shared" si="1"/>
        <v>0.0304347826086957</v>
      </c>
      <c r="N58" s="44"/>
      <c r="O58" s="36" t="s">
        <v>1065</v>
      </c>
      <c r="P58" s="36" t="s">
        <v>1537</v>
      </c>
      <c r="Q58" s="36" t="s">
        <v>1071</v>
      </c>
      <c r="R58" s="36" t="s">
        <v>1062</v>
      </c>
      <c r="T58" s="36">
        <v>700</v>
      </c>
      <c r="U58" s="36" t="s">
        <v>1060</v>
      </c>
      <c r="Y58" s="36" t="s">
        <v>1538</v>
      </c>
    </row>
    <row r="59" hidden="1" spans="1:25">
      <c r="A59" s="36" t="s">
        <v>1539</v>
      </c>
      <c r="B59" s="36" t="s">
        <v>456</v>
      </c>
      <c r="C59" s="36" t="s">
        <v>457</v>
      </c>
      <c r="D59" s="36" t="s">
        <v>460</v>
      </c>
      <c r="E59" s="36" t="s">
        <v>1080</v>
      </c>
      <c r="F59" s="36" t="s">
        <v>458</v>
      </c>
      <c r="G59" s="36" t="s">
        <v>459</v>
      </c>
      <c r="H59" s="36" t="s">
        <v>1126</v>
      </c>
      <c r="I59" s="36" t="s">
        <v>1138</v>
      </c>
      <c r="J59" s="38" t="e">
        <f>VLOOKUP(C59,'[1]7月合作'!$C$2:$E$99,2,FALSE)</f>
        <v>#N/A</v>
      </c>
      <c r="K59" s="55" t="str">
        <f>VLOOKUP(C59,[1]日夜饮!$C$2:$D$209,2,FALSE)</f>
        <v>图文</v>
      </c>
      <c r="L59" s="43">
        <f t="shared" si="0"/>
        <v>5.61904761904762</v>
      </c>
      <c r="M59" s="44">
        <f t="shared" si="1"/>
        <v>0.0166666666666667</v>
      </c>
      <c r="N59" s="44"/>
      <c r="O59" s="36" t="s">
        <v>1056</v>
      </c>
      <c r="P59" s="36" t="s">
        <v>1540</v>
      </c>
      <c r="Q59" s="36" t="s">
        <v>1195</v>
      </c>
      <c r="R59" s="36" t="s">
        <v>39</v>
      </c>
      <c r="S59" s="36" t="s">
        <v>1541</v>
      </c>
      <c r="T59" s="36">
        <v>350</v>
      </c>
      <c r="U59" s="36" t="s">
        <v>1060</v>
      </c>
      <c r="Y59" s="36" t="s">
        <v>1542</v>
      </c>
    </row>
    <row r="60" spans="1:25">
      <c r="A60" s="36" t="s">
        <v>1543</v>
      </c>
      <c r="B60" s="50" t="s">
        <v>1544</v>
      </c>
      <c r="C60" s="36" t="s">
        <v>1545</v>
      </c>
      <c r="D60" s="36" t="s">
        <v>1546</v>
      </c>
      <c r="E60" s="36" t="s">
        <v>1051</v>
      </c>
      <c r="F60" s="36" t="s">
        <v>1547</v>
      </c>
      <c r="G60" s="51" t="s">
        <v>1548</v>
      </c>
      <c r="H60" s="36" t="s">
        <v>1549</v>
      </c>
      <c r="I60" s="36" t="s">
        <v>1550</v>
      </c>
      <c r="J60" s="38" t="e">
        <f>VLOOKUP(C60,'[1]7月合作'!$C$2:$E$99,2,FALSE)</f>
        <v>#N/A</v>
      </c>
      <c r="K60" s="55" t="e">
        <f>VLOOKUP(C60,[1]日夜饮!$C$2:$D$209,2,FALSE)</f>
        <v>#N/A</v>
      </c>
      <c r="L60" s="43">
        <f t="shared" si="0"/>
        <v>5.76595744680851</v>
      </c>
      <c r="M60" s="44">
        <f t="shared" si="1"/>
        <v>0.0106382978723404</v>
      </c>
      <c r="N60" s="44">
        <f t="shared" si="5"/>
        <v>0.0018450184501845</v>
      </c>
      <c r="O60" s="36" t="s">
        <v>1065</v>
      </c>
      <c r="P60" s="36" t="s">
        <v>1074</v>
      </c>
      <c r="Q60" s="36" t="s">
        <v>1379</v>
      </c>
      <c r="R60" s="36" t="s">
        <v>73</v>
      </c>
      <c r="S60" s="36" t="s">
        <v>1551</v>
      </c>
      <c r="T60" s="36">
        <v>500</v>
      </c>
      <c r="U60" s="36" t="s">
        <v>1060</v>
      </c>
      <c r="Y60" s="36" t="s">
        <v>1412</v>
      </c>
    </row>
    <row r="61" s="48" customFormat="1" spans="1:25">
      <c r="A61" s="48" t="s">
        <v>1552</v>
      </c>
      <c r="B61" s="48" t="s">
        <v>123</v>
      </c>
      <c r="C61" s="48" t="s">
        <v>124</v>
      </c>
      <c r="D61" s="48" t="s">
        <v>127</v>
      </c>
      <c r="E61" s="48" t="s">
        <v>1051</v>
      </c>
      <c r="F61" s="48" t="s">
        <v>123</v>
      </c>
      <c r="G61" s="52" t="s">
        <v>125</v>
      </c>
      <c r="H61" s="48" t="s">
        <v>126</v>
      </c>
      <c r="I61" s="48" t="s">
        <v>1553</v>
      </c>
      <c r="J61" s="48" t="e">
        <f>VLOOKUP(C61,'[1]7月合作'!$C$2:$E$99,2,FALSE)</f>
        <v>#N/A</v>
      </c>
      <c r="K61" s="56" t="e">
        <f>VLOOKUP(C61,[1]日夜饮!$C$2:$D$209,2,FALSE)</f>
        <v>#N/A</v>
      </c>
      <c r="L61" s="57">
        <f t="shared" si="0"/>
        <v>5.75862068965517</v>
      </c>
      <c r="M61" s="58">
        <f t="shared" si="1"/>
        <v>0.0120689655172414</v>
      </c>
      <c r="N61" s="58">
        <f t="shared" si="5"/>
        <v>0.00209580838323353</v>
      </c>
      <c r="O61" s="48" t="s">
        <v>1065</v>
      </c>
      <c r="P61" s="48" t="s">
        <v>1554</v>
      </c>
      <c r="Q61" s="48" t="s">
        <v>1555</v>
      </c>
      <c r="R61" s="48" t="s">
        <v>1556</v>
      </c>
      <c r="S61" s="48" t="s">
        <v>1557</v>
      </c>
      <c r="T61" s="48">
        <v>700</v>
      </c>
      <c r="U61" s="48" t="s">
        <v>1060</v>
      </c>
      <c r="Y61" s="48" t="s">
        <v>1308</v>
      </c>
    </row>
    <row r="62" hidden="1" spans="1:25">
      <c r="A62" s="36" t="s">
        <v>1558</v>
      </c>
      <c r="B62" s="36" t="s">
        <v>1559</v>
      </c>
      <c r="C62" s="36" t="s">
        <v>1560</v>
      </c>
      <c r="D62" s="36" t="s">
        <v>1561</v>
      </c>
      <c r="E62" s="36" t="s">
        <v>1051</v>
      </c>
      <c r="F62" s="36" t="s">
        <v>1562</v>
      </c>
      <c r="G62" s="36" t="s">
        <v>1563</v>
      </c>
      <c r="H62" s="36" t="s">
        <v>1105</v>
      </c>
      <c r="I62" s="36" t="s">
        <v>1564</v>
      </c>
      <c r="J62" s="38" t="e">
        <f>VLOOKUP(C62,'[1]7月合作'!$C$2:$E$99,2,FALSE)</f>
        <v>#N/A</v>
      </c>
      <c r="K62" s="55" t="e">
        <f>VLOOKUP(C62,[1]日夜饮!$C$2:$D$209,2,FALSE)</f>
        <v>#N/A</v>
      </c>
      <c r="L62" s="43">
        <f t="shared" si="0"/>
        <v>5.73333333333333</v>
      </c>
      <c r="M62" s="44">
        <f t="shared" si="1"/>
        <v>0</v>
      </c>
      <c r="N62" s="44"/>
      <c r="O62" s="36" t="s">
        <v>1065</v>
      </c>
      <c r="P62" s="36" t="s">
        <v>1070</v>
      </c>
      <c r="Q62" s="36" t="s">
        <v>1565</v>
      </c>
      <c r="R62" s="36" t="s">
        <v>82</v>
      </c>
      <c r="S62" s="36" t="s">
        <v>1068</v>
      </c>
      <c r="T62" s="36">
        <v>0</v>
      </c>
      <c r="U62" s="36" t="s">
        <v>1060</v>
      </c>
      <c r="Y62" s="36" t="s">
        <v>1566</v>
      </c>
    </row>
    <row r="63" hidden="1" spans="1:25">
      <c r="A63" s="36" t="s">
        <v>1567</v>
      </c>
      <c r="B63" s="36" t="s">
        <v>526</v>
      </c>
      <c r="C63" s="36" t="s">
        <v>527</v>
      </c>
      <c r="D63" s="36" t="s">
        <v>530</v>
      </c>
      <c r="E63" s="36" t="s">
        <v>1051</v>
      </c>
      <c r="F63" s="36" t="s">
        <v>528</v>
      </c>
      <c r="G63" s="36" t="s">
        <v>529</v>
      </c>
      <c r="H63" s="36" t="s">
        <v>1054</v>
      </c>
      <c r="I63" s="36" t="s">
        <v>1568</v>
      </c>
      <c r="J63" s="38" t="e">
        <f>VLOOKUP(C63,'[1]7月合作'!$C$2:$E$99,2,FALSE)</f>
        <v>#N/A</v>
      </c>
      <c r="K63" s="55" t="str">
        <f>VLOOKUP(C63,[1]日夜饮!$C$2:$D$209,2,FALSE)</f>
        <v>图文</v>
      </c>
      <c r="L63" s="43">
        <f t="shared" si="0"/>
        <v>5</v>
      </c>
      <c r="M63" s="44">
        <f t="shared" si="1"/>
        <v>0.0235294117647059</v>
      </c>
      <c r="N63" s="44"/>
      <c r="O63" s="36" t="s">
        <v>1065</v>
      </c>
      <c r="P63" s="36" t="s">
        <v>1070</v>
      </c>
      <c r="Q63" s="36" t="s">
        <v>1071</v>
      </c>
      <c r="R63" s="36" t="s">
        <v>39</v>
      </c>
      <c r="T63" s="36">
        <v>400</v>
      </c>
      <c r="U63" s="36" t="s">
        <v>1060</v>
      </c>
      <c r="Y63" s="36" t="s">
        <v>1569</v>
      </c>
    </row>
    <row r="64" hidden="1" spans="1:25">
      <c r="A64" s="36" t="s">
        <v>1570</v>
      </c>
      <c r="B64" s="36" t="s">
        <v>1571</v>
      </c>
      <c r="C64" s="36" t="s">
        <v>1572</v>
      </c>
      <c r="D64" s="36" t="s">
        <v>1573</v>
      </c>
      <c r="E64" s="36" t="s">
        <v>1051</v>
      </c>
      <c r="F64" s="36" t="s">
        <v>1574</v>
      </c>
      <c r="G64" s="36" t="s">
        <v>1575</v>
      </c>
      <c r="H64" s="36" t="s">
        <v>37</v>
      </c>
      <c r="I64" s="36" t="s">
        <v>1576</v>
      </c>
      <c r="J64" s="38" t="e">
        <f>VLOOKUP(C64,'[1]7月合作'!$C$2:$E$99,2,FALSE)</f>
        <v>#N/A</v>
      </c>
      <c r="K64" s="55" t="e">
        <f>VLOOKUP(C64,[1]日夜饮!$C$2:$D$209,2,FALSE)</f>
        <v>#N/A</v>
      </c>
      <c r="L64" s="43">
        <f t="shared" si="0"/>
        <v>5.71428571428571</v>
      </c>
      <c r="M64" s="44">
        <f t="shared" si="1"/>
        <v>0.0357142857142857</v>
      </c>
      <c r="N64" s="44">
        <f t="shared" ref="N64:N69" si="6">T64/I64</f>
        <v>0.00625</v>
      </c>
      <c r="O64" s="36" t="s">
        <v>1056</v>
      </c>
      <c r="P64" s="36" t="s">
        <v>1577</v>
      </c>
      <c r="Q64" s="36" t="s">
        <v>1578</v>
      </c>
      <c r="R64" s="36" t="s">
        <v>1579</v>
      </c>
      <c r="S64" s="36" t="s">
        <v>1580</v>
      </c>
      <c r="T64" s="36">
        <v>500</v>
      </c>
      <c r="U64" s="36" t="s">
        <v>1060</v>
      </c>
      <c r="Y64" s="36" t="s">
        <v>1581</v>
      </c>
    </row>
    <row r="65" hidden="1" spans="1:25">
      <c r="A65" s="36" t="s">
        <v>1582</v>
      </c>
      <c r="B65" s="36" t="s">
        <v>1583</v>
      </c>
      <c r="C65" s="36" t="s">
        <v>1584</v>
      </c>
      <c r="D65" s="36" t="s">
        <v>1585</v>
      </c>
      <c r="E65" s="36" t="s">
        <v>1080</v>
      </c>
      <c r="F65" s="36" t="s">
        <v>1586</v>
      </c>
      <c r="G65" s="36" t="s">
        <v>1587</v>
      </c>
      <c r="H65" s="36" t="s">
        <v>1588</v>
      </c>
      <c r="I65" s="36" t="s">
        <v>1589</v>
      </c>
      <c r="J65" s="38" t="e">
        <f>VLOOKUP(C65,'[1]7月合作'!$C$2:$E$99,2,FALSE)</f>
        <v>#N/A</v>
      </c>
      <c r="K65" s="55" t="e">
        <f>VLOOKUP(C65,[1]日夜饮!$C$2:$D$209,2,FALSE)</f>
        <v>#N/A</v>
      </c>
      <c r="L65" s="43">
        <f t="shared" si="0"/>
        <v>5.7</v>
      </c>
      <c r="M65" s="44">
        <f t="shared" si="1"/>
        <v>0.0566666666666667</v>
      </c>
      <c r="N65" s="44"/>
      <c r="O65" s="36" t="s">
        <v>1056</v>
      </c>
      <c r="P65" s="36" t="s">
        <v>1070</v>
      </c>
      <c r="Q65" s="36" t="s">
        <v>1590</v>
      </c>
      <c r="R65" s="36" t="s">
        <v>82</v>
      </c>
      <c r="S65" s="36" t="s">
        <v>1591</v>
      </c>
      <c r="T65" s="36">
        <v>1700</v>
      </c>
      <c r="U65" s="36" t="s">
        <v>1060</v>
      </c>
      <c r="Y65" s="36" t="s">
        <v>1592</v>
      </c>
    </row>
    <row r="66" hidden="1" spans="1:25">
      <c r="A66" s="36" t="s">
        <v>1593</v>
      </c>
      <c r="B66" s="36" t="s">
        <v>1594</v>
      </c>
      <c r="C66" s="36" t="s">
        <v>1595</v>
      </c>
      <c r="D66" s="36" t="s">
        <v>1596</v>
      </c>
      <c r="E66" s="36" t="s">
        <v>1051</v>
      </c>
      <c r="F66" s="36" t="s">
        <v>1597</v>
      </c>
      <c r="G66" s="36" t="s">
        <v>1598</v>
      </c>
      <c r="H66" s="36" t="s">
        <v>1599</v>
      </c>
      <c r="I66" s="36" t="s">
        <v>1600</v>
      </c>
      <c r="J66" s="38" t="e">
        <f>VLOOKUP(C66,'[1]7月合作'!$C$2:$E$99,2,FALSE)</f>
        <v>#N/A</v>
      </c>
      <c r="K66" s="55" t="e">
        <f>VLOOKUP(C66,[1]日夜饮!$C$2:$D$209,2,FALSE)</f>
        <v>#N/A</v>
      </c>
      <c r="L66" s="43">
        <f t="shared" ref="L66:L129" si="7">I66/H66</f>
        <v>5.58149405772496</v>
      </c>
      <c r="M66" s="44">
        <f t="shared" ref="M66:M129" si="8">T66/H66</f>
        <v>0.0382003395585739</v>
      </c>
      <c r="N66" s="44"/>
      <c r="O66" s="36" t="s">
        <v>1065</v>
      </c>
      <c r="P66" s="36" t="s">
        <v>1601</v>
      </c>
      <c r="Q66" s="36" t="s">
        <v>1067</v>
      </c>
      <c r="R66" s="36" t="s">
        <v>1442</v>
      </c>
      <c r="S66" s="36" t="s">
        <v>1068</v>
      </c>
      <c r="T66" s="36">
        <v>1800</v>
      </c>
      <c r="U66" s="36" t="s">
        <v>1060</v>
      </c>
      <c r="Y66" s="36" t="s">
        <v>1602</v>
      </c>
    </row>
    <row r="67" spans="1:25">
      <c r="A67" s="36" t="s">
        <v>1603</v>
      </c>
      <c r="B67" s="50" t="s">
        <v>1604</v>
      </c>
      <c r="C67" s="36" t="s">
        <v>1605</v>
      </c>
      <c r="D67" s="36" t="s">
        <v>1606</v>
      </c>
      <c r="E67" s="36" t="s">
        <v>1080</v>
      </c>
      <c r="F67" s="36" t="s">
        <v>1607</v>
      </c>
      <c r="G67" s="51" t="s">
        <v>1608</v>
      </c>
      <c r="H67" s="36" t="s">
        <v>1609</v>
      </c>
      <c r="I67" s="36" t="s">
        <v>1610</v>
      </c>
      <c r="J67" s="38" t="e">
        <f>VLOOKUP(C67,'[1]7月合作'!$C$2:$E$99,2,FALSE)</f>
        <v>#N/A</v>
      </c>
      <c r="K67" s="55" t="e">
        <f>VLOOKUP(C67,[1]日夜饮!$C$2:$D$209,2,FALSE)</f>
        <v>#N/A</v>
      </c>
      <c r="L67" s="43">
        <f t="shared" si="7"/>
        <v>5.46774193548387</v>
      </c>
      <c r="M67" s="44">
        <f t="shared" si="8"/>
        <v>0.0129032258064516</v>
      </c>
      <c r="N67" s="44">
        <f t="shared" si="6"/>
        <v>0.0023598820058997</v>
      </c>
      <c r="O67" s="36" t="s">
        <v>1065</v>
      </c>
      <c r="P67" s="36" t="s">
        <v>1611</v>
      </c>
      <c r="Q67" s="36" t="s">
        <v>1503</v>
      </c>
      <c r="R67" s="36" t="s">
        <v>39</v>
      </c>
      <c r="S67" s="36" t="s">
        <v>1612</v>
      </c>
      <c r="T67" s="36">
        <v>800</v>
      </c>
      <c r="U67" s="36" t="s">
        <v>1060</v>
      </c>
      <c r="Y67" s="36" t="s">
        <v>1613</v>
      </c>
    </row>
    <row r="68" hidden="1" spans="1:25">
      <c r="A68" s="36" t="s">
        <v>1614</v>
      </c>
      <c r="B68" s="36" t="s">
        <v>1615</v>
      </c>
      <c r="C68" s="36" t="s">
        <v>1616</v>
      </c>
      <c r="D68" s="36" t="s">
        <v>1616</v>
      </c>
      <c r="E68" s="36" t="s">
        <v>1051</v>
      </c>
      <c r="F68" s="36" t="s">
        <v>1617</v>
      </c>
      <c r="G68" s="36" t="s">
        <v>1618</v>
      </c>
      <c r="H68" s="36" t="s">
        <v>1619</v>
      </c>
      <c r="I68" s="36" t="s">
        <v>1620</v>
      </c>
      <c r="J68" s="38" t="e">
        <f>VLOOKUP(C68,'[1]7月合作'!$C$2:$E$99,2,FALSE)</f>
        <v>#N/A</v>
      </c>
      <c r="K68" s="55" t="e">
        <f>VLOOKUP(C68,[1]日夜饮!$C$2:$D$209,2,FALSE)</f>
        <v>#N/A</v>
      </c>
      <c r="L68" s="43">
        <f t="shared" si="7"/>
        <v>5.3558327219369</v>
      </c>
      <c r="M68" s="44">
        <f t="shared" si="8"/>
        <v>0</v>
      </c>
      <c r="N68" s="44"/>
      <c r="O68" s="36" t="s">
        <v>1621</v>
      </c>
      <c r="P68" s="36" t="s">
        <v>1070</v>
      </c>
      <c r="Q68" s="36" t="s">
        <v>1147</v>
      </c>
      <c r="R68" s="36" t="s">
        <v>73</v>
      </c>
      <c r="S68" s="36" t="s">
        <v>1068</v>
      </c>
      <c r="T68" s="36">
        <v>0</v>
      </c>
      <c r="U68" s="36" t="s">
        <v>1060</v>
      </c>
      <c r="Y68" s="36" t="s">
        <v>1622</v>
      </c>
    </row>
    <row r="69" hidden="1" spans="1:25">
      <c r="A69" s="36" t="s">
        <v>1623</v>
      </c>
      <c r="B69" s="36" t="s">
        <v>1624</v>
      </c>
      <c r="C69" s="36" t="s">
        <v>1625</v>
      </c>
      <c r="D69" s="36" t="s">
        <v>1625</v>
      </c>
      <c r="E69" s="36" t="s">
        <v>1051</v>
      </c>
      <c r="F69" s="36" t="s">
        <v>1626</v>
      </c>
      <c r="G69" s="36" t="s">
        <v>1627</v>
      </c>
      <c r="H69" s="36" t="s">
        <v>1174</v>
      </c>
      <c r="I69" s="36" t="s">
        <v>1286</v>
      </c>
      <c r="J69" s="38" t="e">
        <f>VLOOKUP(C69,'[1]7月合作'!$C$2:$E$99,2,FALSE)</f>
        <v>#N/A</v>
      </c>
      <c r="K69" s="55" t="e">
        <f>VLOOKUP(C69,[1]日夜饮!$C$2:$D$209,2,FALSE)</f>
        <v>#N/A</v>
      </c>
      <c r="L69" s="43">
        <f t="shared" si="7"/>
        <v>5.22727272727273</v>
      </c>
      <c r="M69" s="44">
        <f t="shared" si="8"/>
        <v>0.0363636363636364</v>
      </c>
      <c r="N69" s="44">
        <f t="shared" si="6"/>
        <v>0.00695652173913044</v>
      </c>
      <c r="O69" s="36" t="s">
        <v>1065</v>
      </c>
      <c r="P69" s="36" t="s">
        <v>1628</v>
      </c>
      <c r="Q69" s="36" t="s">
        <v>1629</v>
      </c>
      <c r="R69" s="36" t="s">
        <v>1382</v>
      </c>
      <c r="S69" s="36" t="s">
        <v>1627</v>
      </c>
      <c r="T69" s="36">
        <v>800</v>
      </c>
      <c r="U69" s="36" t="s">
        <v>1060</v>
      </c>
      <c r="Y69" s="36" t="s">
        <v>1630</v>
      </c>
    </row>
    <row r="70" hidden="1" spans="1:25">
      <c r="A70" s="36" t="s">
        <v>1631</v>
      </c>
      <c r="B70" s="36" t="s">
        <v>1632</v>
      </c>
      <c r="C70" s="36" t="s">
        <v>1633</v>
      </c>
      <c r="D70" s="36" t="s">
        <v>1634</v>
      </c>
      <c r="E70" s="36" t="s">
        <v>1051</v>
      </c>
      <c r="F70" s="36" t="s">
        <v>1635</v>
      </c>
      <c r="G70" s="36" t="s">
        <v>1636</v>
      </c>
      <c r="H70" s="36" t="s">
        <v>1105</v>
      </c>
      <c r="I70" s="36" t="s">
        <v>1637</v>
      </c>
      <c r="J70" s="38" t="e">
        <f>VLOOKUP(C70,'[1]7月合作'!$C$2:$E$99,2,FALSE)</f>
        <v>#N/A</v>
      </c>
      <c r="K70" s="55" t="e">
        <f>VLOOKUP(C70,[1]日夜饮!$C$2:$D$209,2,FALSE)</f>
        <v>#N/A</v>
      </c>
      <c r="L70" s="43">
        <f t="shared" si="7"/>
        <v>5.2</v>
      </c>
      <c r="M70" s="44">
        <f t="shared" si="8"/>
        <v>0.0533333333333333</v>
      </c>
      <c r="N70" s="44"/>
      <c r="O70" s="36" t="s">
        <v>1056</v>
      </c>
      <c r="P70" s="36" t="s">
        <v>1554</v>
      </c>
      <c r="Q70" s="36" t="s">
        <v>1071</v>
      </c>
      <c r="R70" s="36" t="s">
        <v>39</v>
      </c>
      <c r="S70" s="36" t="s">
        <v>1068</v>
      </c>
      <c r="T70" s="36">
        <v>800</v>
      </c>
      <c r="U70" s="36" t="s">
        <v>1060</v>
      </c>
      <c r="Y70" s="36" t="s">
        <v>1638</v>
      </c>
    </row>
    <row r="71" hidden="1" spans="1:25">
      <c r="A71" s="36" t="s">
        <v>1639</v>
      </c>
      <c r="B71" s="36" t="s">
        <v>1640</v>
      </c>
      <c r="C71" s="36" t="s">
        <v>1641</v>
      </c>
      <c r="D71" s="36" t="s">
        <v>1642</v>
      </c>
      <c r="E71" s="36" t="s">
        <v>1051</v>
      </c>
      <c r="F71" s="36" t="s">
        <v>1640</v>
      </c>
      <c r="G71" s="36" t="s">
        <v>1643</v>
      </c>
      <c r="H71" s="36" t="s">
        <v>1083</v>
      </c>
      <c r="I71" s="36" t="s">
        <v>1644</v>
      </c>
      <c r="J71" s="38" t="e">
        <f>VLOOKUP(C71,'[1]7月合作'!$C$2:$E$99,2,FALSE)</f>
        <v>#N/A</v>
      </c>
      <c r="K71" s="55" t="e">
        <f>VLOOKUP(C71,[1]日夜饮!$C$2:$D$209,2,FALSE)</f>
        <v>#N/A</v>
      </c>
      <c r="L71" s="43">
        <f t="shared" si="7"/>
        <v>5.15384615384615</v>
      </c>
      <c r="M71" s="44">
        <f t="shared" si="8"/>
        <v>0.0230769230769231</v>
      </c>
      <c r="N71" s="44"/>
      <c r="O71" s="36" t="s">
        <v>1056</v>
      </c>
      <c r="P71" s="36" t="s">
        <v>1070</v>
      </c>
      <c r="Q71" s="36" t="s">
        <v>1071</v>
      </c>
      <c r="R71" s="36" t="s">
        <v>73</v>
      </c>
      <c r="S71" s="36" t="s">
        <v>1645</v>
      </c>
      <c r="T71" s="36">
        <v>1200</v>
      </c>
      <c r="U71" s="36" t="s">
        <v>1060</v>
      </c>
      <c r="Y71" s="36" t="s">
        <v>1646</v>
      </c>
    </row>
    <row r="72" hidden="1" spans="1:25">
      <c r="A72" s="36" t="s">
        <v>1647</v>
      </c>
      <c r="B72" s="36" t="s">
        <v>1648</v>
      </c>
      <c r="C72" s="36" t="s">
        <v>190</v>
      </c>
      <c r="D72" s="36" t="s">
        <v>193</v>
      </c>
      <c r="E72" s="36" t="s">
        <v>1051</v>
      </c>
      <c r="F72" s="36" t="s">
        <v>191</v>
      </c>
      <c r="G72" s="36" t="s">
        <v>192</v>
      </c>
      <c r="H72" s="36" t="s">
        <v>55</v>
      </c>
      <c r="I72" s="36" t="s">
        <v>1649</v>
      </c>
      <c r="J72" s="38" t="e">
        <f>VLOOKUP(C72,'[1]7月合作'!$C$2:$E$99,2,FALSE)</f>
        <v>#N/A</v>
      </c>
      <c r="K72" s="55" t="str">
        <f>VLOOKUP(C72,[1]日夜饮!$C$2:$D$209,2,FALSE)</f>
        <v>图文</v>
      </c>
      <c r="L72" s="43">
        <f t="shared" si="7"/>
        <v>11.25</v>
      </c>
      <c r="M72" s="44">
        <f t="shared" si="8"/>
        <v>0.0416666666666667</v>
      </c>
      <c r="N72" s="44"/>
      <c r="O72" s="36" t="s">
        <v>1065</v>
      </c>
      <c r="P72" s="36" t="s">
        <v>1650</v>
      </c>
      <c r="Q72" s="36" t="s">
        <v>1071</v>
      </c>
      <c r="R72" s="36" t="s">
        <v>39</v>
      </c>
      <c r="S72" s="36" t="s">
        <v>1651</v>
      </c>
      <c r="T72" s="36">
        <v>500</v>
      </c>
      <c r="U72" s="36" t="s">
        <v>1060</v>
      </c>
      <c r="Y72" s="36" t="s">
        <v>1652</v>
      </c>
    </row>
    <row r="73" hidden="1" spans="1:25">
      <c r="A73" s="36" t="s">
        <v>1653</v>
      </c>
      <c r="B73" s="36" t="s">
        <v>1654</v>
      </c>
      <c r="C73" s="36" t="s">
        <v>1655</v>
      </c>
      <c r="D73" s="36" t="s">
        <v>1656</v>
      </c>
      <c r="E73" s="36" t="s">
        <v>1080</v>
      </c>
      <c r="F73" s="36" t="s">
        <v>1654</v>
      </c>
      <c r="G73" s="36" t="s">
        <v>1657</v>
      </c>
      <c r="H73" s="36" t="s">
        <v>1508</v>
      </c>
      <c r="I73" s="36" t="s">
        <v>1658</v>
      </c>
      <c r="J73" s="38" t="str">
        <f>VLOOKUP(C73,'[1]7月合作'!$C$2:$E$99,2,FALSE)</f>
        <v>2020-07-27T18:02:00</v>
      </c>
      <c r="K73" s="55" t="e">
        <f>VLOOKUP(C73,[1]日夜饮!$C$2:$D$209,2,FALSE)</f>
        <v>#N/A</v>
      </c>
      <c r="L73" s="43">
        <f t="shared" si="7"/>
        <v>7.77464788732394</v>
      </c>
      <c r="M73" s="44">
        <f t="shared" si="8"/>
        <v>0.0140845070422535</v>
      </c>
      <c r="N73" s="44"/>
      <c r="O73" s="36" t="s">
        <v>1659</v>
      </c>
      <c r="P73" s="36" t="s">
        <v>1660</v>
      </c>
      <c r="Q73" s="36" t="s">
        <v>1661</v>
      </c>
      <c r="R73" s="36" t="s">
        <v>1662</v>
      </c>
      <c r="S73" s="36" t="s">
        <v>1663</v>
      </c>
      <c r="T73" s="36">
        <v>1000</v>
      </c>
      <c r="U73" s="36" t="s">
        <v>1060</v>
      </c>
      <c r="Y73" s="36" t="s">
        <v>1664</v>
      </c>
    </row>
    <row r="74" hidden="1" spans="1:25">
      <c r="A74" s="36" t="s">
        <v>1665</v>
      </c>
      <c r="B74" s="36" t="s">
        <v>1666</v>
      </c>
      <c r="C74" s="36" t="s">
        <v>1667</v>
      </c>
      <c r="D74" s="36" t="s">
        <v>1668</v>
      </c>
      <c r="E74" s="36" t="s">
        <v>1080</v>
      </c>
      <c r="F74" s="36" t="s">
        <v>1666</v>
      </c>
      <c r="G74" s="36" t="s">
        <v>1669</v>
      </c>
      <c r="H74" s="36" t="s">
        <v>37</v>
      </c>
      <c r="I74" s="36" t="s">
        <v>1670</v>
      </c>
      <c r="J74" s="38" t="e">
        <f>VLOOKUP(C74,'[1]7月合作'!$C$2:$E$99,2,FALSE)</f>
        <v>#N/A</v>
      </c>
      <c r="K74" s="55" t="e">
        <f>VLOOKUP(C74,[1]日夜饮!$C$2:$D$209,2,FALSE)</f>
        <v>#N/A</v>
      </c>
      <c r="L74" s="43">
        <f t="shared" si="7"/>
        <v>5.14285714285714</v>
      </c>
      <c r="M74" s="44">
        <f t="shared" si="8"/>
        <v>0</v>
      </c>
      <c r="N74" s="44"/>
      <c r="O74" s="36" t="s">
        <v>1056</v>
      </c>
      <c r="P74" s="36" t="s">
        <v>1671</v>
      </c>
      <c r="Q74" s="36" t="s">
        <v>1071</v>
      </c>
      <c r="R74" s="36" t="s">
        <v>39</v>
      </c>
      <c r="S74" s="36" t="s">
        <v>1068</v>
      </c>
      <c r="T74" s="36">
        <v>0</v>
      </c>
      <c r="U74" s="36" t="s">
        <v>1060</v>
      </c>
      <c r="Y74" s="36" t="s">
        <v>1672</v>
      </c>
    </row>
    <row r="75" hidden="1" spans="1:25">
      <c r="A75" s="36" t="s">
        <v>1673</v>
      </c>
      <c r="B75" s="36" t="s">
        <v>1674</v>
      </c>
      <c r="C75" s="36" t="s">
        <v>1675</v>
      </c>
      <c r="D75" s="36" t="s">
        <v>1676</v>
      </c>
      <c r="E75" s="36" t="s">
        <v>1051</v>
      </c>
      <c r="F75" s="36" t="s">
        <v>1677</v>
      </c>
      <c r="G75" s="36" t="s">
        <v>1678</v>
      </c>
      <c r="H75" s="36" t="s">
        <v>55</v>
      </c>
      <c r="I75" s="36" t="s">
        <v>1679</v>
      </c>
      <c r="J75" s="38" t="e">
        <f>VLOOKUP(C75,'[1]7月合作'!$C$2:$E$99,2,FALSE)</f>
        <v>#N/A</v>
      </c>
      <c r="K75" s="55" t="e">
        <f>VLOOKUP(C75,[1]日夜饮!$C$2:$D$209,2,FALSE)</f>
        <v>#N/A</v>
      </c>
      <c r="L75" s="43">
        <f t="shared" si="7"/>
        <v>4.91666666666667</v>
      </c>
      <c r="M75" s="44">
        <f t="shared" si="8"/>
        <v>0</v>
      </c>
      <c r="N75" s="44"/>
      <c r="O75" s="36" t="s">
        <v>1056</v>
      </c>
      <c r="P75" s="36" t="s">
        <v>1085</v>
      </c>
      <c r="Q75" s="36" t="s">
        <v>1086</v>
      </c>
      <c r="R75" s="36" t="s">
        <v>39</v>
      </c>
      <c r="T75" s="36">
        <v>0</v>
      </c>
      <c r="U75" s="36" t="s">
        <v>1060</v>
      </c>
      <c r="Y75" s="36" t="s">
        <v>1680</v>
      </c>
    </row>
    <row r="76" hidden="1" spans="1:25">
      <c r="A76" s="36" t="s">
        <v>1681</v>
      </c>
      <c r="B76" s="36" t="s">
        <v>1682</v>
      </c>
      <c r="C76" s="36" t="s">
        <v>1683</v>
      </c>
      <c r="D76" s="36" t="s">
        <v>1684</v>
      </c>
      <c r="E76" s="36" t="s">
        <v>1080</v>
      </c>
      <c r="F76" s="36" t="s">
        <v>1685</v>
      </c>
      <c r="G76" s="36" t="s">
        <v>1686</v>
      </c>
      <c r="H76" s="36" t="s">
        <v>1687</v>
      </c>
      <c r="I76" s="36" t="s">
        <v>1688</v>
      </c>
      <c r="J76" s="38" t="e">
        <f>VLOOKUP(C76,'[1]7月合作'!$C$2:$E$99,2,FALSE)</f>
        <v>#N/A</v>
      </c>
      <c r="K76" s="55" t="e">
        <f>VLOOKUP(C76,[1]日夜饮!$C$2:$D$209,2,FALSE)</f>
        <v>#N/A</v>
      </c>
      <c r="L76" s="43">
        <f t="shared" si="7"/>
        <v>4.81818181818182</v>
      </c>
      <c r="M76" s="44">
        <f t="shared" si="8"/>
        <v>0.0454545454545455</v>
      </c>
      <c r="N76" s="44"/>
      <c r="O76" s="36" t="s">
        <v>1065</v>
      </c>
      <c r="P76" s="36" t="s">
        <v>1070</v>
      </c>
      <c r="Q76" s="36" t="s">
        <v>1689</v>
      </c>
      <c r="R76" s="36" t="s">
        <v>39</v>
      </c>
      <c r="S76" s="36" t="s">
        <v>1690</v>
      </c>
      <c r="T76" s="36">
        <v>1500</v>
      </c>
      <c r="U76" s="36" t="s">
        <v>1060</v>
      </c>
      <c r="Y76" s="36" t="s">
        <v>1691</v>
      </c>
    </row>
    <row r="77" hidden="1" spans="1:25">
      <c r="A77" s="36" t="s">
        <v>1692</v>
      </c>
      <c r="B77" s="36" t="s">
        <v>1693</v>
      </c>
      <c r="C77" s="36" t="s">
        <v>1694</v>
      </c>
      <c r="D77" s="36" t="s">
        <v>1695</v>
      </c>
      <c r="E77" s="36" t="s">
        <v>1080</v>
      </c>
      <c r="F77" s="36" t="s">
        <v>1693</v>
      </c>
      <c r="G77" s="36" t="s">
        <v>1696</v>
      </c>
      <c r="H77" s="36" t="s">
        <v>80</v>
      </c>
      <c r="I77" s="36" t="s">
        <v>1450</v>
      </c>
      <c r="J77" s="38" t="e">
        <f>VLOOKUP(C77,'[1]7月合作'!$C$2:$E$99,2,FALSE)</f>
        <v>#N/A</v>
      </c>
      <c r="K77" s="55" t="e">
        <f>VLOOKUP(C77,[1]日夜饮!$C$2:$D$209,2,FALSE)</f>
        <v>#N/A</v>
      </c>
      <c r="L77" s="43">
        <f t="shared" si="7"/>
        <v>4.75</v>
      </c>
      <c r="M77" s="44">
        <f t="shared" si="8"/>
        <v>0</v>
      </c>
      <c r="N77" s="44"/>
      <c r="O77" s="36" t="s">
        <v>1056</v>
      </c>
      <c r="P77" s="36" t="s">
        <v>1070</v>
      </c>
      <c r="Q77" s="36" t="s">
        <v>1697</v>
      </c>
      <c r="R77" s="36" t="s">
        <v>39</v>
      </c>
      <c r="T77" s="36">
        <v>0</v>
      </c>
      <c r="U77" s="36" t="s">
        <v>1060</v>
      </c>
      <c r="Y77" s="36" t="s">
        <v>1698</v>
      </c>
    </row>
    <row r="78" hidden="1" spans="1:25">
      <c r="A78" s="36" t="s">
        <v>1699</v>
      </c>
      <c r="B78" s="36" t="s">
        <v>1700</v>
      </c>
      <c r="C78" s="36" t="s">
        <v>1701</v>
      </c>
      <c r="D78" s="36" t="s">
        <v>1702</v>
      </c>
      <c r="E78" s="36" t="s">
        <v>1080</v>
      </c>
      <c r="F78" s="36" t="s">
        <v>1700</v>
      </c>
      <c r="G78" s="36" t="s">
        <v>1703</v>
      </c>
      <c r="H78" s="36" t="s">
        <v>1704</v>
      </c>
      <c r="I78" s="36" t="s">
        <v>1705</v>
      </c>
      <c r="J78" s="38" t="e">
        <f>VLOOKUP(C78,'[1]7月合作'!$C$2:$E$99,2,FALSE)</f>
        <v>#N/A</v>
      </c>
      <c r="K78" s="55" t="e">
        <f>VLOOKUP(C78,[1]日夜饮!$C$2:$D$209,2,FALSE)</f>
        <v>#N/A</v>
      </c>
      <c r="L78" s="43">
        <f t="shared" si="7"/>
        <v>4.71111111111111</v>
      </c>
      <c r="M78" s="44">
        <f t="shared" si="8"/>
        <v>0.0177777777777778</v>
      </c>
      <c r="N78" s="44"/>
      <c r="O78" s="36" t="s">
        <v>1065</v>
      </c>
      <c r="P78" s="36" t="s">
        <v>1070</v>
      </c>
      <c r="Q78" s="36" t="s">
        <v>1706</v>
      </c>
      <c r="R78" s="36" t="s">
        <v>1707</v>
      </c>
      <c r="S78" s="36" t="s">
        <v>1708</v>
      </c>
      <c r="T78" s="36">
        <v>800</v>
      </c>
      <c r="U78" s="36" t="s">
        <v>1060</v>
      </c>
      <c r="Y78" s="36" t="s">
        <v>1709</v>
      </c>
    </row>
    <row r="79" hidden="1" spans="1:25">
      <c r="A79" s="36" t="s">
        <v>1710</v>
      </c>
      <c r="B79" s="36" t="s">
        <v>1711</v>
      </c>
      <c r="C79" s="36" t="s">
        <v>1712</v>
      </c>
      <c r="D79" s="36" t="s">
        <v>1713</v>
      </c>
      <c r="E79" s="36" t="s">
        <v>1051</v>
      </c>
      <c r="F79" s="36" t="s">
        <v>1711</v>
      </c>
      <c r="G79" s="36" t="s">
        <v>1714</v>
      </c>
      <c r="H79" s="36" t="s">
        <v>1588</v>
      </c>
      <c r="I79" s="36" t="s">
        <v>1236</v>
      </c>
      <c r="J79" s="38" t="e">
        <f>VLOOKUP(C79,'[1]7月合作'!$C$2:$E$99,2,FALSE)</f>
        <v>#N/A</v>
      </c>
      <c r="K79" s="55" t="e">
        <f>VLOOKUP(C79,[1]日夜饮!$C$2:$D$209,2,FALSE)</f>
        <v>#N/A</v>
      </c>
      <c r="L79" s="43">
        <f t="shared" si="7"/>
        <v>4.66666666666667</v>
      </c>
      <c r="M79" s="44">
        <f t="shared" si="8"/>
        <v>0.0206666666666667</v>
      </c>
      <c r="N79" s="44"/>
      <c r="O79" s="36" t="s">
        <v>1065</v>
      </c>
      <c r="P79" s="36" t="s">
        <v>1246</v>
      </c>
      <c r="Q79" s="36" t="s">
        <v>1237</v>
      </c>
      <c r="R79" s="36" t="s">
        <v>82</v>
      </c>
      <c r="S79" s="36" t="s">
        <v>1068</v>
      </c>
      <c r="T79" s="36">
        <v>620</v>
      </c>
      <c r="U79" s="36" t="s">
        <v>1060</v>
      </c>
      <c r="Y79" s="36" t="s">
        <v>1715</v>
      </c>
    </row>
    <row r="80" hidden="1" spans="1:25">
      <c r="A80" s="36" t="s">
        <v>1716</v>
      </c>
      <c r="B80" s="36" t="s">
        <v>1717</v>
      </c>
      <c r="C80" s="36" t="s">
        <v>1718</v>
      </c>
      <c r="D80" s="36" t="s">
        <v>1719</v>
      </c>
      <c r="E80" s="36" t="s">
        <v>1051</v>
      </c>
      <c r="F80" s="36" t="s">
        <v>1720</v>
      </c>
      <c r="G80" s="36" t="s">
        <v>1721</v>
      </c>
      <c r="H80" s="36" t="s">
        <v>48</v>
      </c>
      <c r="I80" s="36" t="s">
        <v>1175</v>
      </c>
      <c r="J80" s="38" t="e">
        <f>VLOOKUP(C80,'[1]7月合作'!$C$2:$E$99,2,FALSE)</f>
        <v>#N/A</v>
      </c>
      <c r="K80" s="55" t="e">
        <f>VLOOKUP(C80,[1]日夜饮!$C$2:$D$209,2,FALSE)</f>
        <v>#N/A</v>
      </c>
      <c r="L80" s="43">
        <f t="shared" si="7"/>
        <v>4.54545454545455</v>
      </c>
      <c r="M80" s="44">
        <f t="shared" si="8"/>
        <v>0.0318181818181818</v>
      </c>
      <c r="N80" s="44">
        <f t="shared" ref="N80:N84" si="9">T80/I80</f>
        <v>0.007</v>
      </c>
      <c r="O80" s="36" t="s">
        <v>1065</v>
      </c>
      <c r="P80" s="36" t="s">
        <v>1722</v>
      </c>
      <c r="Q80" s="36" t="s">
        <v>1237</v>
      </c>
      <c r="R80" s="36" t="s">
        <v>39</v>
      </c>
      <c r="S80" s="36" t="s">
        <v>1723</v>
      </c>
      <c r="T80" s="36">
        <v>350</v>
      </c>
      <c r="U80" s="36" t="s">
        <v>1060</v>
      </c>
      <c r="Y80" s="36" t="s">
        <v>1142</v>
      </c>
    </row>
    <row r="81" spans="1:25">
      <c r="A81" s="36" t="s">
        <v>1724</v>
      </c>
      <c r="B81" s="50" t="s">
        <v>1725</v>
      </c>
      <c r="C81" s="36" t="s">
        <v>1726</v>
      </c>
      <c r="D81" s="36" t="s">
        <v>1727</v>
      </c>
      <c r="E81" s="36" t="s">
        <v>1051</v>
      </c>
      <c r="F81" s="36" t="s">
        <v>1725</v>
      </c>
      <c r="G81" s="51" t="s">
        <v>1728</v>
      </c>
      <c r="H81" s="36" t="s">
        <v>1174</v>
      </c>
      <c r="I81" s="36" t="s">
        <v>1428</v>
      </c>
      <c r="J81" s="38" t="e">
        <f>VLOOKUP(C81,'[1]7月合作'!$C$2:$E$99,2,FALSE)</f>
        <v>#N/A</v>
      </c>
      <c r="K81" s="55" t="e">
        <f>VLOOKUP(C81,[1]日夜饮!$C$2:$D$209,2,FALSE)</f>
        <v>#N/A</v>
      </c>
      <c r="L81" s="43">
        <f t="shared" si="7"/>
        <v>4.54545454545455</v>
      </c>
      <c r="M81" s="44">
        <f t="shared" si="8"/>
        <v>0.0204545454545455</v>
      </c>
      <c r="N81" s="44">
        <f t="shared" si="9"/>
        <v>0.0045</v>
      </c>
      <c r="O81" s="36" t="s">
        <v>1065</v>
      </c>
      <c r="P81" s="36" t="s">
        <v>1729</v>
      </c>
      <c r="Q81" s="36" t="s">
        <v>1661</v>
      </c>
      <c r="R81" s="36" t="s">
        <v>1382</v>
      </c>
      <c r="S81" s="36" t="s">
        <v>1730</v>
      </c>
      <c r="T81" s="36">
        <v>450</v>
      </c>
      <c r="U81" s="36" t="s">
        <v>1060</v>
      </c>
      <c r="Y81" s="36" t="s">
        <v>1731</v>
      </c>
    </row>
    <row r="82" hidden="1" spans="1:25">
      <c r="A82" s="36" t="s">
        <v>1732</v>
      </c>
      <c r="B82" s="36" t="s">
        <v>1733</v>
      </c>
      <c r="C82" s="36" t="s">
        <v>1734</v>
      </c>
      <c r="D82" s="36" t="s">
        <v>1735</v>
      </c>
      <c r="E82" s="36" t="s">
        <v>1051</v>
      </c>
      <c r="F82" s="36" t="s">
        <v>1736</v>
      </c>
      <c r="G82" s="36" t="s">
        <v>1737</v>
      </c>
      <c r="H82" s="36" t="s">
        <v>1126</v>
      </c>
      <c r="I82" s="36" t="s">
        <v>1738</v>
      </c>
      <c r="J82" s="38" t="e">
        <f>VLOOKUP(C82,'[1]7月合作'!$C$2:$E$99,2,FALSE)</f>
        <v>#N/A</v>
      </c>
      <c r="K82" s="55" t="e">
        <f>VLOOKUP(C82,[1]日夜饮!$C$2:$D$209,2,FALSE)</f>
        <v>#N/A</v>
      </c>
      <c r="L82" s="43">
        <f t="shared" si="7"/>
        <v>4.52380952380952</v>
      </c>
      <c r="M82" s="44">
        <f t="shared" si="8"/>
        <v>0</v>
      </c>
      <c r="N82" s="44"/>
      <c r="O82" s="36" t="s">
        <v>1659</v>
      </c>
      <c r="P82" s="36" t="s">
        <v>1410</v>
      </c>
      <c r="Q82" s="36" t="s">
        <v>1086</v>
      </c>
      <c r="R82" s="36" t="s">
        <v>73</v>
      </c>
      <c r="T82" s="36">
        <v>0</v>
      </c>
      <c r="U82" s="36" t="s">
        <v>1060</v>
      </c>
      <c r="Y82" s="36" t="s">
        <v>1739</v>
      </c>
    </row>
    <row r="83" hidden="1" spans="1:25">
      <c r="A83" s="36" t="s">
        <v>1740</v>
      </c>
      <c r="B83" s="36" t="s">
        <v>1741</v>
      </c>
      <c r="C83" s="36" t="s">
        <v>1742</v>
      </c>
      <c r="D83" s="36" t="s">
        <v>1743</v>
      </c>
      <c r="E83" s="36" t="s">
        <v>1051</v>
      </c>
      <c r="F83" s="36" t="s">
        <v>1744</v>
      </c>
      <c r="G83" s="36" t="s">
        <v>1745</v>
      </c>
      <c r="H83" s="36" t="s">
        <v>126</v>
      </c>
      <c r="I83" s="36" t="s">
        <v>1746</v>
      </c>
      <c r="J83" s="38" t="e">
        <f>VLOOKUP(C83,'[1]7月合作'!$C$2:$E$99,2,FALSE)</f>
        <v>#N/A</v>
      </c>
      <c r="K83" s="55" t="e">
        <f>VLOOKUP(C83,[1]日夜饮!$C$2:$D$209,2,FALSE)</f>
        <v>#N/A</v>
      </c>
      <c r="L83" s="43">
        <f t="shared" si="7"/>
        <v>4.5</v>
      </c>
      <c r="M83" s="44">
        <f t="shared" si="8"/>
        <v>0</v>
      </c>
      <c r="N83" s="44"/>
      <c r="O83" s="36" t="s">
        <v>1056</v>
      </c>
      <c r="P83" s="36" t="s">
        <v>1057</v>
      </c>
      <c r="Q83" s="36" t="s">
        <v>1402</v>
      </c>
      <c r="R83" s="36" t="s">
        <v>103</v>
      </c>
      <c r="S83" s="36" t="s">
        <v>1068</v>
      </c>
      <c r="T83" s="36">
        <v>0</v>
      </c>
      <c r="U83" s="36" t="s">
        <v>1060</v>
      </c>
      <c r="Y83" s="36" t="s">
        <v>1326</v>
      </c>
    </row>
    <row r="84" s="49" customFormat="1" spans="1:25">
      <c r="A84" s="49" t="s">
        <v>1747</v>
      </c>
      <c r="B84" s="49" t="s">
        <v>1748</v>
      </c>
      <c r="C84" s="49" t="s">
        <v>52</v>
      </c>
      <c r="D84" s="49" t="s">
        <v>56</v>
      </c>
      <c r="E84" s="49" t="s">
        <v>1080</v>
      </c>
      <c r="F84" s="49" t="s">
        <v>1749</v>
      </c>
      <c r="G84" s="53" t="s">
        <v>54</v>
      </c>
      <c r="H84" s="49" t="s">
        <v>55</v>
      </c>
      <c r="I84" s="49" t="s">
        <v>1377</v>
      </c>
      <c r="J84" s="49" t="e">
        <f>VLOOKUP(C84,'[1]7月合作'!$C$2:$E$99,2,FALSE)</f>
        <v>#N/A</v>
      </c>
      <c r="K84" s="59" t="e">
        <f>VLOOKUP(C84,[1]日夜饮!$C$2:$D$209,2,FALSE)</f>
        <v>#N/A</v>
      </c>
      <c r="L84" s="60">
        <f t="shared" si="7"/>
        <v>4.5</v>
      </c>
      <c r="M84" s="61">
        <f t="shared" si="8"/>
        <v>0.0291666666666667</v>
      </c>
      <c r="N84" s="61">
        <f t="shared" si="9"/>
        <v>0.00648148148148148</v>
      </c>
      <c r="O84" s="49" t="s">
        <v>1065</v>
      </c>
      <c r="P84" s="49" t="s">
        <v>1750</v>
      </c>
      <c r="Q84" s="49" t="s">
        <v>1071</v>
      </c>
      <c r="R84" s="49" t="s">
        <v>1751</v>
      </c>
      <c r="S84" s="49" t="s">
        <v>1752</v>
      </c>
      <c r="T84" s="49">
        <v>350</v>
      </c>
      <c r="U84" s="49" t="s">
        <v>1060</v>
      </c>
      <c r="Y84" s="49" t="s">
        <v>1753</v>
      </c>
    </row>
    <row r="85" hidden="1" spans="1:25">
      <c r="A85" s="36" t="s">
        <v>1754</v>
      </c>
      <c r="B85" s="36" t="s">
        <v>1755</v>
      </c>
      <c r="C85" s="36" t="s">
        <v>1756</v>
      </c>
      <c r="D85" s="36" t="s">
        <v>1757</v>
      </c>
      <c r="E85" s="36" t="s">
        <v>1051</v>
      </c>
      <c r="F85" s="36" t="s">
        <v>1758</v>
      </c>
      <c r="G85" s="36" t="s">
        <v>1759</v>
      </c>
      <c r="H85" s="36" t="s">
        <v>1137</v>
      </c>
      <c r="I85" s="36" t="s">
        <v>1760</v>
      </c>
      <c r="J85" s="38" t="e">
        <f>VLOOKUP(C85,'[1]7月合作'!$C$2:$E$99,2,FALSE)</f>
        <v>#N/A</v>
      </c>
      <c r="K85" s="55" t="e">
        <f>VLOOKUP(C85,[1]日夜饮!$C$2:$D$209,2,FALSE)</f>
        <v>#N/A</v>
      </c>
      <c r="L85" s="43">
        <f t="shared" si="7"/>
        <v>4.48</v>
      </c>
      <c r="M85" s="44">
        <f t="shared" si="8"/>
        <v>0</v>
      </c>
      <c r="N85" s="44"/>
      <c r="O85" s="36" t="s">
        <v>1065</v>
      </c>
      <c r="P85" s="36" t="s">
        <v>1761</v>
      </c>
      <c r="Q85" s="36" t="s">
        <v>1121</v>
      </c>
      <c r="R85" s="36" t="s">
        <v>39</v>
      </c>
      <c r="T85" s="36">
        <v>0</v>
      </c>
      <c r="U85" s="36" t="s">
        <v>1060</v>
      </c>
      <c r="Y85" s="36" t="s">
        <v>1762</v>
      </c>
    </row>
    <row r="86" hidden="1" spans="1:25">
      <c r="A86" s="36" t="s">
        <v>1763</v>
      </c>
      <c r="B86" s="36" t="s">
        <v>1764</v>
      </c>
      <c r="C86" s="36" t="s">
        <v>1765</v>
      </c>
      <c r="D86" s="36" t="s">
        <v>1766</v>
      </c>
      <c r="E86" s="36" t="s">
        <v>1080</v>
      </c>
      <c r="F86" s="36" t="s">
        <v>1764</v>
      </c>
      <c r="G86" s="36" t="s">
        <v>1767</v>
      </c>
      <c r="H86" s="36" t="s">
        <v>1428</v>
      </c>
      <c r="I86" s="36" t="s">
        <v>1768</v>
      </c>
      <c r="J86" s="38" t="e">
        <f>VLOOKUP(C86,'[1]7月合作'!$C$2:$E$99,2,FALSE)</f>
        <v>#N/A</v>
      </c>
      <c r="K86" s="55" t="e">
        <f>VLOOKUP(C86,[1]日夜饮!$C$2:$D$209,2,FALSE)</f>
        <v>#N/A</v>
      </c>
      <c r="L86" s="43">
        <f t="shared" si="7"/>
        <v>4.48</v>
      </c>
      <c r="M86" s="44">
        <f t="shared" si="8"/>
        <v>0.025</v>
      </c>
      <c r="N86" s="44"/>
      <c r="O86" s="36" t="s">
        <v>1056</v>
      </c>
      <c r="P86" s="36" t="s">
        <v>1066</v>
      </c>
      <c r="Q86" s="36" t="s">
        <v>1071</v>
      </c>
      <c r="R86" s="36" t="s">
        <v>82</v>
      </c>
      <c r="S86" s="36" t="s">
        <v>1767</v>
      </c>
      <c r="T86" s="36">
        <v>2500</v>
      </c>
      <c r="U86" s="36" t="s">
        <v>1060</v>
      </c>
      <c r="Y86" s="36" t="s">
        <v>1769</v>
      </c>
    </row>
    <row r="87" hidden="1" spans="1:25">
      <c r="A87" s="36" t="s">
        <v>1770</v>
      </c>
      <c r="B87" s="36" t="s">
        <v>1771</v>
      </c>
      <c r="C87" s="36" t="s">
        <v>1772</v>
      </c>
      <c r="D87" s="36" t="s">
        <v>1773</v>
      </c>
      <c r="E87" s="36" t="s">
        <v>1051</v>
      </c>
      <c r="F87" s="36" t="s">
        <v>1771</v>
      </c>
      <c r="G87" s="36" t="s">
        <v>1774</v>
      </c>
      <c r="H87" s="36" t="s">
        <v>1126</v>
      </c>
      <c r="I87" s="36" t="s">
        <v>1775</v>
      </c>
      <c r="J87" s="38" t="e">
        <f>VLOOKUP(C87,'[1]7月合作'!$C$2:$E$99,2,FALSE)</f>
        <v>#N/A</v>
      </c>
      <c r="K87" s="55" t="e">
        <f>VLOOKUP(C87,[1]日夜饮!$C$2:$D$209,2,FALSE)</f>
        <v>#N/A</v>
      </c>
      <c r="L87" s="43">
        <f t="shared" si="7"/>
        <v>4.47619047619048</v>
      </c>
      <c r="M87" s="44">
        <f t="shared" si="8"/>
        <v>0</v>
      </c>
      <c r="N87" s="44"/>
      <c r="O87" s="36" t="s">
        <v>1056</v>
      </c>
      <c r="P87" s="36" t="s">
        <v>1776</v>
      </c>
      <c r="Q87" s="36" t="s">
        <v>1086</v>
      </c>
      <c r="R87" s="36" t="s">
        <v>73</v>
      </c>
      <c r="T87" s="36">
        <v>0</v>
      </c>
      <c r="U87" s="36" t="s">
        <v>1060</v>
      </c>
      <c r="Y87" s="36" t="s">
        <v>1777</v>
      </c>
    </row>
    <row r="88" hidden="1" spans="1:25">
      <c r="A88" s="36" t="s">
        <v>1778</v>
      </c>
      <c r="B88" s="36" t="s">
        <v>1779</v>
      </c>
      <c r="C88" s="36" t="s">
        <v>1780</v>
      </c>
      <c r="D88" s="36" t="s">
        <v>1781</v>
      </c>
      <c r="E88" s="36" t="s">
        <v>1080</v>
      </c>
      <c r="F88" s="36" t="s">
        <v>1782</v>
      </c>
      <c r="G88" s="36" t="s">
        <v>1783</v>
      </c>
      <c r="H88" s="36" t="s">
        <v>48</v>
      </c>
      <c r="I88" s="36" t="s">
        <v>1784</v>
      </c>
      <c r="J88" s="38" t="e">
        <f>VLOOKUP(C88,'[1]7月合作'!$C$2:$E$99,2,FALSE)</f>
        <v>#N/A</v>
      </c>
      <c r="K88" s="55" t="e">
        <f>VLOOKUP(C88,[1]日夜饮!$C$2:$D$209,2,FALSE)</f>
        <v>#N/A</v>
      </c>
      <c r="L88" s="43">
        <f t="shared" si="7"/>
        <v>4.45454545454545</v>
      </c>
      <c r="M88" s="44">
        <f t="shared" si="8"/>
        <v>0.0545454545454545</v>
      </c>
      <c r="N88" s="44">
        <f>T88/I88</f>
        <v>0.0122448979591837</v>
      </c>
      <c r="O88" s="36" t="s">
        <v>1056</v>
      </c>
      <c r="P88" s="36" t="s">
        <v>1785</v>
      </c>
      <c r="Q88" s="36" t="s">
        <v>1273</v>
      </c>
      <c r="R88" s="36" t="s">
        <v>39</v>
      </c>
      <c r="S88" s="36" t="s">
        <v>1786</v>
      </c>
      <c r="T88" s="36">
        <v>600</v>
      </c>
      <c r="U88" s="36" t="s">
        <v>1060</v>
      </c>
      <c r="Y88" s="36" t="s">
        <v>1160</v>
      </c>
    </row>
    <row r="89" hidden="1" spans="1:25">
      <c r="A89" s="36" t="s">
        <v>1787</v>
      </c>
      <c r="B89" s="36" t="s">
        <v>1788</v>
      </c>
      <c r="C89" s="36" t="s">
        <v>1789</v>
      </c>
      <c r="D89" s="36" t="s">
        <v>1790</v>
      </c>
      <c r="E89" s="36" t="s">
        <v>1051</v>
      </c>
      <c r="F89" s="36" t="s">
        <v>1791</v>
      </c>
      <c r="G89" s="36" t="s">
        <v>1792</v>
      </c>
      <c r="H89" s="36" t="s">
        <v>71</v>
      </c>
      <c r="I89" s="36" t="s">
        <v>1793</v>
      </c>
      <c r="J89" s="38" t="e">
        <f>VLOOKUP(C89,'[1]7月合作'!$C$2:$E$99,2,FALSE)</f>
        <v>#N/A</v>
      </c>
      <c r="K89" s="55" t="e">
        <f>VLOOKUP(C89,[1]日夜饮!$C$2:$D$209,2,FALSE)</f>
        <v>#N/A</v>
      </c>
      <c r="L89" s="43">
        <f t="shared" si="7"/>
        <v>4.42105263157895</v>
      </c>
      <c r="M89" s="44">
        <f t="shared" si="8"/>
        <v>0.0210526315789474</v>
      </c>
      <c r="N89" s="44"/>
      <c r="O89" s="36" t="s">
        <v>1065</v>
      </c>
      <c r="P89" s="36" t="s">
        <v>1794</v>
      </c>
      <c r="Q89" s="36" t="s">
        <v>1795</v>
      </c>
      <c r="R89" s="36" t="s">
        <v>82</v>
      </c>
      <c r="T89" s="36">
        <v>400</v>
      </c>
      <c r="U89" s="36" t="s">
        <v>1060</v>
      </c>
      <c r="Y89" s="36" t="s">
        <v>1796</v>
      </c>
    </row>
    <row r="90" hidden="1" spans="1:25">
      <c r="A90" s="36" t="s">
        <v>1797</v>
      </c>
      <c r="B90" s="36" t="s">
        <v>1798</v>
      </c>
      <c r="C90" s="36" t="s">
        <v>1799</v>
      </c>
      <c r="D90" s="36" t="s">
        <v>1800</v>
      </c>
      <c r="E90" s="36" t="s">
        <v>1080</v>
      </c>
      <c r="F90" s="36" t="s">
        <v>1798</v>
      </c>
      <c r="G90" s="36" t="s">
        <v>1801</v>
      </c>
      <c r="H90" s="36" t="s">
        <v>1185</v>
      </c>
      <c r="I90" s="36" t="s">
        <v>1802</v>
      </c>
      <c r="J90" s="38" t="e">
        <f>VLOOKUP(C90,'[1]7月合作'!$C$2:$E$99,2,FALSE)</f>
        <v>#N/A</v>
      </c>
      <c r="K90" s="55">
        <f>VLOOKUP(C90,[1]日夜饮!$C$2:$D$209,2,FALSE)</f>
        <v>0</v>
      </c>
      <c r="L90" s="43">
        <f t="shared" si="7"/>
        <v>2.03361344537815</v>
      </c>
      <c r="M90" s="44">
        <f t="shared" si="8"/>
        <v>0.0252100840336134</v>
      </c>
      <c r="N90" s="44"/>
      <c r="O90" s="36" t="s">
        <v>1219</v>
      </c>
      <c r="P90" s="36" t="s">
        <v>1803</v>
      </c>
      <c r="Q90" s="36" t="s">
        <v>1804</v>
      </c>
      <c r="R90" s="36" t="s">
        <v>1462</v>
      </c>
      <c r="S90" s="36" t="s">
        <v>1805</v>
      </c>
      <c r="T90" s="36">
        <v>3000</v>
      </c>
      <c r="U90" s="36" t="s">
        <v>1060</v>
      </c>
      <c r="Y90" s="36" t="s">
        <v>1806</v>
      </c>
    </row>
    <row r="91" hidden="1" spans="1:25">
      <c r="A91" s="36" t="s">
        <v>1807</v>
      </c>
      <c r="B91" s="36" t="s">
        <v>1808</v>
      </c>
      <c r="C91" s="36" t="s">
        <v>1809</v>
      </c>
      <c r="D91" s="36" t="s">
        <v>1810</v>
      </c>
      <c r="E91" s="36" t="s">
        <v>1080</v>
      </c>
      <c r="F91" s="36" t="s">
        <v>1811</v>
      </c>
      <c r="G91" s="36" t="s">
        <v>1812</v>
      </c>
      <c r="H91" s="36" t="s">
        <v>1377</v>
      </c>
      <c r="I91" s="36" t="s">
        <v>1813</v>
      </c>
      <c r="J91" s="38" t="e">
        <f>VLOOKUP(C91,'[1]7月合作'!$C$2:$E$99,2,FALSE)</f>
        <v>#N/A</v>
      </c>
      <c r="K91" s="55" t="e">
        <f>VLOOKUP(C91,[1]日夜饮!$C$2:$D$209,2,FALSE)</f>
        <v>#N/A</v>
      </c>
      <c r="L91" s="43">
        <f t="shared" si="7"/>
        <v>4.40740740740741</v>
      </c>
      <c r="M91" s="44">
        <f t="shared" si="8"/>
        <v>0.0148148148148148</v>
      </c>
      <c r="N91" s="44"/>
      <c r="O91" s="36" t="s">
        <v>1065</v>
      </c>
      <c r="P91" s="36" t="s">
        <v>1342</v>
      </c>
      <c r="Q91" s="36" t="s">
        <v>1140</v>
      </c>
      <c r="R91" s="36" t="s">
        <v>39</v>
      </c>
      <c r="T91" s="36">
        <v>800</v>
      </c>
      <c r="U91" s="36" t="s">
        <v>1060</v>
      </c>
      <c r="Y91" s="36" t="s">
        <v>1814</v>
      </c>
    </row>
    <row r="92" spans="1:25">
      <c r="A92" s="36" t="s">
        <v>1815</v>
      </c>
      <c r="B92" s="50" t="s">
        <v>1816</v>
      </c>
      <c r="C92" s="36" t="s">
        <v>1817</v>
      </c>
      <c r="D92" s="36" t="s">
        <v>1818</v>
      </c>
      <c r="E92" s="36" t="s">
        <v>1051</v>
      </c>
      <c r="F92" s="36" t="s">
        <v>1819</v>
      </c>
      <c r="G92" s="51" t="s">
        <v>1820</v>
      </c>
      <c r="H92" s="36" t="s">
        <v>1175</v>
      </c>
      <c r="I92" s="36" t="s">
        <v>1821</v>
      </c>
      <c r="J92" s="38" t="e">
        <f>VLOOKUP(C92,'[1]7月合作'!$C$2:$E$99,2,FALSE)</f>
        <v>#N/A</v>
      </c>
      <c r="K92" s="55" t="e">
        <f>VLOOKUP(C92,[1]日夜饮!$C$2:$D$209,2,FALSE)</f>
        <v>#N/A</v>
      </c>
      <c r="L92" s="43">
        <f t="shared" si="7"/>
        <v>4.38</v>
      </c>
      <c r="M92" s="44">
        <f t="shared" si="8"/>
        <v>0.016</v>
      </c>
      <c r="N92" s="44">
        <f>T92/I92</f>
        <v>0.00365296803652968</v>
      </c>
      <c r="O92" s="36" t="s">
        <v>1065</v>
      </c>
      <c r="P92" s="36" t="s">
        <v>1554</v>
      </c>
      <c r="Q92" s="36" t="s">
        <v>1822</v>
      </c>
      <c r="R92" s="36" t="s">
        <v>1556</v>
      </c>
      <c r="S92" s="36" t="s">
        <v>1823</v>
      </c>
      <c r="T92" s="36">
        <v>800</v>
      </c>
      <c r="U92" s="36" t="s">
        <v>1060</v>
      </c>
      <c r="Y92" s="36" t="s">
        <v>1289</v>
      </c>
    </row>
    <row r="93" hidden="1" spans="1:25">
      <c r="A93" s="36" t="s">
        <v>1824</v>
      </c>
      <c r="B93" s="36" t="s">
        <v>1825</v>
      </c>
      <c r="C93" s="36" t="s">
        <v>1826</v>
      </c>
      <c r="D93" s="36" t="s">
        <v>1827</v>
      </c>
      <c r="E93" s="36" t="s">
        <v>1051</v>
      </c>
      <c r="F93" s="36" t="s">
        <v>1828</v>
      </c>
      <c r="G93" s="36" t="s">
        <v>1829</v>
      </c>
      <c r="H93" s="36" t="s">
        <v>1830</v>
      </c>
      <c r="I93" s="36" t="s">
        <v>1831</v>
      </c>
      <c r="J93" s="38" t="e">
        <f>VLOOKUP(C93,'[1]7月合作'!$C$2:$E$99,2,FALSE)</f>
        <v>#N/A</v>
      </c>
      <c r="K93" s="55" t="e">
        <f>VLOOKUP(C93,[1]日夜饮!$C$2:$D$209,2,FALSE)</f>
        <v>#N/A</v>
      </c>
      <c r="L93" s="43">
        <f t="shared" si="7"/>
        <v>4.36363636363636</v>
      </c>
      <c r="M93" s="44">
        <f t="shared" si="8"/>
        <v>0.025974025974026</v>
      </c>
      <c r="N93" s="44"/>
      <c r="O93" s="36" t="s">
        <v>1832</v>
      </c>
      <c r="P93" s="36" t="s">
        <v>1410</v>
      </c>
      <c r="Q93" s="36" t="s">
        <v>1071</v>
      </c>
      <c r="R93" s="36" t="s">
        <v>73</v>
      </c>
      <c r="S93" s="36" t="s">
        <v>1068</v>
      </c>
      <c r="T93" s="36">
        <v>2000</v>
      </c>
      <c r="U93" s="36" t="s">
        <v>1060</v>
      </c>
      <c r="Y93" s="36" t="s">
        <v>1833</v>
      </c>
    </row>
    <row r="94" s="49" customFormat="1" spans="1:25">
      <c r="A94" s="49" t="s">
        <v>1834</v>
      </c>
      <c r="B94" s="49" t="s">
        <v>1835</v>
      </c>
      <c r="C94" s="49" t="s">
        <v>59</v>
      </c>
      <c r="D94" s="49" t="s">
        <v>63</v>
      </c>
      <c r="E94" s="49" t="s">
        <v>1080</v>
      </c>
      <c r="F94" s="49" t="s">
        <v>60</v>
      </c>
      <c r="G94" s="53" t="s">
        <v>61</v>
      </c>
      <c r="H94" s="49" t="s">
        <v>62</v>
      </c>
      <c r="I94" s="49" t="s">
        <v>1836</v>
      </c>
      <c r="J94" s="49" t="e">
        <f>VLOOKUP(C94,'[1]7月合作'!$C$2:$E$99,2,FALSE)</f>
        <v>#N/A</v>
      </c>
      <c r="K94" s="59" t="e">
        <f>VLOOKUP(C94,[1]日夜饮!$C$2:$D$209,2,FALSE)</f>
        <v>#N/A</v>
      </c>
      <c r="L94" s="60">
        <f t="shared" si="7"/>
        <v>4.35570469798658</v>
      </c>
      <c r="M94" s="61">
        <f t="shared" si="8"/>
        <v>0.0170629052439995</v>
      </c>
      <c r="N94" s="61">
        <f>T94/I94</f>
        <v>0.00391736961688125</v>
      </c>
      <c r="O94" s="49" t="s">
        <v>1056</v>
      </c>
      <c r="P94" s="49" t="s">
        <v>1066</v>
      </c>
      <c r="Q94" s="49" t="s">
        <v>1147</v>
      </c>
      <c r="R94" s="49" t="s">
        <v>39</v>
      </c>
      <c r="S94" s="49" t="s">
        <v>1837</v>
      </c>
      <c r="T94" s="49">
        <v>300</v>
      </c>
      <c r="U94" s="49" t="s">
        <v>1060</v>
      </c>
      <c r="Y94" s="49" t="s">
        <v>1838</v>
      </c>
    </row>
    <row r="95" hidden="1" spans="1:25">
      <c r="A95" s="36" t="s">
        <v>1839</v>
      </c>
      <c r="B95" s="36" t="s">
        <v>1840</v>
      </c>
      <c r="C95" s="36" t="s">
        <v>1841</v>
      </c>
      <c r="D95" s="36" t="s">
        <v>1842</v>
      </c>
      <c r="E95" s="36" t="s">
        <v>1051</v>
      </c>
      <c r="F95" s="36" t="s">
        <v>1843</v>
      </c>
      <c r="G95" s="36" t="s">
        <v>1844</v>
      </c>
      <c r="H95" s="36" t="s">
        <v>1845</v>
      </c>
      <c r="I95" s="36" t="s">
        <v>1846</v>
      </c>
      <c r="J95" s="38" t="e">
        <f>VLOOKUP(C95,'[1]7月合作'!$C$2:$E$99,2,FALSE)</f>
        <v>#N/A</v>
      </c>
      <c r="K95" s="55" t="e">
        <f>VLOOKUP(C95,[1]日夜饮!$C$2:$D$209,2,FALSE)</f>
        <v>#N/A</v>
      </c>
      <c r="L95" s="43">
        <f t="shared" si="7"/>
        <v>4.32804075777811</v>
      </c>
      <c r="M95" s="44">
        <f t="shared" si="8"/>
        <v>0</v>
      </c>
      <c r="N95" s="44"/>
      <c r="O95" s="36" t="s">
        <v>1065</v>
      </c>
      <c r="P95" s="36" t="s">
        <v>1440</v>
      </c>
      <c r="Q95" s="36" t="s">
        <v>1071</v>
      </c>
      <c r="R95" s="36" t="s">
        <v>103</v>
      </c>
      <c r="S95" s="36" t="s">
        <v>1068</v>
      </c>
      <c r="T95" s="36">
        <v>0</v>
      </c>
      <c r="U95" s="36" t="s">
        <v>1060</v>
      </c>
      <c r="Y95" s="36" t="s">
        <v>1847</v>
      </c>
    </row>
    <row r="96" hidden="1" spans="1:25">
      <c r="A96" s="36" t="s">
        <v>1848</v>
      </c>
      <c r="B96" s="36" t="s">
        <v>1849</v>
      </c>
      <c r="C96" s="36" t="s">
        <v>1850</v>
      </c>
      <c r="D96" s="36" t="s">
        <v>1851</v>
      </c>
      <c r="E96" s="36" t="s">
        <v>1051</v>
      </c>
      <c r="F96" s="36" t="s">
        <v>1852</v>
      </c>
      <c r="G96" s="36" t="s">
        <v>1853</v>
      </c>
      <c r="H96" s="36" t="s">
        <v>1312</v>
      </c>
      <c r="I96" s="36" t="s">
        <v>1854</v>
      </c>
      <c r="J96" s="38" t="e">
        <f>VLOOKUP(C96,'[1]7月合作'!$C$2:$E$99,2,FALSE)</f>
        <v>#N/A</v>
      </c>
      <c r="K96" s="55" t="e">
        <f>VLOOKUP(C96,[1]日夜饮!$C$2:$D$209,2,FALSE)</f>
        <v>#N/A</v>
      </c>
      <c r="L96" s="43">
        <f t="shared" si="7"/>
        <v>4.22727272727273</v>
      </c>
      <c r="M96" s="44">
        <f t="shared" si="8"/>
        <v>0.0227272727272727</v>
      </c>
      <c r="N96" s="44"/>
      <c r="O96" s="36" t="s">
        <v>1056</v>
      </c>
      <c r="P96" s="36" t="s">
        <v>1554</v>
      </c>
      <c r="Q96" s="36" t="s">
        <v>1071</v>
      </c>
      <c r="R96" s="36" t="s">
        <v>39</v>
      </c>
      <c r="S96" s="36" t="s">
        <v>1068</v>
      </c>
      <c r="T96" s="36">
        <v>1000</v>
      </c>
      <c r="U96" s="36" t="s">
        <v>1060</v>
      </c>
      <c r="Y96" s="36" t="s">
        <v>1855</v>
      </c>
    </row>
    <row r="97" hidden="1" spans="1:25">
      <c r="A97" s="36" t="s">
        <v>1856</v>
      </c>
      <c r="B97" s="36" t="s">
        <v>1857</v>
      </c>
      <c r="C97" s="36" t="s">
        <v>1858</v>
      </c>
      <c r="D97" s="36" t="s">
        <v>1859</v>
      </c>
      <c r="E97" s="36" t="s">
        <v>1080</v>
      </c>
      <c r="F97" s="36" t="s">
        <v>1860</v>
      </c>
      <c r="G97" s="36" t="s">
        <v>1861</v>
      </c>
      <c r="H97" s="36" t="s">
        <v>1296</v>
      </c>
      <c r="I97" s="36" t="s">
        <v>1862</v>
      </c>
      <c r="J97" s="38" t="e">
        <f>VLOOKUP(B97,'[1]7月合作'!$C$2:$D$99,2,FALSE)</f>
        <v>#N/A</v>
      </c>
      <c r="L97" s="43">
        <f t="shared" si="7"/>
        <v>9.26829268292683</v>
      </c>
      <c r="M97" s="44" t="e">
        <f t="shared" si="8"/>
        <v>#VALUE!</v>
      </c>
      <c r="N97" s="44"/>
      <c r="O97" s="36" t="s">
        <v>1065</v>
      </c>
      <c r="P97" s="36" t="s">
        <v>1070</v>
      </c>
      <c r="Q97" s="36" t="s">
        <v>1071</v>
      </c>
      <c r="R97" s="36" t="s">
        <v>39</v>
      </c>
      <c r="S97" s="36" t="s">
        <v>1068</v>
      </c>
      <c r="T97" s="36" t="s">
        <v>1108</v>
      </c>
      <c r="U97" s="36" t="s">
        <v>1060</v>
      </c>
      <c r="Y97" s="36" t="s">
        <v>1863</v>
      </c>
    </row>
    <row r="98" hidden="1" spans="1:25">
      <c r="A98" s="36" t="s">
        <v>1864</v>
      </c>
      <c r="B98" s="36" t="s">
        <v>1865</v>
      </c>
      <c r="C98" s="36" t="s">
        <v>1866</v>
      </c>
      <c r="D98" s="36" t="s">
        <v>1867</v>
      </c>
      <c r="E98" s="36" t="s">
        <v>1051</v>
      </c>
      <c r="F98" s="36" t="s">
        <v>1865</v>
      </c>
      <c r="G98" s="36" t="s">
        <v>1868</v>
      </c>
      <c r="H98" s="36" t="s">
        <v>1174</v>
      </c>
      <c r="I98" s="36" t="s">
        <v>1869</v>
      </c>
      <c r="J98" s="38" t="e">
        <f>VLOOKUP(C98,'[1]7月合作'!$C$2:$E$99,2,FALSE)</f>
        <v>#N/A</v>
      </c>
      <c r="K98" s="55" t="e">
        <f>VLOOKUP(C98,[1]日夜饮!$C$2:$D$209,2,FALSE)</f>
        <v>#N/A</v>
      </c>
      <c r="L98" s="43">
        <f t="shared" si="7"/>
        <v>4.18181818181818</v>
      </c>
      <c r="M98" s="44">
        <f t="shared" si="8"/>
        <v>0</v>
      </c>
      <c r="N98" s="44"/>
      <c r="O98" s="36" t="s">
        <v>1056</v>
      </c>
      <c r="P98" s="36" t="s">
        <v>1554</v>
      </c>
      <c r="Q98" s="36" t="s">
        <v>1067</v>
      </c>
      <c r="R98" s="36" t="s">
        <v>39</v>
      </c>
      <c r="S98" s="36" t="s">
        <v>1068</v>
      </c>
      <c r="U98" s="36" t="s">
        <v>1060</v>
      </c>
      <c r="Y98" s="36" t="s">
        <v>1870</v>
      </c>
    </row>
    <row r="99" hidden="1" spans="1:25">
      <c r="A99" s="36" t="s">
        <v>1871</v>
      </c>
      <c r="B99" s="36" t="s">
        <v>1872</v>
      </c>
      <c r="C99" s="36" t="s">
        <v>1873</v>
      </c>
      <c r="D99" s="36" t="s">
        <v>1874</v>
      </c>
      <c r="E99" s="36" t="s">
        <v>1051</v>
      </c>
      <c r="F99" s="36" t="s">
        <v>1872</v>
      </c>
      <c r="G99" s="36" t="s">
        <v>1875</v>
      </c>
      <c r="H99" s="36" t="s">
        <v>1126</v>
      </c>
      <c r="I99" s="36" t="s">
        <v>1876</v>
      </c>
      <c r="J99" s="38" t="e">
        <f>VLOOKUP(C99,'[1]7月合作'!$C$2:$E$99,2,FALSE)</f>
        <v>#N/A</v>
      </c>
      <c r="K99" s="55" t="e">
        <f>VLOOKUP(C99,[1]日夜饮!$C$2:$D$209,2,FALSE)</f>
        <v>#N/A</v>
      </c>
      <c r="L99" s="43">
        <f t="shared" si="7"/>
        <v>4.14285714285714</v>
      </c>
      <c r="M99" s="44">
        <f t="shared" si="8"/>
        <v>0.019047619047619</v>
      </c>
      <c r="N99" s="44"/>
      <c r="O99" s="36" t="s">
        <v>1056</v>
      </c>
      <c r="P99" s="36" t="s">
        <v>1877</v>
      </c>
      <c r="Q99" s="36" t="s">
        <v>1878</v>
      </c>
      <c r="R99" s="36" t="s">
        <v>73</v>
      </c>
      <c r="T99" s="36">
        <v>400</v>
      </c>
      <c r="U99" s="36" t="s">
        <v>1060</v>
      </c>
      <c r="Y99" s="36" t="s">
        <v>1879</v>
      </c>
    </row>
    <row r="100" hidden="1" spans="1:25">
      <c r="A100" s="36" t="s">
        <v>1880</v>
      </c>
      <c r="B100" s="36" t="s">
        <v>1881</v>
      </c>
      <c r="C100" s="36" t="s">
        <v>1882</v>
      </c>
      <c r="D100" s="36" t="s">
        <v>1883</v>
      </c>
      <c r="E100" s="36" t="s">
        <v>1051</v>
      </c>
      <c r="F100" s="36" t="s">
        <v>1881</v>
      </c>
      <c r="G100" s="36" t="s">
        <v>1884</v>
      </c>
      <c r="H100" s="36" t="s">
        <v>1418</v>
      </c>
      <c r="I100" s="36" t="s">
        <v>1885</v>
      </c>
      <c r="J100" s="38" t="e">
        <f>VLOOKUP(C100,'[1]7月合作'!$C$2:$E$99,2,FALSE)</f>
        <v>#N/A</v>
      </c>
      <c r="K100" s="55" t="e">
        <f>VLOOKUP(C100,[1]日夜饮!$C$2:$D$209,2,FALSE)</f>
        <v>#N/A</v>
      </c>
      <c r="L100" s="43">
        <f t="shared" si="7"/>
        <v>4.07894736842105</v>
      </c>
      <c r="M100" s="44" t="e">
        <f t="shared" si="8"/>
        <v>#VALUE!</v>
      </c>
      <c r="N100" s="44"/>
      <c r="O100" s="36" t="s">
        <v>1313</v>
      </c>
      <c r="P100" s="36" t="s">
        <v>1298</v>
      </c>
      <c r="Q100" s="36" t="s">
        <v>1147</v>
      </c>
      <c r="R100" s="36" t="s">
        <v>1886</v>
      </c>
      <c r="S100" s="36" t="s">
        <v>1887</v>
      </c>
      <c r="T100" s="36" t="s">
        <v>1888</v>
      </c>
      <c r="U100" s="36" t="s">
        <v>1060</v>
      </c>
      <c r="Y100" s="36" t="s">
        <v>1889</v>
      </c>
    </row>
    <row r="101" spans="1:25">
      <c r="A101" s="36" t="s">
        <v>1890</v>
      </c>
      <c r="B101" s="50" t="s">
        <v>1891</v>
      </c>
      <c r="C101" s="36" t="s">
        <v>1892</v>
      </c>
      <c r="D101" s="36" t="s">
        <v>1893</v>
      </c>
      <c r="E101" s="36" t="s">
        <v>1051</v>
      </c>
      <c r="F101" s="36" t="s">
        <v>1894</v>
      </c>
      <c r="G101" s="51" t="s">
        <v>1895</v>
      </c>
      <c r="H101" s="36" t="s">
        <v>37</v>
      </c>
      <c r="I101" s="36" t="s">
        <v>92</v>
      </c>
      <c r="J101" s="38" t="e">
        <f>VLOOKUP(C101,'[1]7月合作'!$C$2:$E$99,2,FALSE)</f>
        <v>#N/A</v>
      </c>
      <c r="K101" s="55" t="e">
        <f>VLOOKUP(C101,[1]日夜饮!$C$2:$D$209,2,FALSE)</f>
        <v>#N/A</v>
      </c>
      <c r="L101" s="43">
        <f t="shared" si="7"/>
        <v>4.07142857142857</v>
      </c>
      <c r="M101" s="44">
        <f t="shared" si="8"/>
        <v>0.0214285714285714</v>
      </c>
      <c r="N101" s="44">
        <f>T101/I101</f>
        <v>0.00526315789473684</v>
      </c>
      <c r="O101" s="36" t="s">
        <v>1065</v>
      </c>
      <c r="P101" s="36" t="s">
        <v>1896</v>
      </c>
      <c r="Q101" s="36" t="s">
        <v>1590</v>
      </c>
      <c r="R101" s="36" t="s">
        <v>39</v>
      </c>
      <c r="S101" s="36" t="s">
        <v>1307</v>
      </c>
      <c r="T101" s="36">
        <v>300</v>
      </c>
      <c r="U101" s="36" t="s">
        <v>1060</v>
      </c>
      <c r="Y101" s="36" t="s">
        <v>1897</v>
      </c>
    </row>
    <row r="102" hidden="1" spans="1:25">
      <c r="A102" s="36" t="s">
        <v>103</v>
      </c>
      <c r="B102" s="36" t="s">
        <v>1898</v>
      </c>
      <c r="C102" s="36" t="s">
        <v>1899</v>
      </c>
      <c r="D102" s="36" t="s">
        <v>1900</v>
      </c>
      <c r="E102" s="36" t="s">
        <v>1080</v>
      </c>
      <c r="F102" s="36" t="s">
        <v>1898</v>
      </c>
      <c r="G102" s="36" t="s">
        <v>1901</v>
      </c>
      <c r="H102" s="36" t="s">
        <v>1902</v>
      </c>
      <c r="I102" s="36" t="s">
        <v>1903</v>
      </c>
      <c r="J102" s="38" t="e">
        <f>VLOOKUP(C102,'[1]7月合作'!$C$2:$E$99,2,FALSE)</f>
        <v>#N/A</v>
      </c>
      <c r="K102" s="55" t="e">
        <f>VLOOKUP(C102,[1]日夜饮!$C$2:$D$209,2,FALSE)</f>
        <v>#N/A</v>
      </c>
      <c r="L102" s="43">
        <f t="shared" si="7"/>
        <v>4.0546875</v>
      </c>
      <c r="M102" s="44">
        <f t="shared" si="8"/>
        <v>0.03125</v>
      </c>
      <c r="N102" s="44"/>
      <c r="O102" s="36" t="s">
        <v>1219</v>
      </c>
      <c r="P102" s="36" t="s">
        <v>1904</v>
      </c>
      <c r="Q102" s="36" t="s">
        <v>1905</v>
      </c>
      <c r="R102" s="36" t="s">
        <v>82</v>
      </c>
      <c r="S102" s="36" t="s">
        <v>1906</v>
      </c>
      <c r="T102" s="36">
        <v>4000</v>
      </c>
      <c r="U102" s="36" t="s">
        <v>1060</v>
      </c>
      <c r="Y102" s="36" t="s">
        <v>1907</v>
      </c>
    </row>
    <row r="103" hidden="1" spans="1:25">
      <c r="A103" s="36" t="s">
        <v>1908</v>
      </c>
      <c r="B103" s="36" t="s">
        <v>1909</v>
      </c>
      <c r="C103" s="36" t="s">
        <v>1910</v>
      </c>
      <c r="D103" s="36" t="s">
        <v>1911</v>
      </c>
      <c r="E103" s="36" t="s">
        <v>1051</v>
      </c>
      <c r="F103" s="36" t="s">
        <v>1912</v>
      </c>
      <c r="G103" s="36" t="s">
        <v>1913</v>
      </c>
      <c r="H103" s="36" t="s">
        <v>48</v>
      </c>
      <c r="I103" s="36" t="s">
        <v>1312</v>
      </c>
      <c r="J103" s="38" t="e">
        <f>VLOOKUP(C103,'[1]7月合作'!$C$2:$E$99,2,FALSE)</f>
        <v>#N/A</v>
      </c>
      <c r="K103" s="55" t="e">
        <f>VLOOKUP(C103,[1]日夜饮!$C$2:$D$209,2,FALSE)</f>
        <v>#N/A</v>
      </c>
      <c r="L103" s="43">
        <f t="shared" si="7"/>
        <v>4</v>
      </c>
      <c r="M103" s="44">
        <f t="shared" si="8"/>
        <v>0.0363636363636364</v>
      </c>
      <c r="N103" s="44"/>
      <c r="O103" s="36" t="s">
        <v>1065</v>
      </c>
      <c r="P103" s="36" t="s">
        <v>1070</v>
      </c>
      <c r="Q103" s="36" t="s">
        <v>1067</v>
      </c>
      <c r="R103" s="36" t="s">
        <v>73</v>
      </c>
      <c r="S103" s="36" t="s">
        <v>1068</v>
      </c>
      <c r="T103" s="36">
        <v>400</v>
      </c>
      <c r="U103" s="36" t="s">
        <v>1060</v>
      </c>
      <c r="Y103" s="36" t="s">
        <v>1370</v>
      </c>
    </row>
    <row r="104" hidden="1" spans="1:25">
      <c r="A104" s="36" t="s">
        <v>1914</v>
      </c>
      <c r="B104" s="36" t="s">
        <v>1915</v>
      </c>
      <c r="C104" s="36" t="s">
        <v>1916</v>
      </c>
      <c r="D104" s="36" t="s">
        <v>1917</v>
      </c>
      <c r="E104" s="36" t="s">
        <v>1051</v>
      </c>
      <c r="F104" s="36" t="s">
        <v>1915</v>
      </c>
      <c r="G104" s="36" t="s">
        <v>1918</v>
      </c>
      <c r="H104" s="36" t="s">
        <v>1438</v>
      </c>
      <c r="I104" s="36" t="s">
        <v>1919</v>
      </c>
      <c r="J104" s="38" t="e">
        <f>VLOOKUP(C104,'[1]7月合作'!$C$2:$E$99,2,FALSE)</f>
        <v>#N/A</v>
      </c>
      <c r="K104" s="55" t="e">
        <f>VLOOKUP(C104,[1]日夜饮!$C$2:$D$209,2,FALSE)</f>
        <v>#N/A</v>
      </c>
      <c r="L104" s="43">
        <f t="shared" si="7"/>
        <v>3.95348837209302</v>
      </c>
      <c r="M104" s="44">
        <f t="shared" si="8"/>
        <v>0</v>
      </c>
      <c r="N104" s="44"/>
      <c r="O104" s="36" t="s">
        <v>1056</v>
      </c>
      <c r="P104" s="36" t="s">
        <v>1342</v>
      </c>
      <c r="Q104" s="36" t="s">
        <v>88</v>
      </c>
      <c r="R104" s="36" t="s">
        <v>39</v>
      </c>
      <c r="T104" s="36">
        <v>0</v>
      </c>
      <c r="U104" s="36" t="s">
        <v>1060</v>
      </c>
      <c r="Y104" s="36" t="s">
        <v>1920</v>
      </c>
    </row>
    <row r="105" hidden="1" spans="1:25">
      <c r="A105" s="36" t="s">
        <v>1921</v>
      </c>
      <c r="B105" s="36" t="s">
        <v>1922</v>
      </c>
      <c r="C105" s="36" t="s">
        <v>1923</v>
      </c>
      <c r="D105" s="36" t="s">
        <v>1924</v>
      </c>
      <c r="E105" s="36" t="s">
        <v>1080</v>
      </c>
      <c r="F105" s="36" t="s">
        <v>1925</v>
      </c>
      <c r="G105" s="36" t="s">
        <v>1926</v>
      </c>
      <c r="H105" s="36" t="s">
        <v>1927</v>
      </c>
      <c r="I105" s="36" t="s">
        <v>1928</v>
      </c>
      <c r="J105" s="38" t="e">
        <f>VLOOKUP(C105,'[1]7月合作'!$C$2:$E$99,2,FALSE)</f>
        <v>#N/A</v>
      </c>
      <c r="K105" s="55" t="e">
        <f>VLOOKUP(C105,[1]日夜饮!$C$2:$D$209,2,FALSE)</f>
        <v>#N/A</v>
      </c>
      <c r="L105" s="43">
        <f t="shared" si="7"/>
        <v>3.8860103626943</v>
      </c>
      <c r="M105" s="44">
        <f t="shared" si="8"/>
        <v>0.0207253886010363</v>
      </c>
      <c r="N105" s="44"/>
      <c r="O105" s="36" t="s">
        <v>1065</v>
      </c>
      <c r="P105" s="36" t="s">
        <v>1803</v>
      </c>
      <c r="Q105" s="36" t="s">
        <v>1929</v>
      </c>
      <c r="R105" s="36" t="s">
        <v>1930</v>
      </c>
      <c r="S105" s="36" t="s">
        <v>1931</v>
      </c>
      <c r="T105" s="36">
        <v>4000</v>
      </c>
      <c r="U105" s="36" t="s">
        <v>1060</v>
      </c>
      <c r="Y105" s="36" t="s">
        <v>1932</v>
      </c>
    </row>
    <row r="106" hidden="1" spans="1:25">
      <c r="A106" s="36" t="s">
        <v>1933</v>
      </c>
      <c r="B106" s="36" t="s">
        <v>1934</v>
      </c>
      <c r="C106" s="36" t="s">
        <v>1935</v>
      </c>
      <c r="D106" s="36" t="s">
        <v>1936</v>
      </c>
      <c r="E106" s="36" t="s">
        <v>1051</v>
      </c>
      <c r="F106" s="36" t="s">
        <v>1937</v>
      </c>
      <c r="G106" s="36" t="s">
        <v>1938</v>
      </c>
      <c r="H106" s="36" t="s">
        <v>80</v>
      </c>
      <c r="I106" s="36" t="s">
        <v>1609</v>
      </c>
      <c r="J106" s="38" t="e">
        <f>VLOOKUP(C106,'[1]7月合作'!$C$2:$E$99,2,FALSE)</f>
        <v>#N/A</v>
      </c>
      <c r="K106" s="55" t="e">
        <f>VLOOKUP(C106,[1]日夜饮!$C$2:$D$209,2,FALSE)</f>
        <v>#N/A</v>
      </c>
      <c r="L106" s="43">
        <f t="shared" si="7"/>
        <v>3.875</v>
      </c>
      <c r="M106" s="44">
        <f t="shared" si="8"/>
        <v>0</v>
      </c>
      <c r="N106" s="44"/>
      <c r="O106" s="36" t="s">
        <v>1065</v>
      </c>
      <c r="P106" s="36" t="s">
        <v>1070</v>
      </c>
      <c r="Q106" s="36" t="s">
        <v>1071</v>
      </c>
      <c r="R106" s="36" t="s">
        <v>1462</v>
      </c>
      <c r="S106" s="36" t="s">
        <v>1068</v>
      </c>
      <c r="T106" s="36">
        <v>0</v>
      </c>
      <c r="U106" s="36" t="s">
        <v>1060</v>
      </c>
      <c r="Y106" s="36" t="s">
        <v>1939</v>
      </c>
    </row>
    <row r="107" hidden="1" spans="1:25">
      <c r="A107" s="36" t="s">
        <v>1940</v>
      </c>
      <c r="B107" s="36" t="s">
        <v>1941</v>
      </c>
      <c r="C107" s="36" t="s">
        <v>1942</v>
      </c>
      <c r="D107" s="36" t="s">
        <v>1943</v>
      </c>
      <c r="E107" s="36" t="s">
        <v>1080</v>
      </c>
      <c r="F107" s="36" t="s">
        <v>1944</v>
      </c>
      <c r="G107" s="36" t="s">
        <v>1945</v>
      </c>
      <c r="H107" s="36" t="s">
        <v>1609</v>
      </c>
      <c r="I107" s="36" t="s">
        <v>1946</v>
      </c>
      <c r="J107" s="38" t="e">
        <f>VLOOKUP(C107,'[1]7月合作'!$C$2:$E$99,2,FALSE)</f>
        <v>#N/A</v>
      </c>
      <c r="K107" s="55" t="e">
        <f>VLOOKUP(C107,[1]日夜饮!$C$2:$D$209,2,FALSE)</f>
        <v>#N/A</v>
      </c>
      <c r="L107" s="43">
        <f t="shared" si="7"/>
        <v>3.87096774193548</v>
      </c>
      <c r="M107" s="44">
        <f t="shared" si="8"/>
        <v>0.0193548387096774</v>
      </c>
      <c r="N107" s="44"/>
      <c r="O107" s="36" t="s">
        <v>1056</v>
      </c>
      <c r="P107" s="36" t="s">
        <v>1947</v>
      </c>
      <c r="Q107" s="36" t="s">
        <v>1948</v>
      </c>
      <c r="R107" s="36" t="s">
        <v>82</v>
      </c>
      <c r="S107" s="36" t="s">
        <v>1949</v>
      </c>
      <c r="T107" s="36">
        <v>1200</v>
      </c>
      <c r="U107" s="36" t="s">
        <v>1060</v>
      </c>
      <c r="Y107" s="36" t="s">
        <v>1142</v>
      </c>
    </row>
    <row r="108" hidden="1" spans="1:25">
      <c r="A108" s="36" t="s">
        <v>1950</v>
      </c>
      <c r="B108" s="36" t="s">
        <v>1951</v>
      </c>
      <c r="C108" s="36" t="s">
        <v>1952</v>
      </c>
      <c r="D108" s="36" t="s">
        <v>1953</v>
      </c>
      <c r="E108" s="36" t="s">
        <v>1051</v>
      </c>
      <c r="F108" s="36" t="s">
        <v>1954</v>
      </c>
      <c r="G108" s="36" t="s">
        <v>1955</v>
      </c>
      <c r="H108" s="36" t="s">
        <v>37</v>
      </c>
      <c r="I108" s="36" t="s">
        <v>1377</v>
      </c>
      <c r="J108" s="38" t="e">
        <f>VLOOKUP(C108,'[1]7月合作'!$C$2:$E$99,2,FALSE)</f>
        <v>#N/A</v>
      </c>
      <c r="K108" s="55" t="e">
        <f>VLOOKUP(C108,[1]日夜饮!$C$2:$D$209,2,FALSE)</f>
        <v>#N/A</v>
      </c>
      <c r="L108" s="43">
        <f t="shared" si="7"/>
        <v>3.85714285714286</v>
      </c>
      <c r="M108" s="44">
        <f t="shared" si="8"/>
        <v>0.0178571428571429</v>
      </c>
      <c r="N108" s="44"/>
      <c r="O108" s="36" t="s">
        <v>1056</v>
      </c>
      <c r="P108" s="36" t="s">
        <v>1956</v>
      </c>
      <c r="Q108" s="36" t="s">
        <v>1957</v>
      </c>
      <c r="R108" s="36" t="s">
        <v>39</v>
      </c>
      <c r="S108" s="36" t="s">
        <v>1590</v>
      </c>
      <c r="T108" s="36">
        <v>250</v>
      </c>
      <c r="U108" s="36" t="s">
        <v>1060</v>
      </c>
      <c r="Y108" s="36" t="s">
        <v>1958</v>
      </c>
    </row>
    <row r="109" s="48" customFormat="1" spans="1:25">
      <c r="A109" s="48" t="s">
        <v>1959</v>
      </c>
      <c r="B109" s="48" t="s">
        <v>88</v>
      </c>
      <c r="C109" s="48" t="s">
        <v>89</v>
      </c>
      <c r="D109" s="48" t="s">
        <v>93</v>
      </c>
      <c r="E109" s="48" t="s">
        <v>1051</v>
      </c>
      <c r="F109" s="48" t="s">
        <v>90</v>
      </c>
      <c r="G109" s="52" t="s">
        <v>91</v>
      </c>
      <c r="H109" s="48" t="s">
        <v>92</v>
      </c>
      <c r="I109" s="48" t="s">
        <v>1960</v>
      </c>
      <c r="J109" s="48" t="e">
        <f>VLOOKUP(C109,'[1]7月合作'!$C$2:$E$99,2,FALSE)</f>
        <v>#N/A</v>
      </c>
      <c r="K109" s="56" t="e">
        <f>VLOOKUP(C109,[1]日夜饮!$C$2:$D$209,2,FALSE)</f>
        <v>#N/A</v>
      </c>
      <c r="L109" s="57">
        <f t="shared" si="7"/>
        <v>3.80701754385965</v>
      </c>
      <c r="M109" s="58">
        <f t="shared" si="8"/>
        <v>0.0175438596491228</v>
      </c>
      <c r="N109" s="58">
        <f t="shared" ref="N109:N114" si="10">T109/I109</f>
        <v>0.00460829493087558</v>
      </c>
      <c r="O109" s="48" t="s">
        <v>1065</v>
      </c>
      <c r="P109" s="48" t="s">
        <v>1961</v>
      </c>
      <c r="Q109" s="48" t="s">
        <v>1379</v>
      </c>
      <c r="R109" s="48" t="s">
        <v>82</v>
      </c>
      <c r="S109" s="48" t="s">
        <v>1962</v>
      </c>
      <c r="T109" s="48">
        <v>1000</v>
      </c>
      <c r="U109" s="48" t="s">
        <v>1060</v>
      </c>
      <c r="Y109" s="48" t="s">
        <v>1963</v>
      </c>
    </row>
    <row r="110" hidden="1" spans="1:25">
      <c r="A110" s="36" t="s">
        <v>1964</v>
      </c>
      <c r="B110" s="36" t="s">
        <v>1965</v>
      </c>
      <c r="C110" s="36" t="s">
        <v>1966</v>
      </c>
      <c r="D110" s="36" t="s">
        <v>1967</v>
      </c>
      <c r="E110" s="36" t="s">
        <v>1051</v>
      </c>
      <c r="F110" s="36" t="s">
        <v>1965</v>
      </c>
      <c r="G110" s="36" t="s">
        <v>1968</v>
      </c>
      <c r="H110" s="36" t="s">
        <v>55</v>
      </c>
      <c r="I110" s="36" t="s">
        <v>1704</v>
      </c>
      <c r="J110" s="38" t="e">
        <f>VLOOKUP(C110,'[1]7月合作'!$C$2:$E$99,2,FALSE)</f>
        <v>#N/A</v>
      </c>
      <c r="K110" s="55" t="e">
        <f>VLOOKUP(C110,[1]日夜饮!$C$2:$D$209,2,FALSE)</f>
        <v>#N/A</v>
      </c>
      <c r="L110" s="43">
        <f t="shared" si="7"/>
        <v>3.75</v>
      </c>
      <c r="M110" s="44">
        <f t="shared" si="8"/>
        <v>0</v>
      </c>
      <c r="N110" s="44"/>
      <c r="O110" s="36" t="s">
        <v>1065</v>
      </c>
      <c r="P110" s="36" t="s">
        <v>1461</v>
      </c>
      <c r="Q110" s="36" t="s">
        <v>1067</v>
      </c>
      <c r="R110" s="36" t="s">
        <v>1462</v>
      </c>
      <c r="S110" s="36" t="s">
        <v>1068</v>
      </c>
      <c r="T110" s="36">
        <v>0</v>
      </c>
      <c r="U110" s="36" t="s">
        <v>1060</v>
      </c>
      <c r="Y110" s="36" t="s">
        <v>1969</v>
      </c>
    </row>
    <row r="111" hidden="1" spans="1:25">
      <c r="A111" s="36" t="s">
        <v>1970</v>
      </c>
      <c r="B111" s="36" t="s">
        <v>1971</v>
      </c>
      <c r="C111" s="36" t="s">
        <v>1972</v>
      </c>
      <c r="D111" s="36" t="s">
        <v>1973</v>
      </c>
      <c r="E111" s="36" t="s">
        <v>1051</v>
      </c>
      <c r="F111" s="36" t="s">
        <v>1974</v>
      </c>
      <c r="G111" s="36" t="s">
        <v>1975</v>
      </c>
      <c r="H111" s="36" t="s">
        <v>1976</v>
      </c>
      <c r="I111" s="36" t="s">
        <v>1977</v>
      </c>
      <c r="J111" s="38" t="e">
        <f>VLOOKUP(C111,'[1]7月合作'!$C$2:$E$99,2,FALSE)</f>
        <v>#N/A</v>
      </c>
      <c r="K111" s="55" t="e">
        <f>VLOOKUP(C111,[1]日夜饮!$C$2:$D$209,2,FALSE)</f>
        <v>#N/A</v>
      </c>
      <c r="L111" s="43">
        <f t="shared" si="7"/>
        <v>3.72727272727273</v>
      </c>
      <c r="M111" s="44">
        <f t="shared" si="8"/>
        <v>0.0136363636363636</v>
      </c>
      <c r="N111" s="44"/>
      <c r="O111" s="36" t="s">
        <v>1065</v>
      </c>
      <c r="P111" s="36" t="s">
        <v>1978</v>
      </c>
      <c r="Q111" s="36" t="s">
        <v>1441</v>
      </c>
      <c r="R111" s="36" t="s">
        <v>82</v>
      </c>
      <c r="S111" s="36" t="s">
        <v>1979</v>
      </c>
      <c r="T111" s="36">
        <v>1500</v>
      </c>
      <c r="U111" s="36" t="s">
        <v>1060</v>
      </c>
      <c r="Y111" s="36" t="s">
        <v>1980</v>
      </c>
    </row>
    <row r="112" hidden="1" spans="1:25">
      <c r="A112" s="36" t="s">
        <v>1981</v>
      </c>
      <c r="B112" s="36" t="s">
        <v>1982</v>
      </c>
      <c r="C112" s="36" t="s">
        <v>1983</v>
      </c>
      <c r="D112" s="36" t="s">
        <v>1984</v>
      </c>
      <c r="E112" s="36" t="s">
        <v>1051</v>
      </c>
      <c r="F112" s="36" t="s">
        <v>1985</v>
      </c>
      <c r="G112" s="36" t="s">
        <v>1986</v>
      </c>
      <c r="H112" s="36" t="s">
        <v>80</v>
      </c>
      <c r="I112" s="36" t="s">
        <v>1679</v>
      </c>
      <c r="J112" s="38" t="e">
        <f>VLOOKUP(C112,'[1]7月合作'!$C$2:$E$99,2,FALSE)</f>
        <v>#N/A</v>
      </c>
      <c r="K112" s="55" t="e">
        <f>VLOOKUP(C112,[1]日夜饮!$C$2:$D$209,2,FALSE)</f>
        <v>#N/A</v>
      </c>
      <c r="L112" s="43">
        <f t="shared" si="7"/>
        <v>3.6875</v>
      </c>
      <c r="M112" s="44">
        <f t="shared" si="8"/>
        <v>0.03125</v>
      </c>
      <c r="N112" s="44">
        <f t="shared" si="10"/>
        <v>0.00847457627118644</v>
      </c>
      <c r="O112" s="36" t="s">
        <v>1065</v>
      </c>
      <c r="P112" s="36" t="s">
        <v>1987</v>
      </c>
      <c r="Q112" s="36" t="s">
        <v>1706</v>
      </c>
      <c r="R112" s="36" t="s">
        <v>82</v>
      </c>
      <c r="S112" s="36" t="s">
        <v>1988</v>
      </c>
      <c r="T112" s="36">
        <v>500</v>
      </c>
      <c r="U112" s="36" t="s">
        <v>1060</v>
      </c>
      <c r="Y112" s="36" t="s">
        <v>1989</v>
      </c>
    </row>
    <row r="113" s="48" customFormat="1" spans="1:25">
      <c r="A113" s="48" t="s">
        <v>1990</v>
      </c>
      <c r="B113" s="48" t="s">
        <v>98</v>
      </c>
      <c r="C113" s="48" t="s">
        <v>99</v>
      </c>
      <c r="D113" s="48" t="s">
        <v>102</v>
      </c>
      <c r="E113" s="48" t="s">
        <v>1051</v>
      </c>
      <c r="F113" s="48" t="s">
        <v>98</v>
      </c>
      <c r="G113" s="52" t="s">
        <v>100</v>
      </c>
      <c r="H113" s="48" t="s">
        <v>101</v>
      </c>
      <c r="I113" s="48" t="s">
        <v>1991</v>
      </c>
      <c r="J113" s="48" t="e">
        <f>VLOOKUP(C113,'[1]7月合作'!$C$2:$E$99,2,FALSE)</f>
        <v>#N/A</v>
      </c>
      <c r="K113" s="56" t="e">
        <f>VLOOKUP(C113,[1]日夜饮!$C$2:$D$209,2,FALSE)</f>
        <v>#N/A</v>
      </c>
      <c r="L113" s="57">
        <f t="shared" si="7"/>
        <v>3.52941176470588</v>
      </c>
      <c r="M113" s="58">
        <f t="shared" si="8"/>
        <v>0.0205882352941176</v>
      </c>
      <c r="N113" s="58">
        <f t="shared" si="10"/>
        <v>0.00583333333333333</v>
      </c>
      <c r="O113" s="48" t="s">
        <v>1621</v>
      </c>
      <c r="P113" s="48" t="s">
        <v>1992</v>
      </c>
      <c r="Q113" s="48" t="s">
        <v>1993</v>
      </c>
      <c r="R113" s="48" t="s">
        <v>103</v>
      </c>
      <c r="S113" s="48" t="s">
        <v>1994</v>
      </c>
      <c r="T113" s="48">
        <v>700</v>
      </c>
      <c r="U113" s="48" t="s">
        <v>1060</v>
      </c>
      <c r="Y113" s="48" t="s">
        <v>1995</v>
      </c>
    </row>
    <row r="114" spans="1:25">
      <c r="A114" s="36" t="s">
        <v>1996</v>
      </c>
      <c r="B114" s="50" t="s">
        <v>1997</v>
      </c>
      <c r="C114" s="36" t="s">
        <v>1998</v>
      </c>
      <c r="D114" s="36" t="s">
        <v>1999</v>
      </c>
      <c r="E114" s="36" t="s">
        <v>1080</v>
      </c>
      <c r="F114" s="36" t="s">
        <v>2000</v>
      </c>
      <c r="G114" s="64" t="s">
        <v>2001</v>
      </c>
      <c r="H114" s="36" t="s">
        <v>1063</v>
      </c>
      <c r="I114" s="36" t="s">
        <v>1491</v>
      </c>
      <c r="J114" s="38" t="e">
        <f>VLOOKUP(C114,'[1]7月合作'!$C$2:$E$99,2,FALSE)</f>
        <v>#N/A</v>
      </c>
      <c r="K114" s="55" t="e">
        <f>VLOOKUP(C114,[1]日夜饮!$C$2:$D$209,2,FALSE)</f>
        <v>#N/A</v>
      </c>
      <c r="L114" s="43">
        <f t="shared" si="7"/>
        <v>3.5</v>
      </c>
      <c r="M114" s="44">
        <f t="shared" si="8"/>
        <v>0.026</v>
      </c>
      <c r="N114" s="44">
        <f t="shared" si="10"/>
        <v>0.00742857142857143</v>
      </c>
      <c r="O114" s="36" t="s">
        <v>1056</v>
      </c>
      <c r="P114" s="36" t="s">
        <v>2002</v>
      </c>
      <c r="Q114" s="36" t="s">
        <v>1071</v>
      </c>
      <c r="R114" s="36" t="s">
        <v>39</v>
      </c>
      <c r="S114" s="36" t="s">
        <v>2003</v>
      </c>
      <c r="T114" s="36">
        <v>260</v>
      </c>
      <c r="U114" s="36" t="s">
        <v>1060</v>
      </c>
      <c r="Y114" s="36" t="s">
        <v>2004</v>
      </c>
    </row>
    <row r="115" hidden="1" spans="1:25">
      <c r="A115" s="36" t="s">
        <v>2005</v>
      </c>
      <c r="B115" s="36" t="s">
        <v>2006</v>
      </c>
      <c r="C115" s="36" t="s">
        <v>2007</v>
      </c>
      <c r="D115" s="36" t="s">
        <v>2008</v>
      </c>
      <c r="E115" s="36" t="s">
        <v>1080</v>
      </c>
      <c r="F115" s="36" t="s">
        <v>2009</v>
      </c>
      <c r="G115" s="36" t="s">
        <v>2010</v>
      </c>
      <c r="H115" s="36" t="s">
        <v>1491</v>
      </c>
      <c r="I115" s="36" t="s">
        <v>2011</v>
      </c>
      <c r="J115" s="38" t="e">
        <f>VLOOKUP(C115,'[1]7月合作'!$C$2:$E$99,2,FALSE)</f>
        <v>#N/A</v>
      </c>
      <c r="K115" s="55" t="e">
        <f>VLOOKUP(C115,[1]日夜饮!$C$2:$D$209,2,FALSE)</f>
        <v>#N/A</v>
      </c>
      <c r="L115" s="43">
        <f t="shared" si="7"/>
        <v>3.48571428571429</v>
      </c>
      <c r="M115" s="44">
        <f t="shared" si="8"/>
        <v>0</v>
      </c>
      <c r="N115" s="44"/>
      <c r="O115" s="36" t="s">
        <v>1056</v>
      </c>
      <c r="P115" s="36" t="s">
        <v>2012</v>
      </c>
      <c r="Q115" s="36" t="s">
        <v>1067</v>
      </c>
      <c r="R115" s="36" t="s">
        <v>73</v>
      </c>
      <c r="T115" s="36">
        <v>0</v>
      </c>
      <c r="U115" s="36" t="s">
        <v>1060</v>
      </c>
      <c r="Y115" s="36" t="s">
        <v>2013</v>
      </c>
    </row>
    <row r="116" s="49" customFormat="1" spans="1:25">
      <c r="A116" s="49" t="s">
        <v>88</v>
      </c>
      <c r="B116" s="49" t="s">
        <v>67</v>
      </c>
      <c r="C116" s="49" t="s">
        <v>68</v>
      </c>
      <c r="D116" s="49" t="s">
        <v>72</v>
      </c>
      <c r="E116" s="49" t="s">
        <v>1051</v>
      </c>
      <c r="F116" s="49" t="s">
        <v>69</v>
      </c>
      <c r="G116" s="53" t="s">
        <v>70</v>
      </c>
      <c r="H116" s="49" t="s">
        <v>71</v>
      </c>
      <c r="I116" s="49" t="s">
        <v>1474</v>
      </c>
      <c r="J116" s="49" t="e">
        <f>VLOOKUP(C116,'[1]7月合作'!$C$2:$E$99,2,FALSE)</f>
        <v>#N/A</v>
      </c>
      <c r="K116" s="59" t="e">
        <f>VLOOKUP(C116,[1]日夜饮!$C$2:$D$209,2,FALSE)</f>
        <v>#N/A</v>
      </c>
      <c r="L116" s="60">
        <f t="shared" si="7"/>
        <v>3.47368421052632</v>
      </c>
      <c r="M116" s="61">
        <f t="shared" si="8"/>
        <v>0.0210526315789474</v>
      </c>
      <c r="N116" s="61">
        <f>T116/I116</f>
        <v>0.00606060606060606</v>
      </c>
      <c r="O116" s="49" t="s">
        <v>1065</v>
      </c>
      <c r="P116" s="49" t="s">
        <v>2014</v>
      </c>
      <c r="Q116" s="49" t="s">
        <v>1067</v>
      </c>
      <c r="R116" s="49" t="s">
        <v>73</v>
      </c>
      <c r="S116" s="49" t="s">
        <v>2015</v>
      </c>
      <c r="T116" s="49">
        <v>400</v>
      </c>
      <c r="U116" s="49" t="s">
        <v>1060</v>
      </c>
      <c r="Y116" s="49" t="s">
        <v>1069</v>
      </c>
    </row>
    <row r="117" hidden="1" spans="1:25">
      <c r="A117" s="36" t="s">
        <v>2016</v>
      </c>
      <c r="B117" s="36" t="s">
        <v>2017</v>
      </c>
      <c r="C117" s="36" t="s">
        <v>2018</v>
      </c>
      <c r="D117" s="36" t="s">
        <v>2019</v>
      </c>
      <c r="E117" s="36" t="s">
        <v>1080</v>
      </c>
      <c r="F117" s="36" t="s">
        <v>2020</v>
      </c>
      <c r="G117" s="36" t="s">
        <v>2021</v>
      </c>
      <c r="H117" s="36" t="s">
        <v>2022</v>
      </c>
      <c r="I117" s="36" t="s">
        <v>1428</v>
      </c>
      <c r="J117" s="38" t="e">
        <f>VLOOKUP(C117,'[1]7月合作'!$C$2:$E$99,2,FALSE)</f>
        <v>#N/A</v>
      </c>
      <c r="K117" s="55" t="e">
        <f>VLOOKUP(C117,[1]日夜饮!$C$2:$D$209,2,FALSE)</f>
        <v>#N/A</v>
      </c>
      <c r="L117" s="43">
        <f t="shared" si="7"/>
        <v>3.44827586206897</v>
      </c>
      <c r="M117" s="44">
        <f t="shared" si="8"/>
        <v>0</v>
      </c>
      <c r="N117" s="44"/>
      <c r="O117" s="36" t="s">
        <v>1065</v>
      </c>
      <c r="P117" s="36" t="s">
        <v>1324</v>
      </c>
      <c r="Q117" s="36" t="s">
        <v>1071</v>
      </c>
      <c r="R117" s="36" t="s">
        <v>82</v>
      </c>
      <c r="S117" s="36" t="s">
        <v>1068</v>
      </c>
      <c r="T117" s="36">
        <v>0</v>
      </c>
      <c r="U117" s="36" t="s">
        <v>1060</v>
      </c>
      <c r="Y117" s="36" t="s">
        <v>2023</v>
      </c>
    </row>
    <row r="118" hidden="1" spans="1:25">
      <c r="A118" s="36" t="s">
        <v>2024</v>
      </c>
      <c r="B118" s="36" t="s">
        <v>2025</v>
      </c>
      <c r="C118" s="36" t="s">
        <v>2026</v>
      </c>
      <c r="D118" s="36" t="s">
        <v>2026</v>
      </c>
      <c r="E118" s="36" t="s">
        <v>1051</v>
      </c>
      <c r="F118" s="36" t="s">
        <v>2027</v>
      </c>
      <c r="G118" s="36" t="s">
        <v>2028</v>
      </c>
      <c r="H118" s="36" t="s">
        <v>2029</v>
      </c>
      <c r="I118" s="36" t="s">
        <v>2030</v>
      </c>
      <c r="J118" s="38" t="e">
        <f>VLOOKUP(C118,'[1]7月合作'!$C$2:$E$99,2,FALSE)</f>
        <v>#N/A</v>
      </c>
      <c r="K118" s="55" t="e">
        <f>VLOOKUP(C118,[1]日夜饮!$C$2:$D$209,2,FALSE)</f>
        <v>#N/A</v>
      </c>
      <c r="L118" s="43">
        <f t="shared" si="7"/>
        <v>3.44685667249717</v>
      </c>
      <c r="M118" s="44">
        <f t="shared" si="8"/>
        <v>0</v>
      </c>
      <c r="N118" s="44"/>
      <c r="O118" s="36" t="s">
        <v>1065</v>
      </c>
      <c r="P118" s="36" t="s">
        <v>1493</v>
      </c>
      <c r="Q118" s="36" t="s">
        <v>2031</v>
      </c>
      <c r="R118" s="36" t="s">
        <v>39</v>
      </c>
      <c r="S118" s="36" t="s">
        <v>1068</v>
      </c>
      <c r="T118" s="36">
        <v>0</v>
      </c>
      <c r="U118" s="36" t="s">
        <v>1060</v>
      </c>
      <c r="Y118" s="36" t="s">
        <v>2032</v>
      </c>
    </row>
    <row r="119" hidden="1" spans="1:25">
      <c r="A119" s="36" t="s">
        <v>2033</v>
      </c>
      <c r="B119" s="36" t="s">
        <v>2034</v>
      </c>
      <c r="C119" s="36" t="s">
        <v>2035</v>
      </c>
      <c r="D119" s="36" t="s">
        <v>2036</v>
      </c>
      <c r="E119" s="36" t="s">
        <v>1080</v>
      </c>
      <c r="F119" s="36" t="s">
        <v>2034</v>
      </c>
      <c r="G119" s="36" t="s">
        <v>2037</v>
      </c>
      <c r="H119" s="36" t="s">
        <v>1350</v>
      </c>
      <c r="I119" s="36" t="s">
        <v>1492</v>
      </c>
      <c r="J119" s="38" t="e">
        <f>VLOOKUP(C119,'[1]7月合作'!$C$2:$E$99,2,FALSE)</f>
        <v>#N/A</v>
      </c>
      <c r="K119" s="55" t="e">
        <f>VLOOKUP(C119,[1]日夜饮!$C$2:$D$209,2,FALSE)</f>
        <v>#N/A</v>
      </c>
      <c r="L119" s="43">
        <f t="shared" si="7"/>
        <v>3.44262295081967</v>
      </c>
      <c r="M119" s="44">
        <f t="shared" si="8"/>
        <v>0.0163934426229508</v>
      </c>
      <c r="N119" s="44"/>
      <c r="O119" s="36" t="s">
        <v>1065</v>
      </c>
      <c r="P119" s="36" t="s">
        <v>1803</v>
      </c>
      <c r="Q119" s="36" t="s">
        <v>1067</v>
      </c>
      <c r="R119" s="36" t="s">
        <v>82</v>
      </c>
      <c r="S119" s="36" t="s">
        <v>1068</v>
      </c>
      <c r="T119" s="36">
        <v>1000</v>
      </c>
      <c r="U119" s="36" t="s">
        <v>1060</v>
      </c>
      <c r="Y119" s="36" t="s">
        <v>2038</v>
      </c>
    </row>
    <row r="120" hidden="1" spans="1:25">
      <c r="A120" s="36" t="s">
        <v>2039</v>
      </c>
      <c r="B120" s="36" t="s">
        <v>2040</v>
      </c>
      <c r="C120" s="36" t="s">
        <v>2041</v>
      </c>
      <c r="D120" s="36" t="s">
        <v>2042</v>
      </c>
      <c r="E120" s="36" t="s">
        <v>1051</v>
      </c>
      <c r="F120" s="36" t="s">
        <v>2040</v>
      </c>
      <c r="G120" s="36" t="s">
        <v>2043</v>
      </c>
      <c r="H120" s="36" t="s">
        <v>1418</v>
      </c>
      <c r="I120" s="36" t="s">
        <v>1902</v>
      </c>
      <c r="J120" s="38" t="e">
        <f>VLOOKUP(C120,'[1]7月合作'!$C$2:$E$99,2,FALSE)</f>
        <v>#N/A</v>
      </c>
      <c r="K120" s="55" t="e">
        <f>VLOOKUP(C120,[1]日夜饮!$C$2:$D$209,2,FALSE)</f>
        <v>#N/A</v>
      </c>
      <c r="L120" s="43">
        <f t="shared" si="7"/>
        <v>3.36842105263158</v>
      </c>
      <c r="M120" s="44">
        <f t="shared" si="8"/>
        <v>0.0184210526315789</v>
      </c>
      <c r="N120" s="44"/>
      <c r="O120" s="36" t="s">
        <v>1056</v>
      </c>
      <c r="P120" s="36" t="s">
        <v>1776</v>
      </c>
      <c r="Q120" s="36" t="s">
        <v>1086</v>
      </c>
      <c r="R120" s="36" t="s">
        <v>73</v>
      </c>
      <c r="T120" s="36">
        <v>700</v>
      </c>
      <c r="U120" s="36" t="s">
        <v>1060</v>
      </c>
      <c r="Y120" s="36" t="s">
        <v>2044</v>
      </c>
    </row>
    <row r="121" hidden="1" spans="1:25">
      <c r="A121" s="36" t="s">
        <v>2045</v>
      </c>
      <c r="B121" s="36" t="s">
        <v>2046</v>
      </c>
      <c r="C121" s="36" t="s">
        <v>2047</v>
      </c>
      <c r="D121" s="36" t="s">
        <v>2048</v>
      </c>
      <c r="E121" s="36" t="s">
        <v>1080</v>
      </c>
      <c r="F121" s="36" t="s">
        <v>2046</v>
      </c>
      <c r="G121" s="36" t="s">
        <v>2049</v>
      </c>
      <c r="H121" s="36" t="s">
        <v>1185</v>
      </c>
      <c r="I121" s="36" t="s">
        <v>2050</v>
      </c>
      <c r="J121" s="38" t="e">
        <f>VLOOKUP(C121,'[1]7月合作'!$C$2:$E$99,2,FALSE)</f>
        <v>#N/A</v>
      </c>
      <c r="K121" s="55" t="e">
        <f>VLOOKUP(C121,[1]日夜饮!$C$2:$D$209,2,FALSE)</f>
        <v>#N/A</v>
      </c>
      <c r="L121" s="43">
        <f t="shared" si="7"/>
        <v>3.36134453781513</v>
      </c>
      <c r="M121" s="44">
        <f t="shared" si="8"/>
        <v>0.0235294117647059</v>
      </c>
      <c r="N121" s="44"/>
      <c r="O121" s="36" t="s">
        <v>1065</v>
      </c>
      <c r="P121" s="36" t="s">
        <v>1803</v>
      </c>
      <c r="Q121" s="36" t="s">
        <v>1071</v>
      </c>
      <c r="R121" s="36" t="s">
        <v>1930</v>
      </c>
      <c r="S121" s="36" t="s">
        <v>2051</v>
      </c>
      <c r="T121" s="36">
        <v>2800</v>
      </c>
      <c r="U121" s="36" t="s">
        <v>1060</v>
      </c>
      <c r="Y121" s="36" t="s">
        <v>2052</v>
      </c>
    </row>
    <row r="122" spans="1:25">
      <c r="A122" s="36" t="s">
        <v>2053</v>
      </c>
      <c r="B122" s="50" t="s">
        <v>2054</v>
      </c>
      <c r="C122" s="36" t="s">
        <v>2055</v>
      </c>
      <c r="D122" s="36" t="s">
        <v>2055</v>
      </c>
      <c r="E122" s="36" t="s">
        <v>1051</v>
      </c>
      <c r="F122" s="36" t="s">
        <v>2056</v>
      </c>
      <c r="G122" s="51" t="s">
        <v>2057</v>
      </c>
      <c r="H122" s="36" t="s">
        <v>1535</v>
      </c>
      <c r="I122" s="36" t="s">
        <v>1830</v>
      </c>
      <c r="J122" s="38" t="e">
        <f>VLOOKUP(C122,'[1]7月合作'!$C$2:$E$99,2,FALSE)</f>
        <v>#N/A</v>
      </c>
      <c r="K122" s="55" t="e">
        <f>VLOOKUP(C122,[1]日夜饮!$C$2:$D$209,2,FALSE)</f>
        <v>#N/A</v>
      </c>
      <c r="L122" s="43">
        <f t="shared" si="7"/>
        <v>3.34782608695652</v>
      </c>
      <c r="M122" s="44">
        <f t="shared" si="8"/>
        <v>0.0130434782608696</v>
      </c>
      <c r="N122" s="44">
        <f>T122/I122</f>
        <v>0.0038961038961039</v>
      </c>
      <c r="O122" s="36" t="s">
        <v>1065</v>
      </c>
      <c r="P122" s="36" t="s">
        <v>2058</v>
      </c>
      <c r="Q122" s="36" t="s">
        <v>2059</v>
      </c>
      <c r="R122" s="36" t="s">
        <v>82</v>
      </c>
      <c r="S122" s="36" t="s">
        <v>2060</v>
      </c>
      <c r="T122" s="36">
        <v>300</v>
      </c>
      <c r="U122" s="36" t="s">
        <v>1060</v>
      </c>
      <c r="Y122" s="36" t="s">
        <v>2061</v>
      </c>
    </row>
    <row r="123" hidden="1" spans="1:25">
      <c r="A123" s="36" t="s">
        <v>2062</v>
      </c>
      <c r="B123" s="36" t="s">
        <v>2063</v>
      </c>
      <c r="C123" s="36" t="s">
        <v>2064</v>
      </c>
      <c r="D123" s="36" t="s">
        <v>2065</v>
      </c>
      <c r="E123" s="36" t="s">
        <v>1080</v>
      </c>
      <c r="F123" s="36" t="s">
        <v>2066</v>
      </c>
      <c r="G123" s="36" t="s">
        <v>2067</v>
      </c>
      <c r="H123" s="36" t="s">
        <v>1991</v>
      </c>
      <c r="I123" s="36" t="s">
        <v>2068</v>
      </c>
      <c r="J123" s="38" t="e">
        <f>VLOOKUP(C123,'[1]7月合作'!$C$2:$E$99,2,FALSE)</f>
        <v>#N/A</v>
      </c>
      <c r="K123" s="55" t="e">
        <f>VLOOKUP(C123,[1]日夜饮!$C$2:$D$209,2,FALSE)</f>
        <v>#N/A</v>
      </c>
      <c r="L123" s="43">
        <f t="shared" si="7"/>
        <v>3.275</v>
      </c>
      <c r="M123" s="44">
        <f t="shared" si="8"/>
        <v>0</v>
      </c>
      <c r="N123" s="44"/>
      <c r="O123" s="36" t="s">
        <v>2069</v>
      </c>
      <c r="P123" s="36" t="s">
        <v>2070</v>
      </c>
      <c r="Q123" s="36" t="s">
        <v>1071</v>
      </c>
      <c r="R123" s="36" t="s">
        <v>73</v>
      </c>
      <c r="T123" s="36">
        <v>0</v>
      </c>
      <c r="U123" s="36" t="s">
        <v>1060</v>
      </c>
      <c r="Y123" s="36" t="s">
        <v>2071</v>
      </c>
    </row>
    <row r="124" hidden="1" spans="1:25">
      <c r="A124" s="36" t="s">
        <v>2072</v>
      </c>
      <c r="B124" s="36" t="s">
        <v>2073</v>
      </c>
      <c r="C124" s="36" t="s">
        <v>2074</v>
      </c>
      <c r="D124" s="36" t="s">
        <v>2075</v>
      </c>
      <c r="E124" s="36" t="s">
        <v>1051</v>
      </c>
      <c r="F124" s="36" t="s">
        <v>2076</v>
      </c>
      <c r="G124" s="36" t="s">
        <v>2077</v>
      </c>
      <c r="H124" s="36" t="s">
        <v>48</v>
      </c>
      <c r="I124" s="36" t="s">
        <v>1184</v>
      </c>
      <c r="J124" s="38" t="e">
        <f>VLOOKUP(C124,'[1]7月合作'!$C$2:$E$99,2,FALSE)</f>
        <v>#N/A</v>
      </c>
      <c r="K124" s="55" t="e">
        <f>VLOOKUP(C124,[1]日夜饮!$C$2:$D$209,2,FALSE)</f>
        <v>#N/A</v>
      </c>
      <c r="L124" s="43">
        <f t="shared" si="7"/>
        <v>3.27272727272727</v>
      </c>
      <c r="M124" s="44">
        <f t="shared" si="8"/>
        <v>0.0363636363636364</v>
      </c>
      <c r="N124" s="44"/>
      <c r="O124" s="36" t="s">
        <v>1065</v>
      </c>
      <c r="P124" s="36" t="s">
        <v>2078</v>
      </c>
      <c r="Q124" s="36" t="s">
        <v>1067</v>
      </c>
      <c r="R124" s="36" t="s">
        <v>82</v>
      </c>
      <c r="S124" s="36" t="s">
        <v>1068</v>
      </c>
      <c r="T124" s="36">
        <v>400</v>
      </c>
      <c r="U124" s="36" t="s">
        <v>1060</v>
      </c>
      <c r="Y124" s="36" t="s">
        <v>2079</v>
      </c>
    </row>
    <row r="125" hidden="1" spans="1:25">
      <c r="A125" s="36" t="s">
        <v>2080</v>
      </c>
      <c r="B125" s="36" t="s">
        <v>2081</v>
      </c>
      <c r="C125" s="36" t="s">
        <v>2082</v>
      </c>
      <c r="D125" s="36" t="s">
        <v>2083</v>
      </c>
      <c r="E125" s="36" t="s">
        <v>1080</v>
      </c>
      <c r="F125" s="36" t="s">
        <v>2081</v>
      </c>
      <c r="G125" s="36" t="s">
        <v>2084</v>
      </c>
      <c r="H125" s="36" t="s">
        <v>126</v>
      </c>
      <c r="I125" s="36" t="s">
        <v>2085</v>
      </c>
      <c r="J125" s="38" t="e">
        <f>VLOOKUP(C125,'[1]7月合作'!$C$2:$E$99,2,FALSE)</f>
        <v>#N/A</v>
      </c>
      <c r="K125" s="55" t="e">
        <f>VLOOKUP(C125,[1]日夜饮!$C$2:$D$209,2,FALSE)</f>
        <v>#N/A</v>
      </c>
      <c r="L125" s="43">
        <f t="shared" si="7"/>
        <v>3.25862068965517</v>
      </c>
      <c r="M125" s="44">
        <f t="shared" si="8"/>
        <v>0.0310344827586207</v>
      </c>
      <c r="N125" s="44"/>
      <c r="O125" s="36" t="s">
        <v>1219</v>
      </c>
      <c r="P125" s="36" t="s">
        <v>1803</v>
      </c>
      <c r="Q125" s="36" t="s">
        <v>1071</v>
      </c>
      <c r="R125" s="36" t="s">
        <v>39</v>
      </c>
      <c r="S125" s="36" t="s">
        <v>2086</v>
      </c>
      <c r="T125" s="36">
        <v>1800</v>
      </c>
      <c r="U125" s="36" t="s">
        <v>1060</v>
      </c>
      <c r="Y125" s="36" t="s">
        <v>2087</v>
      </c>
    </row>
    <row r="126" hidden="1" spans="1:25">
      <c r="A126" s="36" t="s">
        <v>2088</v>
      </c>
      <c r="B126" s="36" t="s">
        <v>2089</v>
      </c>
      <c r="C126" s="36" t="s">
        <v>2090</v>
      </c>
      <c r="D126" s="36" t="s">
        <v>2091</v>
      </c>
      <c r="E126" s="36" t="s">
        <v>1080</v>
      </c>
      <c r="F126" s="36" t="s">
        <v>2092</v>
      </c>
      <c r="G126" s="36" t="s">
        <v>2093</v>
      </c>
      <c r="H126" s="36" t="s">
        <v>2094</v>
      </c>
      <c r="I126" s="36" t="s">
        <v>2095</v>
      </c>
      <c r="J126" s="38" t="e">
        <f>VLOOKUP(C126,'[1]7月合作'!$C$2:$E$99,2,FALSE)</f>
        <v>#N/A</v>
      </c>
      <c r="K126" s="55" t="e">
        <f>VLOOKUP(C126,[1]日夜饮!$C$2:$D$209,2,FALSE)</f>
        <v>#N/A</v>
      </c>
      <c r="L126" s="43">
        <f t="shared" si="7"/>
        <v>3.25242718446602</v>
      </c>
      <c r="M126" s="44">
        <f t="shared" si="8"/>
        <v>0.0349514563106796</v>
      </c>
      <c r="N126" s="44"/>
      <c r="O126" s="36" t="s">
        <v>1219</v>
      </c>
      <c r="P126" s="36" t="s">
        <v>1066</v>
      </c>
      <c r="Q126" s="36" t="s">
        <v>1071</v>
      </c>
      <c r="R126" s="36" t="s">
        <v>73</v>
      </c>
      <c r="S126" s="36" t="s">
        <v>2096</v>
      </c>
      <c r="T126" s="36">
        <v>3600</v>
      </c>
      <c r="U126" s="36" t="s">
        <v>1060</v>
      </c>
      <c r="Y126" s="36" t="s">
        <v>2097</v>
      </c>
    </row>
    <row r="127" spans="1:25">
      <c r="A127" s="36" t="s">
        <v>2098</v>
      </c>
      <c r="B127" s="50" t="s">
        <v>2099</v>
      </c>
      <c r="C127" s="36" t="s">
        <v>2100</v>
      </c>
      <c r="D127" s="36" t="s">
        <v>2101</v>
      </c>
      <c r="E127" s="36" t="s">
        <v>1134</v>
      </c>
      <c r="F127" s="36" t="s">
        <v>2102</v>
      </c>
      <c r="G127" s="51" t="s">
        <v>2103</v>
      </c>
      <c r="H127" s="36" t="s">
        <v>2104</v>
      </c>
      <c r="I127" s="36" t="s">
        <v>1649</v>
      </c>
      <c r="J127" s="38" t="e">
        <f>VLOOKUP(C127,'[1]7月合作'!$C$2:$E$99,2,FALSE)</f>
        <v>#N/A</v>
      </c>
      <c r="K127" s="55" t="e">
        <f>VLOOKUP(C127,[1]日夜饮!$C$2:$D$209,2,FALSE)</f>
        <v>#N/A</v>
      </c>
      <c r="L127" s="43">
        <f t="shared" si="7"/>
        <v>3.21428571428571</v>
      </c>
      <c r="M127" s="44">
        <f t="shared" si="8"/>
        <v>0.0142857142857143</v>
      </c>
      <c r="N127" s="44">
        <f>T127/I127</f>
        <v>0.00444444444444444</v>
      </c>
      <c r="O127" s="36" t="s">
        <v>1065</v>
      </c>
      <c r="P127" s="36" t="s">
        <v>2105</v>
      </c>
      <c r="Q127" s="36" t="s">
        <v>2106</v>
      </c>
      <c r="R127" s="36" t="s">
        <v>73</v>
      </c>
      <c r="S127" s="36" t="s">
        <v>2107</v>
      </c>
      <c r="T127" s="36">
        <v>600</v>
      </c>
      <c r="U127" s="36" t="s">
        <v>1060</v>
      </c>
      <c r="Y127" s="36" t="s">
        <v>2108</v>
      </c>
    </row>
    <row r="128" hidden="1" spans="1:25">
      <c r="A128" s="36" t="s">
        <v>2109</v>
      </c>
      <c r="B128" s="36" t="s">
        <v>2110</v>
      </c>
      <c r="C128" s="36" t="s">
        <v>2111</v>
      </c>
      <c r="D128" s="36" t="s">
        <v>2112</v>
      </c>
      <c r="E128" s="36" t="s">
        <v>1051</v>
      </c>
      <c r="F128" s="36" t="s">
        <v>2113</v>
      </c>
      <c r="G128" s="36" t="s">
        <v>2114</v>
      </c>
      <c r="H128" s="36" t="s">
        <v>1296</v>
      </c>
      <c r="I128" s="36" t="s">
        <v>2115</v>
      </c>
      <c r="J128" s="38" t="e">
        <f>VLOOKUP(C128,'[1]7月合作'!$C$2:$E$99,2,FALSE)</f>
        <v>#N/A</v>
      </c>
      <c r="K128" s="55" t="e">
        <f>VLOOKUP(C128,[1]日夜饮!$C$2:$D$209,2,FALSE)</f>
        <v>#N/A</v>
      </c>
      <c r="L128" s="43">
        <f t="shared" si="7"/>
        <v>3.19512195121951</v>
      </c>
      <c r="M128" s="44">
        <f t="shared" si="8"/>
        <v>0.0170731707317073</v>
      </c>
      <c r="N128" s="44"/>
      <c r="O128" s="36" t="s">
        <v>1065</v>
      </c>
      <c r="P128" s="36" t="s">
        <v>2116</v>
      </c>
      <c r="Q128" s="36" t="s">
        <v>2117</v>
      </c>
      <c r="R128" s="36" t="s">
        <v>1062</v>
      </c>
      <c r="S128" s="36" t="s">
        <v>1068</v>
      </c>
      <c r="T128" s="36">
        <v>700</v>
      </c>
      <c r="U128" s="36" t="s">
        <v>1060</v>
      </c>
      <c r="Y128" s="36" t="s">
        <v>1538</v>
      </c>
    </row>
    <row r="129" hidden="1" spans="1:25">
      <c r="A129" s="36" t="s">
        <v>2118</v>
      </c>
      <c r="B129" s="36" t="s">
        <v>2119</v>
      </c>
      <c r="C129" s="36" t="s">
        <v>2120</v>
      </c>
      <c r="D129" s="36" t="s">
        <v>2121</v>
      </c>
      <c r="E129" s="36" t="s">
        <v>1051</v>
      </c>
      <c r="F129" s="36" t="s">
        <v>2119</v>
      </c>
      <c r="G129" s="36" t="s">
        <v>2122</v>
      </c>
      <c r="H129" s="36" t="s">
        <v>2123</v>
      </c>
      <c r="I129" s="36" t="s">
        <v>1793</v>
      </c>
      <c r="J129" s="38" t="e">
        <f>VLOOKUP(C129,'[1]7月合作'!$C$2:$E$99,2,FALSE)</f>
        <v>#N/A</v>
      </c>
      <c r="K129" s="55" t="e">
        <f>VLOOKUP(C129,[1]日夜饮!$C$2:$D$209,2,FALSE)</f>
        <v>#N/A</v>
      </c>
      <c r="L129" s="43">
        <f t="shared" si="7"/>
        <v>3.11111111111111</v>
      </c>
      <c r="M129" s="44">
        <f t="shared" si="8"/>
        <v>0</v>
      </c>
      <c r="N129" s="44"/>
      <c r="O129" s="36" t="s">
        <v>1056</v>
      </c>
      <c r="P129" s="36" t="s">
        <v>1066</v>
      </c>
      <c r="Q129" s="36" t="s">
        <v>1071</v>
      </c>
      <c r="R129" s="36" t="s">
        <v>39</v>
      </c>
      <c r="T129" s="36">
        <v>0</v>
      </c>
      <c r="U129" s="36" t="s">
        <v>1060</v>
      </c>
      <c r="Y129" s="36" t="s">
        <v>2124</v>
      </c>
    </row>
    <row r="130" hidden="1" spans="1:25">
      <c r="A130" s="36" t="s">
        <v>2125</v>
      </c>
      <c r="B130" s="36" t="s">
        <v>2126</v>
      </c>
      <c r="C130" s="36" t="s">
        <v>2127</v>
      </c>
      <c r="D130" s="36" t="s">
        <v>2128</v>
      </c>
      <c r="E130" s="36" t="s">
        <v>1080</v>
      </c>
      <c r="F130" s="36" t="s">
        <v>2129</v>
      </c>
      <c r="G130" s="36" t="s">
        <v>2130</v>
      </c>
      <c r="H130" s="36" t="s">
        <v>1185</v>
      </c>
      <c r="I130" s="36" t="s">
        <v>2131</v>
      </c>
      <c r="J130" s="38" t="e">
        <f>VLOOKUP(C130,'[1]7月合作'!$C$2:$E$99,2,FALSE)</f>
        <v>#N/A</v>
      </c>
      <c r="K130" s="55" t="e">
        <f>VLOOKUP(C130,[1]日夜饮!$C$2:$D$209,2,FALSE)</f>
        <v>#N/A</v>
      </c>
      <c r="L130" s="43">
        <f t="shared" ref="L130:L175" si="11">I130/H130</f>
        <v>3.08403361344538</v>
      </c>
      <c r="M130" s="44">
        <f t="shared" ref="M130:M175" si="12">T130/H130</f>
        <v>0.0252100840336134</v>
      </c>
      <c r="N130" s="44"/>
      <c r="O130" s="36" t="s">
        <v>1219</v>
      </c>
      <c r="P130" s="36" t="s">
        <v>1066</v>
      </c>
      <c r="Q130" s="36" t="s">
        <v>1071</v>
      </c>
      <c r="R130" s="36" t="s">
        <v>82</v>
      </c>
      <c r="S130" s="36" t="s">
        <v>2130</v>
      </c>
      <c r="T130" s="36">
        <v>3000</v>
      </c>
      <c r="U130" s="36" t="s">
        <v>1060</v>
      </c>
      <c r="Y130" s="36" t="s">
        <v>2132</v>
      </c>
    </row>
    <row r="131" s="49" customFormat="1" spans="1:25">
      <c r="A131" s="49" t="s">
        <v>2133</v>
      </c>
      <c r="B131" s="49" t="s">
        <v>76</v>
      </c>
      <c r="C131" s="49" t="s">
        <v>77</v>
      </c>
      <c r="D131" s="49" t="s">
        <v>81</v>
      </c>
      <c r="E131" s="49" t="s">
        <v>1080</v>
      </c>
      <c r="F131" s="49" t="s">
        <v>78</v>
      </c>
      <c r="G131" s="53" t="s">
        <v>79</v>
      </c>
      <c r="H131" s="49" t="s">
        <v>80</v>
      </c>
      <c r="I131" s="49" t="s">
        <v>1784</v>
      </c>
      <c r="J131" s="49" t="e">
        <f>VLOOKUP(C131,'[1]7月合作'!$C$2:$E$99,2,FALSE)</f>
        <v>#N/A</v>
      </c>
      <c r="K131" s="59" t="e">
        <f>VLOOKUP(C131,[1]日夜饮!$C$2:$D$209,2,FALSE)</f>
        <v>#N/A</v>
      </c>
      <c r="L131" s="60">
        <f t="shared" si="11"/>
        <v>3.0625</v>
      </c>
      <c r="M131" s="61">
        <f t="shared" si="12"/>
        <v>0.021875</v>
      </c>
      <c r="N131" s="61">
        <f>T131/I131</f>
        <v>0.00714285714285714</v>
      </c>
      <c r="O131" s="49" t="s">
        <v>1065</v>
      </c>
      <c r="P131" s="49" t="s">
        <v>1554</v>
      </c>
      <c r="Q131" s="49" t="s">
        <v>1067</v>
      </c>
      <c r="R131" s="49" t="s">
        <v>82</v>
      </c>
      <c r="S131" s="49" t="s">
        <v>2134</v>
      </c>
      <c r="T131" s="49">
        <v>350</v>
      </c>
      <c r="U131" s="49" t="s">
        <v>1060</v>
      </c>
      <c r="Y131" s="49" t="s">
        <v>2135</v>
      </c>
    </row>
    <row r="132" hidden="1" spans="1:25">
      <c r="A132" s="36" t="s">
        <v>2136</v>
      </c>
      <c r="B132" s="36" t="s">
        <v>2137</v>
      </c>
      <c r="C132" s="36" t="s">
        <v>2138</v>
      </c>
      <c r="D132" s="36" t="s">
        <v>2139</v>
      </c>
      <c r="E132" s="36" t="s">
        <v>1051</v>
      </c>
      <c r="F132" s="36" t="s">
        <v>2140</v>
      </c>
      <c r="G132" s="36" t="s">
        <v>2141</v>
      </c>
      <c r="H132" s="36" t="s">
        <v>1704</v>
      </c>
      <c r="I132" s="36" t="s">
        <v>1649</v>
      </c>
      <c r="J132" s="38" t="e">
        <f>VLOOKUP(C132,'[1]7月合作'!$C$2:$E$99,2,FALSE)</f>
        <v>#N/A</v>
      </c>
      <c r="K132" s="55" t="e">
        <f>VLOOKUP(C132,[1]日夜饮!$C$2:$D$209,2,FALSE)</f>
        <v>#N/A</v>
      </c>
      <c r="L132" s="43">
        <f t="shared" si="11"/>
        <v>3</v>
      </c>
      <c r="M132" s="44">
        <f t="shared" si="12"/>
        <v>0.0266666666666667</v>
      </c>
      <c r="N132" s="44"/>
      <c r="O132" s="36" t="s">
        <v>1313</v>
      </c>
      <c r="P132" s="36" t="s">
        <v>1186</v>
      </c>
      <c r="Q132" s="36" t="s">
        <v>1147</v>
      </c>
      <c r="R132" s="36" t="s">
        <v>39</v>
      </c>
      <c r="S132" s="36" t="s">
        <v>2142</v>
      </c>
      <c r="T132" s="36">
        <v>1200</v>
      </c>
      <c r="U132" s="36" t="s">
        <v>1060</v>
      </c>
      <c r="Y132" s="36" t="s">
        <v>2143</v>
      </c>
    </row>
    <row r="133" hidden="1" spans="1:25">
      <c r="A133" s="36" t="s">
        <v>39</v>
      </c>
      <c r="B133" s="36" t="s">
        <v>2144</v>
      </c>
      <c r="C133" s="36" t="s">
        <v>2145</v>
      </c>
      <c r="D133" s="36" t="s">
        <v>2146</v>
      </c>
      <c r="E133" s="36" t="s">
        <v>1051</v>
      </c>
      <c r="F133" s="36" t="s">
        <v>2147</v>
      </c>
      <c r="G133" s="36" t="s">
        <v>2148</v>
      </c>
      <c r="H133" s="36" t="s">
        <v>2094</v>
      </c>
      <c r="I133" s="36" t="s">
        <v>2149</v>
      </c>
      <c r="J133" s="38" t="e">
        <f>VLOOKUP(C133,'[1]7月合作'!$C$2:$E$99,2,FALSE)</f>
        <v>#N/A</v>
      </c>
      <c r="K133" s="55" t="e">
        <f>VLOOKUP(C133,[1]日夜饮!$C$2:$D$209,2,FALSE)</f>
        <v>#N/A</v>
      </c>
      <c r="L133" s="43">
        <f t="shared" si="11"/>
        <v>2.97087378640777</v>
      </c>
      <c r="M133" s="44">
        <f t="shared" si="12"/>
        <v>0.00776699029126214</v>
      </c>
      <c r="N133" s="44">
        <f>T133/I133</f>
        <v>0.00261437908496732</v>
      </c>
      <c r="O133" s="36" t="s">
        <v>1065</v>
      </c>
      <c r="P133" s="36" t="s">
        <v>1947</v>
      </c>
      <c r="Q133" s="36" t="s">
        <v>1071</v>
      </c>
      <c r="R133" s="36" t="s">
        <v>82</v>
      </c>
      <c r="S133" s="36" t="s">
        <v>2150</v>
      </c>
      <c r="T133" s="36">
        <v>800</v>
      </c>
      <c r="U133" s="36" t="s">
        <v>1060</v>
      </c>
      <c r="Y133" s="36" t="s">
        <v>1907</v>
      </c>
    </row>
    <row r="134" hidden="1" spans="1:25">
      <c r="A134" s="36" t="s">
        <v>2151</v>
      </c>
      <c r="B134" s="36" t="s">
        <v>2152</v>
      </c>
      <c r="C134" s="36" t="s">
        <v>2153</v>
      </c>
      <c r="D134" s="36" t="s">
        <v>2154</v>
      </c>
      <c r="E134" s="36" t="s">
        <v>1051</v>
      </c>
      <c r="F134" s="36" t="s">
        <v>2155</v>
      </c>
      <c r="G134" s="36" t="s">
        <v>2156</v>
      </c>
      <c r="H134" s="36" t="s">
        <v>1174</v>
      </c>
      <c r="I134" s="36" t="s">
        <v>2157</v>
      </c>
      <c r="J134" s="38" t="e">
        <f>VLOOKUP(C134,'[1]7月合作'!$C$2:$E$99,2,FALSE)</f>
        <v>#N/A</v>
      </c>
      <c r="K134" s="55" t="e">
        <f>VLOOKUP(C134,[1]日夜饮!$C$2:$D$209,2,FALSE)</f>
        <v>#N/A</v>
      </c>
      <c r="L134" s="43">
        <f t="shared" si="11"/>
        <v>2.86363636363636</v>
      </c>
      <c r="M134" s="44">
        <f t="shared" si="12"/>
        <v>0.0363636363636364</v>
      </c>
      <c r="N134" s="44"/>
      <c r="O134" s="36" t="s">
        <v>1065</v>
      </c>
      <c r="P134" s="36" t="s">
        <v>1070</v>
      </c>
      <c r="Q134" s="36" t="s">
        <v>1441</v>
      </c>
      <c r="R134" s="36" t="s">
        <v>39</v>
      </c>
      <c r="S134" s="36" t="s">
        <v>1068</v>
      </c>
      <c r="T134" s="36">
        <v>800</v>
      </c>
      <c r="U134" s="36" t="s">
        <v>1060</v>
      </c>
      <c r="Y134" s="36" t="s">
        <v>2158</v>
      </c>
    </row>
    <row r="135" hidden="1" spans="1:25">
      <c r="A135" s="36" t="s">
        <v>2159</v>
      </c>
      <c r="B135" s="36" t="s">
        <v>2160</v>
      </c>
      <c r="C135" s="36" t="s">
        <v>2161</v>
      </c>
      <c r="D135" s="36" t="s">
        <v>2162</v>
      </c>
      <c r="E135" s="36" t="s">
        <v>1080</v>
      </c>
      <c r="F135" s="36" t="s">
        <v>2163</v>
      </c>
      <c r="G135" s="36" t="s">
        <v>2164</v>
      </c>
      <c r="H135" s="36" t="s">
        <v>1145</v>
      </c>
      <c r="I135" s="36" t="s">
        <v>2165</v>
      </c>
      <c r="J135" s="38" t="e">
        <f>VLOOKUP(C135,'[1]7月合作'!$C$2:$E$99,2,FALSE)</f>
        <v>#N/A</v>
      </c>
      <c r="K135" s="55" t="e">
        <f>VLOOKUP(C135,[1]日夜饮!$C$2:$D$209,2,FALSE)</f>
        <v>#N/A</v>
      </c>
      <c r="L135" s="43">
        <f t="shared" si="11"/>
        <v>2.81132075471698</v>
      </c>
      <c r="M135" s="44">
        <f t="shared" si="12"/>
        <v>0.0471698113207547</v>
      </c>
      <c r="N135" s="44"/>
      <c r="O135" s="36" t="s">
        <v>1313</v>
      </c>
      <c r="P135" s="36" t="s">
        <v>1070</v>
      </c>
      <c r="Q135" s="36" t="s">
        <v>2166</v>
      </c>
      <c r="R135" s="36" t="s">
        <v>73</v>
      </c>
      <c r="S135" s="36" t="s">
        <v>2167</v>
      </c>
      <c r="T135" s="36">
        <v>2500</v>
      </c>
      <c r="U135" s="36" t="s">
        <v>1060</v>
      </c>
      <c r="Y135" s="36" t="s">
        <v>2168</v>
      </c>
    </row>
    <row r="136" hidden="1" spans="1:25">
      <c r="A136" s="36" t="s">
        <v>2169</v>
      </c>
      <c r="B136" s="36" t="s">
        <v>2170</v>
      </c>
      <c r="C136" s="36" t="s">
        <v>2171</v>
      </c>
      <c r="D136" s="36" t="s">
        <v>2172</v>
      </c>
      <c r="E136" s="36" t="s">
        <v>1080</v>
      </c>
      <c r="F136" s="36" t="s">
        <v>2170</v>
      </c>
      <c r="G136" s="36" t="s">
        <v>2173</v>
      </c>
      <c r="H136" s="36" t="s">
        <v>2174</v>
      </c>
      <c r="I136" s="36" t="s">
        <v>2175</v>
      </c>
      <c r="J136" s="38" t="e">
        <f>VLOOKUP(C136,'[1]7月合作'!$C$2:$E$99,2,FALSE)</f>
        <v>#N/A</v>
      </c>
      <c r="K136" s="55" t="e">
        <f>VLOOKUP(C136,[1]日夜饮!$C$2:$D$209,2,FALSE)</f>
        <v>#N/A</v>
      </c>
      <c r="L136" s="43">
        <f t="shared" si="11"/>
        <v>2.72921108742004</v>
      </c>
      <c r="M136" s="44">
        <f t="shared" si="12"/>
        <v>0.0248756218905473</v>
      </c>
      <c r="N136" s="44"/>
      <c r="O136" s="36" t="s">
        <v>1065</v>
      </c>
      <c r="P136" s="36" t="s">
        <v>1601</v>
      </c>
      <c r="Q136" s="36" t="s">
        <v>1071</v>
      </c>
      <c r="R136" s="36" t="s">
        <v>73</v>
      </c>
      <c r="S136" s="36" t="s">
        <v>2176</v>
      </c>
      <c r="T136" s="36">
        <v>3500</v>
      </c>
      <c r="U136" s="36" t="s">
        <v>1060</v>
      </c>
      <c r="Y136" s="36" t="s">
        <v>2177</v>
      </c>
    </row>
    <row r="137" hidden="1" spans="1:25">
      <c r="A137" s="36" t="s">
        <v>2178</v>
      </c>
      <c r="B137" s="36" t="s">
        <v>2179</v>
      </c>
      <c r="C137" s="36" t="s">
        <v>2180</v>
      </c>
      <c r="D137" s="36" t="s">
        <v>2181</v>
      </c>
      <c r="E137" s="36" t="s">
        <v>1051</v>
      </c>
      <c r="F137" s="36" t="s">
        <v>2182</v>
      </c>
      <c r="G137" s="36" t="s">
        <v>2183</v>
      </c>
      <c r="H137" s="36" t="s">
        <v>48</v>
      </c>
      <c r="I137" s="36" t="s">
        <v>1588</v>
      </c>
      <c r="J137" s="38" t="e">
        <f>VLOOKUP(C137,'[1]7月合作'!$C$2:$E$99,2,FALSE)</f>
        <v>#N/A</v>
      </c>
      <c r="K137" s="55" t="e">
        <f>VLOOKUP(C137,[1]日夜饮!$C$2:$D$209,2,FALSE)</f>
        <v>#N/A</v>
      </c>
      <c r="L137" s="43">
        <f t="shared" si="11"/>
        <v>2.72727272727273</v>
      </c>
      <c r="M137" s="44">
        <f t="shared" si="12"/>
        <v>0.0454545454545455</v>
      </c>
      <c r="N137" s="44">
        <f t="shared" ref="N137:N140" si="13">T137/I137</f>
        <v>0.0166666666666667</v>
      </c>
      <c r="O137" s="36" t="s">
        <v>1065</v>
      </c>
      <c r="P137" s="36" t="s">
        <v>2184</v>
      </c>
      <c r="Q137" s="36" t="s">
        <v>1071</v>
      </c>
      <c r="R137" s="36" t="s">
        <v>39</v>
      </c>
      <c r="S137" s="36" t="s">
        <v>2185</v>
      </c>
      <c r="T137" s="36">
        <v>500</v>
      </c>
      <c r="U137" s="36" t="s">
        <v>1060</v>
      </c>
      <c r="Y137" s="36" t="s">
        <v>1061</v>
      </c>
    </row>
    <row r="138" hidden="1" spans="1:25">
      <c r="A138" s="36" t="s">
        <v>2186</v>
      </c>
      <c r="B138" s="36" t="s">
        <v>2187</v>
      </c>
      <c r="C138" s="36" t="s">
        <v>2188</v>
      </c>
      <c r="D138" s="36" t="s">
        <v>2189</v>
      </c>
      <c r="E138" s="36" t="s">
        <v>1080</v>
      </c>
      <c r="F138" s="36" t="s">
        <v>2190</v>
      </c>
      <c r="G138" s="36" t="s">
        <v>2191</v>
      </c>
      <c r="H138" s="36" t="s">
        <v>2192</v>
      </c>
      <c r="I138" s="36" t="s">
        <v>1946</v>
      </c>
      <c r="J138" s="38" t="e">
        <f>VLOOKUP(C138,'[1]7月合作'!$C$2:$E$99,2,FALSE)</f>
        <v>#N/A</v>
      </c>
      <c r="K138" s="55" t="e">
        <f>VLOOKUP(C138,[1]日夜饮!$C$2:$D$209,2,FALSE)</f>
        <v>#N/A</v>
      </c>
      <c r="L138" s="43">
        <f t="shared" si="11"/>
        <v>2.66666666666667</v>
      </c>
      <c r="M138" s="44">
        <f t="shared" si="12"/>
        <v>0.0388888888888889</v>
      </c>
      <c r="N138" s="44"/>
      <c r="O138" s="36" t="s">
        <v>1056</v>
      </c>
      <c r="P138" s="36" t="s">
        <v>1070</v>
      </c>
      <c r="Q138" s="36" t="s">
        <v>2193</v>
      </c>
      <c r="R138" s="36" t="s">
        <v>2194</v>
      </c>
      <c r="S138" s="36" t="s">
        <v>2195</v>
      </c>
      <c r="T138" s="36">
        <v>3500</v>
      </c>
      <c r="U138" s="36" t="s">
        <v>1060</v>
      </c>
      <c r="Y138" s="36" t="s">
        <v>2196</v>
      </c>
    </row>
    <row r="139" hidden="1" spans="1:25">
      <c r="A139" s="36" t="s">
        <v>2197</v>
      </c>
      <c r="B139" s="36" t="s">
        <v>2198</v>
      </c>
      <c r="C139" s="36" t="s">
        <v>2199</v>
      </c>
      <c r="D139" s="36" t="s">
        <v>2200</v>
      </c>
      <c r="E139" s="36" t="s">
        <v>1080</v>
      </c>
      <c r="F139" s="36" t="s">
        <v>2198</v>
      </c>
      <c r="G139" s="36" t="s">
        <v>2201</v>
      </c>
      <c r="H139" s="36" t="s">
        <v>1145</v>
      </c>
      <c r="I139" s="36" t="s">
        <v>1236</v>
      </c>
      <c r="J139" s="38" t="e">
        <f>VLOOKUP(C139,'[1]7月合作'!$C$2:$E$99,2,FALSE)</f>
        <v>#N/A</v>
      </c>
      <c r="K139" s="55" t="e">
        <f>VLOOKUP(C139,[1]日夜饮!$C$2:$D$209,2,FALSE)</f>
        <v>#N/A</v>
      </c>
      <c r="L139" s="43">
        <f t="shared" si="11"/>
        <v>2.64150943396226</v>
      </c>
      <c r="M139" s="44">
        <f t="shared" si="12"/>
        <v>0.0132075471698113</v>
      </c>
      <c r="N139" s="44">
        <f t="shared" si="13"/>
        <v>0.005</v>
      </c>
      <c r="O139" s="36" t="s">
        <v>1065</v>
      </c>
      <c r="P139" s="36" t="s">
        <v>1803</v>
      </c>
      <c r="Q139" s="36" t="s">
        <v>2202</v>
      </c>
      <c r="R139" s="36" t="s">
        <v>82</v>
      </c>
      <c r="S139" s="36" t="s">
        <v>2203</v>
      </c>
      <c r="T139" s="36">
        <v>700</v>
      </c>
      <c r="U139" s="36" t="s">
        <v>1060</v>
      </c>
      <c r="Y139" s="36" t="s">
        <v>1076</v>
      </c>
    </row>
    <row r="140" hidden="1" spans="1:25">
      <c r="A140" s="36" t="s">
        <v>2204</v>
      </c>
      <c r="B140" s="36" t="s">
        <v>2205</v>
      </c>
      <c r="C140" s="36" t="s">
        <v>2206</v>
      </c>
      <c r="D140" s="36" t="s">
        <v>2207</v>
      </c>
      <c r="E140" s="36" t="s">
        <v>1080</v>
      </c>
      <c r="F140" s="36" t="s">
        <v>2208</v>
      </c>
      <c r="G140" s="36" t="s">
        <v>2209</v>
      </c>
      <c r="H140" s="36" t="s">
        <v>1063</v>
      </c>
      <c r="I140" s="36" t="s">
        <v>1137</v>
      </c>
      <c r="J140" s="38" t="e">
        <f>VLOOKUP(C140,'[1]7月合作'!$C$2:$E$99,2,FALSE)</f>
        <v>#N/A</v>
      </c>
      <c r="K140" s="55" t="e">
        <f>VLOOKUP(C140,[1]日夜饮!$C$2:$D$209,2,FALSE)</f>
        <v>#N/A</v>
      </c>
      <c r="L140" s="43">
        <f t="shared" si="11"/>
        <v>2.5</v>
      </c>
      <c r="M140" s="44">
        <f t="shared" si="12"/>
        <v>0.03</v>
      </c>
      <c r="N140" s="44">
        <f t="shared" si="13"/>
        <v>0.012</v>
      </c>
      <c r="O140" s="36" t="s">
        <v>1065</v>
      </c>
      <c r="P140" s="36" t="s">
        <v>1085</v>
      </c>
      <c r="Q140" s="36" t="s">
        <v>1804</v>
      </c>
      <c r="R140" s="36" t="s">
        <v>39</v>
      </c>
      <c r="S140" s="36" t="s">
        <v>2210</v>
      </c>
      <c r="T140" s="36">
        <v>300</v>
      </c>
      <c r="U140" s="36" t="s">
        <v>1060</v>
      </c>
      <c r="Y140" s="36" t="s">
        <v>2211</v>
      </c>
    </row>
    <row r="141" hidden="1" spans="1:25">
      <c r="A141" s="36" t="s">
        <v>2212</v>
      </c>
      <c r="B141" s="36" t="s">
        <v>2213</v>
      </c>
      <c r="C141" s="36" t="s">
        <v>2214</v>
      </c>
      <c r="D141" s="36" t="s">
        <v>2215</v>
      </c>
      <c r="E141" s="36" t="s">
        <v>1080</v>
      </c>
      <c r="F141" s="36" t="s">
        <v>2216</v>
      </c>
      <c r="G141" s="36" t="s">
        <v>2217</v>
      </c>
      <c r="H141" s="36" t="s">
        <v>1418</v>
      </c>
      <c r="I141" s="36" t="s">
        <v>2218</v>
      </c>
      <c r="J141" s="38" t="e">
        <f>VLOOKUP(C141,'[1]7月合作'!$C$2:$E$99,2,FALSE)</f>
        <v>#N/A</v>
      </c>
      <c r="K141" s="55" t="e">
        <f>VLOOKUP(C141,[1]日夜饮!$C$2:$D$209,2,FALSE)</f>
        <v>#N/A</v>
      </c>
      <c r="L141" s="43">
        <f t="shared" si="11"/>
        <v>2.44736842105263</v>
      </c>
      <c r="M141" s="44">
        <f t="shared" si="12"/>
        <v>0.0210526315789474</v>
      </c>
      <c r="N141" s="44"/>
      <c r="O141" s="36" t="s">
        <v>1056</v>
      </c>
      <c r="P141" s="36" t="s">
        <v>1803</v>
      </c>
      <c r="Q141" s="36" t="s">
        <v>2219</v>
      </c>
      <c r="R141" s="36" t="s">
        <v>2220</v>
      </c>
      <c r="S141" s="36" t="s">
        <v>1379</v>
      </c>
      <c r="T141" s="36">
        <v>800</v>
      </c>
      <c r="U141" s="36" t="s">
        <v>1060</v>
      </c>
      <c r="Y141" s="36" t="s">
        <v>2221</v>
      </c>
    </row>
    <row r="142" hidden="1" spans="1:25">
      <c r="A142" s="36" t="s">
        <v>2222</v>
      </c>
      <c r="B142" s="36" t="s">
        <v>2223</v>
      </c>
      <c r="C142" s="36" t="s">
        <v>2224</v>
      </c>
      <c r="D142" s="36" t="s">
        <v>2225</v>
      </c>
      <c r="E142" s="36" t="s">
        <v>1134</v>
      </c>
      <c r="F142" s="36" t="s">
        <v>2226</v>
      </c>
      <c r="G142" s="36" t="s">
        <v>2227</v>
      </c>
      <c r="H142" s="36" t="s">
        <v>1096</v>
      </c>
      <c r="I142" s="36" t="s">
        <v>2228</v>
      </c>
      <c r="J142" s="38" t="e">
        <f>VLOOKUP(C142,'[1]7月合作'!$C$2:$E$99,2,FALSE)</f>
        <v>#N/A</v>
      </c>
      <c r="K142" s="55" t="e">
        <f>VLOOKUP(C142,[1]日夜饮!$C$2:$D$209,2,FALSE)</f>
        <v>#N/A</v>
      </c>
      <c r="L142" s="43">
        <f t="shared" si="11"/>
        <v>2.43076923076923</v>
      </c>
      <c r="M142" s="44">
        <f t="shared" si="12"/>
        <v>0.0307692307692308</v>
      </c>
      <c r="N142" s="44"/>
      <c r="O142" s="36" t="s">
        <v>1056</v>
      </c>
      <c r="P142" s="36" t="s">
        <v>1803</v>
      </c>
      <c r="Q142" s="36" t="s">
        <v>2229</v>
      </c>
      <c r="R142" s="36" t="s">
        <v>73</v>
      </c>
      <c r="S142" s="36" t="s">
        <v>2230</v>
      </c>
      <c r="T142" s="36">
        <v>2000</v>
      </c>
      <c r="U142" s="36" t="s">
        <v>1060</v>
      </c>
      <c r="Y142" s="36" t="s">
        <v>2231</v>
      </c>
    </row>
    <row r="143" hidden="1" spans="1:25">
      <c r="A143" s="36" t="s">
        <v>2232</v>
      </c>
      <c r="B143" s="36" t="s">
        <v>2233</v>
      </c>
      <c r="C143" s="36" t="s">
        <v>2234</v>
      </c>
      <c r="D143" s="36" t="s">
        <v>2235</v>
      </c>
      <c r="E143" s="36" t="s">
        <v>1080</v>
      </c>
      <c r="F143" s="36" t="s">
        <v>2233</v>
      </c>
      <c r="G143" s="36" t="s">
        <v>2236</v>
      </c>
      <c r="H143" s="36" t="s">
        <v>2237</v>
      </c>
      <c r="I143" s="36" t="s">
        <v>1208</v>
      </c>
      <c r="J143" s="38" t="e">
        <f>VLOOKUP(C143,'[1]7月合作'!$C$2:$E$99,2,FALSE)</f>
        <v>#N/A</v>
      </c>
      <c r="K143" s="55" t="e">
        <f>VLOOKUP(C143,[1]日夜饮!$C$2:$D$209,2,FALSE)</f>
        <v>#N/A</v>
      </c>
      <c r="L143" s="43">
        <f t="shared" si="11"/>
        <v>2.34567901234568</v>
      </c>
      <c r="M143" s="44">
        <f t="shared" si="12"/>
        <v>0.0345679012345679</v>
      </c>
      <c r="N143" s="44"/>
      <c r="O143" s="36" t="s">
        <v>1056</v>
      </c>
      <c r="P143" s="36" t="s">
        <v>1066</v>
      </c>
      <c r="Q143" s="36" t="s">
        <v>1067</v>
      </c>
      <c r="R143" s="36" t="s">
        <v>39</v>
      </c>
      <c r="T143" s="36">
        <v>2800</v>
      </c>
      <c r="U143" s="36" t="s">
        <v>1060</v>
      </c>
      <c r="Y143" s="36" t="s">
        <v>2238</v>
      </c>
    </row>
    <row r="144" hidden="1" spans="1:25">
      <c r="A144" s="36" t="s">
        <v>2239</v>
      </c>
      <c r="B144" s="36" t="s">
        <v>2240</v>
      </c>
      <c r="C144" s="36" t="s">
        <v>2241</v>
      </c>
      <c r="D144" s="36" t="s">
        <v>2242</v>
      </c>
      <c r="E144" s="36" t="s">
        <v>1051</v>
      </c>
      <c r="F144" s="36" t="s">
        <v>2243</v>
      </c>
      <c r="G144" s="36" t="s">
        <v>2244</v>
      </c>
      <c r="H144" s="36" t="s">
        <v>2245</v>
      </c>
      <c r="I144" s="36" t="s">
        <v>1535</v>
      </c>
      <c r="J144" s="38" t="e">
        <f>VLOOKUP(C144,'[1]7月合作'!$C$2:$E$99,2,FALSE)</f>
        <v>#N/A</v>
      </c>
      <c r="K144" s="55" t="e">
        <f>VLOOKUP(C144,[1]日夜饮!$C$2:$D$209,2,FALSE)</f>
        <v>#N/A</v>
      </c>
      <c r="L144" s="43">
        <f t="shared" si="11"/>
        <v>2.32323232323232</v>
      </c>
      <c r="M144" s="44">
        <f t="shared" si="12"/>
        <v>0</v>
      </c>
      <c r="N144" s="44"/>
      <c r="O144" s="36" t="s">
        <v>1056</v>
      </c>
      <c r="P144" s="36" t="s">
        <v>2058</v>
      </c>
      <c r="Q144" s="36" t="s">
        <v>2246</v>
      </c>
      <c r="R144" s="36" t="s">
        <v>73</v>
      </c>
      <c r="S144" s="36" t="s">
        <v>1068</v>
      </c>
      <c r="U144" s="36" t="s">
        <v>1060</v>
      </c>
      <c r="Y144" s="36" t="s">
        <v>2247</v>
      </c>
    </row>
    <row r="145" hidden="1" spans="1:25">
      <c r="A145" s="36" t="s">
        <v>2248</v>
      </c>
      <c r="B145" s="36" t="s">
        <v>2249</v>
      </c>
      <c r="C145" s="36" t="s">
        <v>2250</v>
      </c>
      <c r="D145" s="36" t="s">
        <v>2250</v>
      </c>
      <c r="E145" s="36" t="s">
        <v>1051</v>
      </c>
      <c r="F145" s="36" t="s">
        <v>2249</v>
      </c>
      <c r="G145" s="36" t="s">
        <v>2251</v>
      </c>
      <c r="H145" s="36">
        <v>63000</v>
      </c>
      <c r="I145" s="36">
        <v>145000</v>
      </c>
      <c r="J145" s="38" t="e">
        <f>VLOOKUP(C145,'[1]7月合作'!$C$2:$E$99,2,FALSE)</f>
        <v>#N/A</v>
      </c>
      <c r="K145" s="55" t="e">
        <f>VLOOKUP(C145,[1]日夜饮!$C$2:$D$209,2,FALSE)</f>
        <v>#N/A</v>
      </c>
      <c r="L145" s="43">
        <f t="shared" si="11"/>
        <v>2.3015873015873</v>
      </c>
      <c r="M145" s="44">
        <f t="shared" si="12"/>
        <v>0.0206349206349206</v>
      </c>
      <c r="N145" s="44"/>
      <c r="O145" s="36" t="s">
        <v>1267</v>
      </c>
      <c r="P145" s="36" t="s">
        <v>1085</v>
      </c>
      <c r="Q145" s="36" t="s">
        <v>1071</v>
      </c>
      <c r="R145" s="36" t="s">
        <v>39</v>
      </c>
      <c r="S145" s="36" t="s">
        <v>2252</v>
      </c>
      <c r="T145" s="36">
        <v>1300</v>
      </c>
      <c r="U145" s="36" t="s">
        <v>1060</v>
      </c>
      <c r="Y145" s="36" t="s">
        <v>2253</v>
      </c>
    </row>
    <row r="146" hidden="1" spans="1:25">
      <c r="A146" s="36" t="s">
        <v>2254</v>
      </c>
      <c r="B146" s="36" t="s">
        <v>2255</v>
      </c>
      <c r="C146" s="36" t="s">
        <v>2256</v>
      </c>
      <c r="D146" s="36" t="s">
        <v>2257</v>
      </c>
      <c r="E146" s="36" t="s">
        <v>1080</v>
      </c>
      <c r="F146" s="36" t="s">
        <v>2255</v>
      </c>
      <c r="G146" s="36" t="s">
        <v>2258</v>
      </c>
      <c r="H146" s="36" t="s">
        <v>2259</v>
      </c>
      <c r="I146" s="36" t="s">
        <v>2260</v>
      </c>
      <c r="J146" s="38" t="e">
        <f>VLOOKUP(C146,'[1]7月合作'!$C$2:$E$99,2,FALSE)</f>
        <v>#N/A</v>
      </c>
      <c r="K146" s="55" t="e">
        <f>VLOOKUP(C146,[1]日夜饮!$C$2:$D$209,2,FALSE)</f>
        <v>#N/A</v>
      </c>
      <c r="L146" s="43">
        <f t="shared" si="11"/>
        <v>2.26865671641791</v>
      </c>
      <c r="M146" s="44">
        <f t="shared" si="12"/>
        <v>0.0248756218905473</v>
      </c>
      <c r="N146" s="44"/>
      <c r="O146" s="36" t="s">
        <v>1056</v>
      </c>
      <c r="P146" s="36" t="s">
        <v>1803</v>
      </c>
      <c r="Q146" s="36" t="s">
        <v>1804</v>
      </c>
      <c r="R146" s="36" t="s">
        <v>1462</v>
      </c>
      <c r="S146" s="36" t="s">
        <v>2261</v>
      </c>
      <c r="T146" s="36">
        <v>5000</v>
      </c>
      <c r="U146" s="36" t="s">
        <v>1060</v>
      </c>
      <c r="Y146" s="36" t="s">
        <v>2262</v>
      </c>
    </row>
    <row r="147" hidden="1" spans="1:25">
      <c r="A147" s="36" t="s">
        <v>2263</v>
      </c>
      <c r="B147" s="36" t="s">
        <v>2264</v>
      </c>
      <c r="C147" s="36" t="s">
        <v>2265</v>
      </c>
      <c r="D147" s="36" t="s">
        <v>2266</v>
      </c>
      <c r="E147" s="36" t="s">
        <v>1080</v>
      </c>
      <c r="F147" s="36" t="s">
        <v>2267</v>
      </c>
      <c r="G147" s="36" t="s">
        <v>2268</v>
      </c>
      <c r="H147" s="36" t="s">
        <v>1637</v>
      </c>
      <c r="I147" s="36" t="s">
        <v>2269</v>
      </c>
      <c r="J147" s="38" t="e">
        <f>VLOOKUP(C147,'[1]7月合作'!$C$2:$E$99,2,FALSE)</f>
        <v>#N/A</v>
      </c>
      <c r="K147" s="55" t="e">
        <f>VLOOKUP(C147,[1]日夜饮!$C$2:$D$209,2,FALSE)</f>
        <v>#N/A</v>
      </c>
      <c r="L147" s="43">
        <f t="shared" si="11"/>
        <v>2.21794871794872</v>
      </c>
      <c r="M147" s="44">
        <f t="shared" si="12"/>
        <v>0.032051282051282</v>
      </c>
      <c r="N147" s="44"/>
      <c r="O147" s="36" t="s">
        <v>1267</v>
      </c>
      <c r="P147" s="36" t="s">
        <v>2270</v>
      </c>
      <c r="Q147" s="36" t="s">
        <v>2271</v>
      </c>
      <c r="R147" s="36" t="s">
        <v>73</v>
      </c>
      <c r="S147" s="36" t="s">
        <v>2272</v>
      </c>
      <c r="T147" s="36">
        <v>2500</v>
      </c>
      <c r="U147" s="36" t="s">
        <v>1060</v>
      </c>
      <c r="Y147" s="36" t="s">
        <v>2273</v>
      </c>
    </row>
    <row r="148" hidden="1" spans="1:25">
      <c r="A148" s="36" t="s">
        <v>2274</v>
      </c>
      <c r="B148" s="36" t="s">
        <v>2275</v>
      </c>
      <c r="C148" s="36" t="s">
        <v>2276</v>
      </c>
      <c r="D148" s="36" t="s">
        <v>2277</v>
      </c>
      <c r="E148" s="36" t="s">
        <v>1051</v>
      </c>
      <c r="F148" s="36" t="s">
        <v>2278</v>
      </c>
      <c r="G148" s="36" t="s">
        <v>2279</v>
      </c>
      <c r="H148" s="36" t="s">
        <v>2104</v>
      </c>
      <c r="I148" s="36" t="s">
        <v>2218</v>
      </c>
      <c r="J148" s="38" t="e">
        <f>VLOOKUP(C148,'[1]7月合作'!$C$2:$E$99,2,FALSE)</f>
        <v>#N/A</v>
      </c>
      <c r="K148" s="55" t="e">
        <f>VLOOKUP(C148,[1]日夜饮!$C$2:$D$209,2,FALSE)</f>
        <v>#N/A</v>
      </c>
      <c r="L148" s="43">
        <f t="shared" si="11"/>
        <v>2.21428571428571</v>
      </c>
      <c r="M148" s="44">
        <f t="shared" si="12"/>
        <v>0.0285714285714286</v>
      </c>
      <c r="N148" s="44"/>
      <c r="O148" s="36" t="s">
        <v>1065</v>
      </c>
      <c r="P148" s="36" t="s">
        <v>1186</v>
      </c>
      <c r="Q148" s="36" t="s">
        <v>2280</v>
      </c>
      <c r="R148" s="36" t="s">
        <v>39</v>
      </c>
      <c r="S148" s="36" t="s">
        <v>2281</v>
      </c>
      <c r="T148" s="36">
        <v>1200</v>
      </c>
      <c r="U148" s="36" t="s">
        <v>1060</v>
      </c>
      <c r="Y148" s="36" t="s">
        <v>2282</v>
      </c>
    </row>
    <row r="149" hidden="1" spans="1:25">
      <c r="A149" s="36" t="s">
        <v>2283</v>
      </c>
      <c r="B149" s="36" t="s">
        <v>2284</v>
      </c>
      <c r="C149" s="36" t="s">
        <v>2285</v>
      </c>
      <c r="D149" s="36" t="s">
        <v>2286</v>
      </c>
      <c r="E149" s="36" t="s">
        <v>1051</v>
      </c>
      <c r="F149" s="36" t="s">
        <v>2287</v>
      </c>
      <c r="G149" s="36" t="s">
        <v>2288</v>
      </c>
      <c r="H149" s="36" t="s">
        <v>1549</v>
      </c>
      <c r="I149" s="36" t="s">
        <v>1399</v>
      </c>
      <c r="J149" s="38" t="e">
        <f>VLOOKUP(C149,'[1]7月合作'!$C$2:$E$99,2,FALSE)</f>
        <v>#N/A</v>
      </c>
      <c r="K149" s="55" t="e">
        <f>VLOOKUP(C149,[1]日夜饮!$C$2:$D$209,2,FALSE)</f>
        <v>#N/A</v>
      </c>
      <c r="L149" s="43">
        <f t="shared" si="11"/>
        <v>2.14893617021277</v>
      </c>
      <c r="M149" s="44">
        <f t="shared" si="12"/>
        <v>0.0319148936170213</v>
      </c>
      <c r="N149" s="44"/>
      <c r="O149" s="36" t="s">
        <v>1313</v>
      </c>
      <c r="P149" s="36" t="s">
        <v>1070</v>
      </c>
      <c r="Q149" s="36" t="s">
        <v>1071</v>
      </c>
      <c r="R149" s="36" t="s">
        <v>73</v>
      </c>
      <c r="S149" s="36" t="s">
        <v>1068</v>
      </c>
      <c r="T149" s="36">
        <v>1500</v>
      </c>
      <c r="U149" s="36" t="s">
        <v>1060</v>
      </c>
      <c r="Y149" s="36" t="s">
        <v>2289</v>
      </c>
    </row>
    <row r="150" hidden="1" spans="1:25">
      <c r="A150" s="36" t="s">
        <v>2290</v>
      </c>
      <c r="B150" s="36" t="s">
        <v>2291</v>
      </c>
      <c r="C150" s="36" t="s">
        <v>2292</v>
      </c>
      <c r="D150" s="36" t="s">
        <v>2293</v>
      </c>
      <c r="E150" s="36" t="s">
        <v>1051</v>
      </c>
      <c r="F150" s="36" t="s">
        <v>2294</v>
      </c>
      <c r="G150" s="36" t="s">
        <v>2295</v>
      </c>
      <c r="H150" s="36" t="s">
        <v>2296</v>
      </c>
      <c r="I150" s="36" t="s">
        <v>1568</v>
      </c>
      <c r="J150" s="38" t="e">
        <f>VLOOKUP(C150,'[1]7月合作'!$C$2:$E$99,2,FALSE)</f>
        <v>#N/A</v>
      </c>
      <c r="K150" s="55" t="e">
        <f>VLOOKUP(C150,[1]日夜饮!$C$2:$D$209,2,FALSE)</f>
        <v>#N/A</v>
      </c>
      <c r="L150" s="43">
        <f t="shared" si="11"/>
        <v>2.125</v>
      </c>
      <c r="M150" s="44">
        <f t="shared" si="12"/>
        <v>0.0175</v>
      </c>
      <c r="N150" s="44">
        <f>T150/I150</f>
        <v>0.00823529411764706</v>
      </c>
      <c r="O150" s="36" t="s">
        <v>1065</v>
      </c>
      <c r="P150" s="36" t="s">
        <v>1660</v>
      </c>
      <c r="Q150" s="36" t="s">
        <v>1706</v>
      </c>
      <c r="R150" s="36" t="s">
        <v>1442</v>
      </c>
      <c r="S150" s="36" t="s">
        <v>2297</v>
      </c>
      <c r="T150" s="36">
        <v>700</v>
      </c>
      <c r="U150" s="36" t="s">
        <v>1060</v>
      </c>
      <c r="Y150" s="36" t="s">
        <v>2298</v>
      </c>
    </row>
    <row r="151" hidden="1" spans="1:25">
      <c r="A151" s="36" t="s">
        <v>2299</v>
      </c>
      <c r="B151" s="36" t="s">
        <v>2300</v>
      </c>
      <c r="C151" s="36" t="s">
        <v>2301</v>
      </c>
      <c r="D151" s="36" t="s">
        <v>2301</v>
      </c>
      <c r="E151" s="36" t="s">
        <v>1080</v>
      </c>
      <c r="F151" s="36" t="s">
        <v>2302</v>
      </c>
      <c r="G151" s="36" t="s">
        <v>2303</v>
      </c>
      <c r="H151" s="36" t="s">
        <v>1333</v>
      </c>
      <c r="I151" s="36" t="s">
        <v>1418</v>
      </c>
      <c r="J151" s="38" t="e">
        <f>VLOOKUP(C151,'[1]7月合作'!$C$2:$E$99,2,FALSE)</f>
        <v>#N/A</v>
      </c>
      <c r="K151" s="55" t="e">
        <f>VLOOKUP(C151,[1]日夜饮!$C$2:$D$209,2,FALSE)</f>
        <v>#N/A</v>
      </c>
      <c r="L151" s="43">
        <f t="shared" si="11"/>
        <v>2.11111111111111</v>
      </c>
      <c r="M151" s="44">
        <f t="shared" si="12"/>
        <v>0</v>
      </c>
      <c r="N151" s="44"/>
      <c r="O151" s="36" t="s">
        <v>1065</v>
      </c>
      <c r="P151" s="36" t="s">
        <v>1342</v>
      </c>
      <c r="Q151" s="36" t="s">
        <v>2304</v>
      </c>
      <c r="R151" s="36" t="s">
        <v>73</v>
      </c>
      <c r="S151" s="36" t="s">
        <v>1068</v>
      </c>
      <c r="T151" s="36">
        <v>0</v>
      </c>
      <c r="U151" s="36" t="s">
        <v>1060</v>
      </c>
      <c r="Y151" s="36" t="s">
        <v>2305</v>
      </c>
    </row>
    <row r="152" hidden="1" spans="1:25">
      <c r="A152" s="36" t="s">
        <v>2306</v>
      </c>
      <c r="B152" s="36" t="s">
        <v>2307</v>
      </c>
      <c r="C152" s="36" t="s">
        <v>2308</v>
      </c>
      <c r="D152" s="36" t="s">
        <v>2309</v>
      </c>
      <c r="E152" s="36" t="s">
        <v>1134</v>
      </c>
      <c r="F152" s="36" t="s">
        <v>2310</v>
      </c>
      <c r="G152" s="36" t="s">
        <v>2311</v>
      </c>
      <c r="H152" s="36" t="s">
        <v>2312</v>
      </c>
      <c r="I152" s="36" t="s">
        <v>2313</v>
      </c>
      <c r="J152" s="38" t="e">
        <f>VLOOKUP(C152,'[1]7月合作'!$C$2:$E$99,2,FALSE)</f>
        <v>#N/A</v>
      </c>
      <c r="K152" s="55" t="e">
        <f>VLOOKUP(C152,[1]日夜饮!$C$2:$D$209,2,FALSE)</f>
        <v>#N/A</v>
      </c>
      <c r="L152" s="43">
        <f t="shared" si="11"/>
        <v>2.10909090909091</v>
      </c>
      <c r="M152" s="44">
        <f t="shared" si="12"/>
        <v>0</v>
      </c>
      <c r="N152" s="44"/>
      <c r="O152" s="36" t="s">
        <v>1193</v>
      </c>
      <c r="P152" s="36" t="s">
        <v>1085</v>
      </c>
      <c r="Q152" s="36" t="s">
        <v>1351</v>
      </c>
      <c r="R152" s="36" t="s">
        <v>82</v>
      </c>
      <c r="T152" s="36">
        <v>0</v>
      </c>
      <c r="U152" s="36" t="s">
        <v>1060</v>
      </c>
      <c r="Y152" s="36" t="s">
        <v>1061</v>
      </c>
    </row>
    <row r="153" hidden="1" spans="1:25">
      <c r="A153" s="36" t="s">
        <v>2314</v>
      </c>
      <c r="B153" s="36" t="s">
        <v>2315</v>
      </c>
      <c r="C153" s="36" t="s">
        <v>2316</v>
      </c>
      <c r="D153" s="36" t="s">
        <v>2317</v>
      </c>
      <c r="E153" s="36" t="s">
        <v>1080</v>
      </c>
      <c r="F153" s="36" t="s">
        <v>2315</v>
      </c>
      <c r="G153" s="36" t="s">
        <v>2318</v>
      </c>
      <c r="H153" s="36" t="s">
        <v>2319</v>
      </c>
      <c r="I153" s="36" t="s">
        <v>1501</v>
      </c>
      <c r="J153" s="38" t="e">
        <f>VLOOKUP(C153,'[1]7月合作'!$C$2:$E$99,2,FALSE)</f>
        <v>#N/A</v>
      </c>
      <c r="K153" s="55" t="e">
        <f>VLOOKUP(C153,[1]日夜饮!$C$2:$D$209,2,FALSE)</f>
        <v>#N/A</v>
      </c>
      <c r="L153" s="43">
        <f t="shared" si="11"/>
        <v>2</v>
      </c>
      <c r="M153" s="44">
        <f t="shared" si="12"/>
        <v>0.0254901960784314</v>
      </c>
      <c r="N153" s="44"/>
      <c r="O153" s="36" t="s">
        <v>1065</v>
      </c>
      <c r="P153" s="36" t="s">
        <v>1066</v>
      </c>
      <c r="Q153" s="36" t="s">
        <v>2271</v>
      </c>
      <c r="R153" s="36" t="s">
        <v>82</v>
      </c>
      <c r="S153" s="36" t="s">
        <v>2318</v>
      </c>
      <c r="T153" s="36">
        <v>1300</v>
      </c>
      <c r="U153" s="36" t="s">
        <v>1060</v>
      </c>
      <c r="Y153" s="36" t="s">
        <v>2320</v>
      </c>
    </row>
    <row r="154" hidden="1" spans="1:25">
      <c r="A154" s="36" t="s">
        <v>2321</v>
      </c>
      <c r="B154" s="36" t="s">
        <v>2322</v>
      </c>
      <c r="C154" s="36" t="s">
        <v>2323</v>
      </c>
      <c r="D154" s="36" t="s">
        <v>2323</v>
      </c>
      <c r="E154" s="36" t="s">
        <v>1080</v>
      </c>
      <c r="F154" s="36" t="s">
        <v>2324</v>
      </c>
      <c r="G154" s="36" t="s">
        <v>2325</v>
      </c>
      <c r="H154" s="36" t="s">
        <v>2326</v>
      </c>
      <c r="I154" s="36" t="s">
        <v>2327</v>
      </c>
      <c r="J154" s="38" t="e">
        <f>VLOOKUP(C154,'[1]7月合作'!$C$2:$E$99,2,FALSE)</f>
        <v>#N/A</v>
      </c>
      <c r="K154" s="55" t="e">
        <f>VLOOKUP(C154,[1]日夜饮!$C$2:$D$209,2,FALSE)</f>
        <v>#N/A</v>
      </c>
      <c r="L154" s="43">
        <f t="shared" si="11"/>
        <v>1.98894688363525</v>
      </c>
      <c r="M154" s="44">
        <f t="shared" si="12"/>
        <v>0.026097635861222</v>
      </c>
      <c r="N154" s="44"/>
      <c r="O154" s="36" t="s">
        <v>2328</v>
      </c>
      <c r="P154" s="36" t="s">
        <v>1803</v>
      </c>
      <c r="Q154" s="36" t="s">
        <v>1071</v>
      </c>
      <c r="R154" s="36" t="s">
        <v>103</v>
      </c>
      <c r="S154" s="36" t="s">
        <v>2329</v>
      </c>
      <c r="T154" s="36">
        <v>8500</v>
      </c>
      <c r="U154" s="36" t="s">
        <v>1060</v>
      </c>
      <c r="Y154" s="36" t="s">
        <v>2330</v>
      </c>
    </row>
    <row r="155" hidden="1" spans="1:25">
      <c r="A155" s="36" t="s">
        <v>2331</v>
      </c>
      <c r="B155" s="36" t="s">
        <v>2332</v>
      </c>
      <c r="C155" s="36" t="s">
        <v>2333</v>
      </c>
      <c r="D155" s="36" t="s">
        <v>2334</v>
      </c>
      <c r="E155" s="36" t="s">
        <v>1051</v>
      </c>
      <c r="F155" s="36" t="s">
        <v>2335</v>
      </c>
      <c r="G155" s="36" t="s">
        <v>2336</v>
      </c>
      <c r="H155" s="36" t="s">
        <v>2337</v>
      </c>
      <c r="I155" s="36" t="s">
        <v>2338</v>
      </c>
      <c r="J155" s="38" t="e">
        <f>VLOOKUP(C155,'[1]7月合作'!$C$2:$E$99,2,FALSE)</f>
        <v>#N/A</v>
      </c>
      <c r="K155" s="55" t="e">
        <f>VLOOKUP(C155,[1]日夜饮!$C$2:$D$209,2,FALSE)</f>
        <v>#N/A</v>
      </c>
      <c r="L155" s="43">
        <f t="shared" si="11"/>
        <v>1.97222222222222</v>
      </c>
      <c r="M155" s="44">
        <f t="shared" si="12"/>
        <v>0</v>
      </c>
      <c r="N155" s="44">
        <f>T155/I155</f>
        <v>0</v>
      </c>
      <c r="O155" s="36" t="s">
        <v>1056</v>
      </c>
      <c r="P155" s="36" t="s">
        <v>2339</v>
      </c>
      <c r="Q155" s="36" t="s">
        <v>2340</v>
      </c>
      <c r="R155" s="36" t="s">
        <v>73</v>
      </c>
      <c r="S155" s="36" t="s">
        <v>2336</v>
      </c>
      <c r="T155" s="36">
        <v>0</v>
      </c>
      <c r="U155" s="36" t="s">
        <v>1060</v>
      </c>
      <c r="Y155" s="36" t="s">
        <v>2341</v>
      </c>
    </row>
    <row r="156" hidden="1" spans="1:25">
      <c r="A156" s="36" t="s">
        <v>2342</v>
      </c>
      <c r="B156" s="36" t="s">
        <v>2343</v>
      </c>
      <c r="C156" s="36" t="s">
        <v>2344</v>
      </c>
      <c r="D156" s="36" t="s">
        <v>2345</v>
      </c>
      <c r="E156" s="36" t="s">
        <v>1080</v>
      </c>
      <c r="F156" s="36" t="s">
        <v>2346</v>
      </c>
      <c r="G156" s="36" t="s">
        <v>2347</v>
      </c>
      <c r="H156" s="36" t="s">
        <v>2348</v>
      </c>
      <c r="I156" s="36" t="s">
        <v>1976</v>
      </c>
      <c r="J156" s="38" t="e">
        <f>VLOOKUP(C156,'[1]7月合作'!$C$2:$E$99,2,FALSE)</f>
        <v>#N/A</v>
      </c>
      <c r="K156" s="55" t="e">
        <f>VLOOKUP(C156,[1]日夜饮!$C$2:$D$209,2,FALSE)</f>
        <v>#N/A</v>
      </c>
      <c r="L156" s="43">
        <f t="shared" si="11"/>
        <v>1.96428571428571</v>
      </c>
      <c r="M156" s="44">
        <f t="shared" si="12"/>
        <v>0.0196428571428571</v>
      </c>
      <c r="N156" s="44"/>
      <c r="O156" s="36" t="s">
        <v>2349</v>
      </c>
      <c r="P156" s="36" t="s">
        <v>2350</v>
      </c>
      <c r="Q156" s="36" t="s">
        <v>1351</v>
      </c>
      <c r="R156" s="36" t="s">
        <v>82</v>
      </c>
      <c r="S156" s="36" t="s">
        <v>2347</v>
      </c>
      <c r="T156" s="36">
        <v>1100</v>
      </c>
      <c r="U156" s="36" t="s">
        <v>1060</v>
      </c>
      <c r="Y156" s="36" t="s">
        <v>2351</v>
      </c>
    </row>
    <row r="157" hidden="1" spans="1:25">
      <c r="A157" s="36" t="s">
        <v>2352</v>
      </c>
      <c r="B157" s="36" t="s">
        <v>2353</v>
      </c>
      <c r="C157" s="36" t="s">
        <v>2354</v>
      </c>
      <c r="D157" s="36" t="s">
        <v>2355</v>
      </c>
      <c r="E157" s="36" t="s">
        <v>1051</v>
      </c>
      <c r="F157" s="36" t="s">
        <v>2356</v>
      </c>
      <c r="G157" s="36" t="s">
        <v>2357</v>
      </c>
      <c r="H157" s="36" t="s">
        <v>2358</v>
      </c>
      <c r="I157" s="36" t="s">
        <v>71</v>
      </c>
      <c r="J157" s="38" t="e">
        <f>VLOOKUP(C157,'[1]7月合作'!$C$2:$E$99,2,FALSE)</f>
        <v>#N/A</v>
      </c>
      <c r="K157" s="55" t="e">
        <f>VLOOKUP(C157,[1]日夜饮!$C$2:$D$209,2,FALSE)</f>
        <v>#N/A</v>
      </c>
      <c r="L157" s="43">
        <f t="shared" si="11"/>
        <v>1.96423033185155</v>
      </c>
      <c r="M157" s="44">
        <f t="shared" si="12"/>
        <v>0</v>
      </c>
      <c r="N157" s="44"/>
      <c r="O157" s="36" t="s">
        <v>1065</v>
      </c>
      <c r="P157" s="36" t="s">
        <v>1106</v>
      </c>
      <c r="Q157" s="36" t="s">
        <v>1071</v>
      </c>
      <c r="R157" s="36" t="s">
        <v>39</v>
      </c>
      <c r="T157" s="36">
        <v>0</v>
      </c>
      <c r="U157" s="36" t="s">
        <v>1060</v>
      </c>
      <c r="Y157" s="36" t="s">
        <v>2359</v>
      </c>
    </row>
    <row r="158" hidden="1" spans="1:25">
      <c r="A158" s="36" t="s">
        <v>2360</v>
      </c>
      <c r="B158" s="36" t="s">
        <v>2361</v>
      </c>
      <c r="C158" s="36" t="s">
        <v>2309</v>
      </c>
      <c r="D158" s="36" t="s">
        <v>2309</v>
      </c>
      <c r="E158" s="36" t="s">
        <v>1134</v>
      </c>
      <c r="F158" s="36" t="s">
        <v>2361</v>
      </c>
      <c r="G158" s="36" t="s">
        <v>2362</v>
      </c>
      <c r="H158" s="36" t="s">
        <v>2363</v>
      </c>
      <c r="I158" s="36" t="s">
        <v>2364</v>
      </c>
      <c r="J158" s="38" t="e">
        <f>VLOOKUP(C158,'[1]7月合作'!$C$2:$E$99,2,FALSE)</f>
        <v>#N/A</v>
      </c>
      <c r="K158" s="55" t="e">
        <f>VLOOKUP(C158,[1]日夜饮!$C$2:$D$209,2,FALSE)</f>
        <v>#N/A</v>
      </c>
      <c r="L158" s="43">
        <f t="shared" si="11"/>
        <v>1.95714285714286</v>
      </c>
      <c r="M158" s="44">
        <f t="shared" si="12"/>
        <v>0.0214285714285714</v>
      </c>
      <c r="N158" s="44"/>
      <c r="O158" s="36" t="s">
        <v>1313</v>
      </c>
      <c r="P158" s="36" t="s">
        <v>1085</v>
      </c>
      <c r="Q158" s="36" t="s">
        <v>1351</v>
      </c>
      <c r="R158" s="36" t="s">
        <v>82</v>
      </c>
      <c r="S158" s="36" t="s">
        <v>2365</v>
      </c>
      <c r="T158" s="36">
        <v>1500</v>
      </c>
      <c r="U158" s="36" t="s">
        <v>1060</v>
      </c>
      <c r="Y158" s="36" t="s">
        <v>2366</v>
      </c>
    </row>
    <row r="159" hidden="1" spans="1:25">
      <c r="A159" s="36" t="s">
        <v>2367</v>
      </c>
      <c r="B159" s="36" t="s">
        <v>2368</v>
      </c>
      <c r="C159" s="36" t="s">
        <v>2369</v>
      </c>
      <c r="D159" s="36" t="s">
        <v>2370</v>
      </c>
      <c r="E159" s="36" t="s">
        <v>1051</v>
      </c>
      <c r="F159" s="36" t="s">
        <v>2368</v>
      </c>
      <c r="G159" s="36" t="s">
        <v>2371</v>
      </c>
      <c r="H159" s="36" t="s">
        <v>2372</v>
      </c>
      <c r="I159" s="36" t="s">
        <v>2373</v>
      </c>
      <c r="J159" s="38" t="e">
        <f>VLOOKUP(C159,'[1]7月合作'!$C$2:$E$99,2,FALSE)</f>
        <v>#N/A</v>
      </c>
      <c r="K159" s="55" t="e">
        <f>VLOOKUP(C159,[1]日夜饮!$C$2:$D$209,2,FALSE)</f>
        <v>#N/A</v>
      </c>
      <c r="L159" s="43">
        <f t="shared" si="11"/>
        <v>1.94791666666667</v>
      </c>
      <c r="M159" s="44">
        <f t="shared" si="12"/>
        <v>0.0114583333333333</v>
      </c>
      <c r="N159" s="44"/>
      <c r="O159" s="36" t="s">
        <v>1065</v>
      </c>
      <c r="P159" s="36" t="s">
        <v>1246</v>
      </c>
      <c r="Q159" s="36" t="s">
        <v>2374</v>
      </c>
      <c r="R159" s="36" t="s">
        <v>82</v>
      </c>
      <c r="S159" s="36" t="s">
        <v>2375</v>
      </c>
      <c r="T159" s="36">
        <v>1100</v>
      </c>
      <c r="U159" s="36" t="s">
        <v>1060</v>
      </c>
      <c r="Y159" s="36" t="s">
        <v>2376</v>
      </c>
    </row>
    <row r="160" hidden="1" spans="1:25">
      <c r="A160" s="36" t="s">
        <v>2377</v>
      </c>
      <c r="B160" s="36" t="s">
        <v>2378</v>
      </c>
      <c r="C160" s="36" t="s">
        <v>2379</v>
      </c>
      <c r="D160" s="36" t="s">
        <v>2380</v>
      </c>
      <c r="E160" s="36" t="s">
        <v>1051</v>
      </c>
      <c r="F160" s="36" t="s">
        <v>2381</v>
      </c>
      <c r="G160" s="36" t="s">
        <v>2382</v>
      </c>
      <c r="H160" s="36" t="s">
        <v>2383</v>
      </c>
      <c r="I160" s="36" t="s">
        <v>1286</v>
      </c>
      <c r="J160" s="38" t="e">
        <f>VLOOKUP(C160,'[1]7月合作'!$C$2:$E$99,2,FALSE)</f>
        <v>#N/A</v>
      </c>
      <c r="K160" s="55" t="e">
        <f>VLOOKUP(C160,[1]日夜饮!$C$2:$D$209,2,FALSE)</f>
        <v>#N/A</v>
      </c>
      <c r="L160" s="43">
        <f t="shared" si="11"/>
        <v>1.91666666666667</v>
      </c>
      <c r="M160" s="44">
        <f t="shared" si="12"/>
        <v>0.025</v>
      </c>
      <c r="N160" s="44"/>
      <c r="O160" s="36" t="s">
        <v>1065</v>
      </c>
      <c r="P160" s="36" t="s">
        <v>1085</v>
      </c>
      <c r="Q160" s="36" t="s">
        <v>1273</v>
      </c>
      <c r="R160" s="36" t="s">
        <v>82</v>
      </c>
      <c r="S160" s="36" t="s">
        <v>2384</v>
      </c>
      <c r="T160" s="36">
        <v>1500</v>
      </c>
      <c r="U160" s="36" t="s">
        <v>1060</v>
      </c>
      <c r="Y160" s="36" t="s">
        <v>2385</v>
      </c>
    </row>
    <row r="161" hidden="1" spans="1:25">
      <c r="A161" s="36" t="s">
        <v>2386</v>
      </c>
      <c r="B161" s="36" t="s">
        <v>2387</v>
      </c>
      <c r="C161" s="36" t="s">
        <v>2388</v>
      </c>
      <c r="D161" s="36" t="s">
        <v>2388</v>
      </c>
      <c r="E161" s="36" t="s">
        <v>1080</v>
      </c>
      <c r="F161" s="36" t="s">
        <v>2389</v>
      </c>
      <c r="G161" s="36" t="s">
        <v>2390</v>
      </c>
      <c r="H161" s="36" t="s">
        <v>2391</v>
      </c>
      <c r="I161" s="36" t="s">
        <v>2392</v>
      </c>
      <c r="J161" s="38" t="e">
        <f>VLOOKUP(C161,'[1]7月合作'!$C$2:$E$99,2,FALSE)</f>
        <v>#N/A</v>
      </c>
      <c r="K161" s="55" t="e">
        <f>VLOOKUP(C161,[1]日夜饮!$C$2:$D$209,2,FALSE)</f>
        <v>#N/A</v>
      </c>
      <c r="L161" s="43">
        <f t="shared" si="11"/>
        <v>1.85593220338983</v>
      </c>
      <c r="M161" s="44" t="e">
        <f t="shared" si="12"/>
        <v>#VALUE!</v>
      </c>
      <c r="N161" s="44"/>
      <c r="O161" s="36" t="s">
        <v>1056</v>
      </c>
      <c r="P161" s="36" t="s">
        <v>1803</v>
      </c>
      <c r="Q161" s="36" t="s">
        <v>2393</v>
      </c>
      <c r="R161" s="36" t="s">
        <v>1369</v>
      </c>
      <c r="S161" s="36" t="s">
        <v>2353</v>
      </c>
      <c r="T161" s="36" t="s">
        <v>2353</v>
      </c>
      <c r="U161" s="36" t="s">
        <v>1060</v>
      </c>
      <c r="Y161" s="36" t="s">
        <v>2394</v>
      </c>
    </row>
    <row r="162" hidden="1" spans="1:25">
      <c r="A162" s="36" t="s">
        <v>2395</v>
      </c>
      <c r="B162" s="36" t="s">
        <v>2396</v>
      </c>
      <c r="C162" s="36" t="s">
        <v>2397</v>
      </c>
      <c r="D162" s="36" t="s">
        <v>1973</v>
      </c>
      <c r="E162" s="36" t="s">
        <v>1051</v>
      </c>
      <c r="F162" s="36" t="s">
        <v>2398</v>
      </c>
      <c r="G162" s="36" t="s">
        <v>2399</v>
      </c>
      <c r="H162" s="36" t="s">
        <v>1350</v>
      </c>
      <c r="I162" s="36" t="s">
        <v>1976</v>
      </c>
      <c r="J162" s="38" t="e">
        <f>VLOOKUP(C162,'[1]7月合作'!$C$2:$E$99,2,FALSE)</f>
        <v>#N/A</v>
      </c>
      <c r="K162" s="55" t="e">
        <f>VLOOKUP(C162,[1]日夜饮!$C$2:$D$209,2,FALSE)</f>
        <v>#N/A</v>
      </c>
      <c r="L162" s="43">
        <f t="shared" si="11"/>
        <v>1.80327868852459</v>
      </c>
      <c r="M162" s="44">
        <f t="shared" si="12"/>
        <v>0.0131147540983607</v>
      </c>
      <c r="N162" s="44">
        <f>T162/I162</f>
        <v>0.00727272727272727</v>
      </c>
      <c r="O162" s="36" t="s">
        <v>1065</v>
      </c>
      <c r="P162" s="36" t="s">
        <v>1978</v>
      </c>
      <c r="Q162" s="36" t="s">
        <v>88</v>
      </c>
      <c r="R162" s="36" t="s">
        <v>82</v>
      </c>
      <c r="S162" s="36" t="s">
        <v>2400</v>
      </c>
      <c r="T162" s="36">
        <v>800</v>
      </c>
      <c r="U162" s="36" t="s">
        <v>1060</v>
      </c>
      <c r="Y162" s="36" t="s">
        <v>2401</v>
      </c>
    </row>
    <row r="163" hidden="1" spans="1:25">
      <c r="A163" s="36" t="s">
        <v>2402</v>
      </c>
      <c r="B163" s="36" t="s">
        <v>542</v>
      </c>
      <c r="C163" s="36" t="s">
        <v>2403</v>
      </c>
      <c r="D163" s="36" t="s">
        <v>2403</v>
      </c>
      <c r="E163" s="36" t="s">
        <v>1080</v>
      </c>
      <c r="F163" s="36" t="s">
        <v>2404</v>
      </c>
      <c r="G163" s="36" t="s">
        <v>2405</v>
      </c>
      <c r="H163" s="36" t="s">
        <v>1438</v>
      </c>
      <c r="I163" s="36" t="s">
        <v>1830</v>
      </c>
      <c r="J163" s="38" t="e">
        <f>VLOOKUP(C163,'[1]7月合作'!$C$2:$E$99,2,FALSE)</f>
        <v>#N/A</v>
      </c>
      <c r="K163" s="55" t="e">
        <f>VLOOKUP(C163,[1]日夜饮!$C$2:$D$209,2,FALSE)</f>
        <v>#N/A</v>
      </c>
      <c r="L163" s="43">
        <f t="shared" si="11"/>
        <v>1.7906976744186</v>
      </c>
      <c r="M163" s="44">
        <f t="shared" si="12"/>
        <v>0.0302325581395349</v>
      </c>
      <c r="N163" s="44"/>
      <c r="O163" s="36" t="s">
        <v>1056</v>
      </c>
      <c r="P163" s="36" t="s">
        <v>1803</v>
      </c>
      <c r="Q163" s="36" t="s">
        <v>1147</v>
      </c>
      <c r="R163" s="36" t="s">
        <v>103</v>
      </c>
      <c r="S163" s="36" t="s">
        <v>2406</v>
      </c>
      <c r="T163" s="36">
        <v>1300</v>
      </c>
      <c r="U163" s="36" t="s">
        <v>1060</v>
      </c>
      <c r="Y163" s="36" t="s">
        <v>2407</v>
      </c>
    </row>
    <row r="164" hidden="1" spans="1:25">
      <c r="A164" s="36" t="s">
        <v>2408</v>
      </c>
      <c r="B164" s="36" t="s">
        <v>2409</v>
      </c>
      <c r="C164" s="36" t="s">
        <v>2410</v>
      </c>
      <c r="D164" s="36" t="s">
        <v>2410</v>
      </c>
      <c r="E164" s="36" t="s">
        <v>1080</v>
      </c>
      <c r="F164" s="36" t="s">
        <v>2411</v>
      </c>
      <c r="G164" s="36" t="s">
        <v>2412</v>
      </c>
      <c r="H164" s="36" t="s">
        <v>1399</v>
      </c>
      <c r="I164" s="36" t="s">
        <v>2413</v>
      </c>
      <c r="J164" s="38" t="e">
        <f>VLOOKUP(C164,'[1]7月合作'!$C$2:$E$99,2,FALSE)</f>
        <v>#N/A</v>
      </c>
      <c r="K164" s="55" t="e">
        <f>VLOOKUP(C164,[1]日夜饮!$C$2:$D$209,2,FALSE)</f>
        <v>#N/A</v>
      </c>
      <c r="L164" s="43">
        <f t="shared" si="11"/>
        <v>1.74257425742574</v>
      </c>
      <c r="M164" s="44">
        <f t="shared" si="12"/>
        <v>0.0207920792079208</v>
      </c>
      <c r="N164" s="44"/>
      <c r="O164" s="36" t="s">
        <v>1065</v>
      </c>
      <c r="P164" s="36" t="s">
        <v>1803</v>
      </c>
      <c r="Q164" s="36" t="s">
        <v>2414</v>
      </c>
      <c r="R164" s="36" t="s">
        <v>39</v>
      </c>
      <c r="S164" s="36" t="s">
        <v>2415</v>
      </c>
      <c r="T164" s="36">
        <v>2100</v>
      </c>
      <c r="U164" s="36" t="s">
        <v>1060</v>
      </c>
      <c r="Y164" s="36" t="s">
        <v>2416</v>
      </c>
    </row>
    <row r="165" hidden="1" spans="1:25">
      <c r="A165" s="36" t="s">
        <v>2417</v>
      </c>
      <c r="B165" s="36" t="s">
        <v>2418</v>
      </c>
      <c r="C165" s="36" t="s">
        <v>2419</v>
      </c>
      <c r="D165" s="36" t="s">
        <v>2420</v>
      </c>
      <c r="E165" s="36" t="s">
        <v>1051</v>
      </c>
      <c r="F165" s="36" t="s">
        <v>2421</v>
      </c>
      <c r="G165" s="36" t="s">
        <v>2422</v>
      </c>
      <c r="H165" s="36" t="s">
        <v>1063</v>
      </c>
      <c r="I165" s="36" t="s">
        <v>1054</v>
      </c>
      <c r="J165" s="38" t="e">
        <f>VLOOKUP(C165,'[1]7月合作'!$C$2:$E$99,2,FALSE)</f>
        <v>#N/A</v>
      </c>
      <c r="K165" s="55" t="e">
        <f>VLOOKUP(C165,[1]日夜饮!$C$2:$D$209,2,FALSE)</f>
        <v>#N/A</v>
      </c>
      <c r="L165" s="43">
        <f t="shared" si="11"/>
        <v>1.7</v>
      </c>
      <c r="M165" s="44">
        <f t="shared" si="12"/>
        <v>0</v>
      </c>
      <c r="N165" s="44"/>
      <c r="O165" s="36" t="s">
        <v>1065</v>
      </c>
      <c r="P165" s="36" t="s">
        <v>1070</v>
      </c>
      <c r="Q165" s="36" t="s">
        <v>1071</v>
      </c>
      <c r="R165" s="36" t="s">
        <v>73</v>
      </c>
      <c r="T165" s="36">
        <v>0</v>
      </c>
      <c r="U165" s="36" t="s">
        <v>1060</v>
      </c>
      <c r="Y165" s="36" t="s">
        <v>2423</v>
      </c>
    </row>
    <row r="166" hidden="1" spans="1:25">
      <c r="A166" s="36" t="s">
        <v>2424</v>
      </c>
      <c r="B166" s="36" t="s">
        <v>2425</v>
      </c>
      <c r="C166" s="36" t="s">
        <v>2426</v>
      </c>
      <c r="D166" s="36" t="s">
        <v>2427</v>
      </c>
      <c r="E166" s="36" t="s">
        <v>1080</v>
      </c>
      <c r="F166" s="36" t="s">
        <v>2428</v>
      </c>
      <c r="G166" s="36" t="s">
        <v>2429</v>
      </c>
      <c r="H166" s="36" t="s">
        <v>2430</v>
      </c>
      <c r="I166" s="36" t="s">
        <v>2431</v>
      </c>
      <c r="J166" s="38" t="e">
        <f>VLOOKUP(C166,'[1]7月合作'!$C$2:$E$99,2,FALSE)</f>
        <v>#N/A</v>
      </c>
      <c r="K166" s="55" t="e">
        <f>VLOOKUP(C166,[1]日夜饮!$C$2:$D$209,2,FALSE)</f>
        <v>#N/A</v>
      </c>
      <c r="L166" s="43">
        <f t="shared" si="11"/>
        <v>1.63318942029593</v>
      </c>
      <c r="M166" s="44">
        <f t="shared" si="12"/>
        <v>0.0125749255983569</v>
      </c>
      <c r="N166" s="44">
        <f>T166/I166</f>
        <v>0.00769961245283987</v>
      </c>
      <c r="O166" s="36" t="s">
        <v>2432</v>
      </c>
      <c r="P166" s="36" t="s">
        <v>1085</v>
      </c>
      <c r="Q166" s="36" t="s">
        <v>1067</v>
      </c>
      <c r="R166" s="36" t="s">
        <v>103</v>
      </c>
      <c r="S166" s="36" t="s">
        <v>2433</v>
      </c>
      <c r="T166" s="36">
        <v>300</v>
      </c>
      <c r="U166" s="36" t="s">
        <v>1060</v>
      </c>
      <c r="Y166" s="36" t="s">
        <v>1088</v>
      </c>
    </row>
    <row r="167" hidden="1" spans="1:25">
      <c r="A167" s="36" t="s">
        <v>2434</v>
      </c>
      <c r="B167" s="36" t="s">
        <v>2435</v>
      </c>
      <c r="C167" s="36" t="s">
        <v>2436</v>
      </c>
      <c r="D167" s="36" t="s">
        <v>2437</v>
      </c>
      <c r="E167" s="36" t="s">
        <v>1080</v>
      </c>
      <c r="F167" s="36" t="s">
        <v>2438</v>
      </c>
      <c r="G167" s="36" t="s">
        <v>2439</v>
      </c>
      <c r="H167" s="36" t="s">
        <v>80</v>
      </c>
      <c r="I167" s="36" t="s">
        <v>2440</v>
      </c>
      <c r="J167" s="38" t="e">
        <f>VLOOKUP(C167,'[1]7月合作'!$C$2:$E$99,2,FALSE)</f>
        <v>#N/A</v>
      </c>
      <c r="K167" s="55" t="e">
        <f>VLOOKUP(C167,[1]日夜饮!$C$2:$D$209,2,FALSE)</f>
        <v>#N/A</v>
      </c>
      <c r="L167" s="43">
        <f t="shared" si="11"/>
        <v>1.625</v>
      </c>
      <c r="M167" s="44">
        <f t="shared" si="12"/>
        <v>0.01875</v>
      </c>
      <c r="N167" s="44"/>
      <c r="O167" s="36" t="s">
        <v>1065</v>
      </c>
      <c r="P167" s="36" t="s">
        <v>2441</v>
      </c>
      <c r="Q167" s="36" t="s">
        <v>1071</v>
      </c>
      <c r="R167" s="36" t="s">
        <v>82</v>
      </c>
      <c r="T167" s="36">
        <v>300</v>
      </c>
      <c r="U167" s="36" t="s">
        <v>1060</v>
      </c>
      <c r="Y167" s="36" t="s">
        <v>2442</v>
      </c>
    </row>
    <row r="168" hidden="1" spans="1:25">
      <c r="A168" s="36" t="s">
        <v>2443</v>
      </c>
      <c r="B168" s="36" t="s">
        <v>2444</v>
      </c>
      <c r="C168" s="36" t="s">
        <v>2445</v>
      </c>
      <c r="D168" s="36" t="s">
        <v>2445</v>
      </c>
      <c r="E168" s="36" t="s">
        <v>1080</v>
      </c>
      <c r="F168" s="36" t="s">
        <v>2444</v>
      </c>
      <c r="G168" s="36" t="s">
        <v>2446</v>
      </c>
      <c r="H168" s="36" t="s">
        <v>1428</v>
      </c>
      <c r="I168" s="36" t="s">
        <v>2447</v>
      </c>
      <c r="J168" s="38" t="e">
        <f>VLOOKUP(C168,'[1]7月合作'!$C$2:$E$99,2,FALSE)</f>
        <v>#N/A</v>
      </c>
      <c r="K168" s="55" t="e">
        <f>VLOOKUP(C168,[1]日夜饮!$C$2:$D$209,2,FALSE)</f>
        <v>#N/A</v>
      </c>
      <c r="L168" s="43">
        <f t="shared" si="11"/>
        <v>1.48899</v>
      </c>
      <c r="M168" s="44">
        <f t="shared" si="12"/>
        <v>0.01</v>
      </c>
      <c r="N168" s="44">
        <f>T168/I168</f>
        <v>0.00671596182647298</v>
      </c>
      <c r="O168" s="36" t="s">
        <v>1056</v>
      </c>
      <c r="P168" s="36" t="s">
        <v>2448</v>
      </c>
      <c r="Q168" s="36" t="s">
        <v>1071</v>
      </c>
      <c r="R168" s="36" t="s">
        <v>82</v>
      </c>
      <c r="S168" s="36" t="s">
        <v>2449</v>
      </c>
      <c r="T168" s="36">
        <v>1000</v>
      </c>
      <c r="U168" s="36" t="s">
        <v>1060</v>
      </c>
      <c r="Y168" s="36" t="s">
        <v>2450</v>
      </c>
    </row>
    <row r="169" hidden="1" spans="1:25">
      <c r="A169" s="36" t="s">
        <v>2451</v>
      </c>
      <c r="B169" s="36" t="s">
        <v>2452</v>
      </c>
      <c r="C169" s="36" t="s">
        <v>2453</v>
      </c>
      <c r="D169" s="36" t="s">
        <v>2454</v>
      </c>
      <c r="E169" s="36" t="s">
        <v>1080</v>
      </c>
      <c r="F169" s="36" t="s">
        <v>2452</v>
      </c>
      <c r="G169" s="36" t="s">
        <v>2455</v>
      </c>
      <c r="H169" s="36" t="s">
        <v>2456</v>
      </c>
      <c r="I169" s="36" t="s">
        <v>2457</v>
      </c>
      <c r="J169" s="38" t="e">
        <f>VLOOKUP(C169,'[1]7月合作'!$C$2:$E$99,2,FALSE)</f>
        <v>#N/A</v>
      </c>
      <c r="K169" s="55" t="e">
        <f>VLOOKUP(C169,[1]日夜饮!$C$2:$D$209,2,FALSE)</f>
        <v>#N/A</v>
      </c>
      <c r="L169" s="43">
        <f t="shared" si="11"/>
        <v>1.34466019417476</v>
      </c>
      <c r="M169" s="44">
        <f t="shared" si="12"/>
        <v>0.0242718446601942</v>
      </c>
      <c r="N169" s="44"/>
      <c r="O169" s="36" t="s">
        <v>1219</v>
      </c>
      <c r="P169" s="36" t="s">
        <v>2458</v>
      </c>
      <c r="Q169" s="36" t="s">
        <v>1071</v>
      </c>
      <c r="R169" s="36" t="s">
        <v>2194</v>
      </c>
      <c r="S169" s="36" t="s">
        <v>2459</v>
      </c>
      <c r="T169" s="36">
        <v>5000</v>
      </c>
      <c r="U169" s="36" t="s">
        <v>1060</v>
      </c>
      <c r="Y169" s="36" t="s">
        <v>2460</v>
      </c>
    </row>
    <row r="170" hidden="1" spans="1:25">
      <c r="A170" s="36" t="s">
        <v>2461</v>
      </c>
      <c r="B170" s="36" t="s">
        <v>2462</v>
      </c>
      <c r="C170" s="36" t="s">
        <v>2463</v>
      </c>
      <c r="D170" s="36" t="s">
        <v>2464</v>
      </c>
      <c r="E170" s="36" t="s">
        <v>1051</v>
      </c>
      <c r="F170" s="36" t="s">
        <v>2465</v>
      </c>
      <c r="G170" s="36" t="s">
        <v>2466</v>
      </c>
      <c r="H170" s="36" t="s">
        <v>80</v>
      </c>
      <c r="I170" s="36" t="s">
        <v>1126</v>
      </c>
      <c r="J170" s="38" t="e">
        <f>VLOOKUP(C170,'[1]7月合作'!$C$2:$E$99,2,FALSE)</f>
        <v>#N/A</v>
      </c>
      <c r="K170" s="55" t="e">
        <f>VLOOKUP(C170,[1]日夜饮!$C$2:$D$209,2,FALSE)</f>
        <v>#N/A</v>
      </c>
      <c r="L170" s="43">
        <f t="shared" si="11"/>
        <v>1.3125</v>
      </c>
      <c r="M170" s="44">
        <f t="shared" si="12"/>
        <v>0</v>
      </c>
      <c r="N170" s="44"/>
      <c r="O170" s="36" t="s">
        <v>1313</v>
      </c>
      <c r="P170" s="36" t="s">
        <v>2467</v>
      </c>
      <c r="Q170" s="36" t="s">
        <v>1147</v>
      </c>
      <c r="R170" s="36" t="s">
        <v>82</v>
      </c>
      <c r="T170" s="36">
        <v>0</v>
      </c>
      <c r="U170" s="36" t="s">
        <v>1060</v>
      </c>
      <c r="Y170" s="36" t="s">
        <v>2468</v>
      </c>
    </row>
    <row r="171" hidden="1" spans="1:25">
      <c r="A171" s="36" t="s">
        <v>2469</v>
      </c>
      <c r="B171" s="36" t="s">
        <v>2470</v>
      </c>
      <c r="C171" s="36" t="s">
        <v>2471</v>
      </c>
      <c r="D171" s="36" t="s">
        <v>2472</v>
      </c>
      <c r="E171" s="36" t="s">
        <v>1080</v>
      </c>
      <c r="F171" s="36" t="s">
        <v>2470</v>
      </c>
      <c r="G171" s="36" t="s">
        <v>2473</v>
      </c>
      <c r="H171" s="36" t="s">
        <v>2474</v>
      </c>
      <c r="I171" s="36" t="s">
        <v>2364</v>
      </c>
      <c r="J171" s="38" t="e">
        <f>VLOOKUP(C171,'[1]7月合作'!$C$2:$E$99,2,FALSE)</f>
        <v>#N/A</v>
      </c>
      <c r="K171" s="55" t="e">
        <f>VLOOKUP(C171,[1]日夜饮!$C$2:$D$209,2,FALSE)</f>
        <v>#N/A</v>
      </c>
      <c r="L171" s="43">
        <f t="shared" si="11"/>
        <v>1.29245283018868</v>
      </c>
      <c r="M171" s="44">
        <f t="shared" si="12"/>
        <v>0.0235849056603774</v>
      </c>
      <c r="N171" s="44"/>
      <c r="O171" s="36" t="s">
        <v>1056</v>
      </c>
      <c r="P171" s="36" t="s">
        <v>1066</v>
      </c>
      <c r="Q171" s="36" t="s">
        <v>1071</v>
      </c>
      <c r="R171" s="36" t="s">
        <v>82</v>
      </c>
      <c r="S171" s="36" t="s">
        <v>2473</v>
      </c>
      <c r="T171" s="36">
        <v>2500</v>
      </c>
      <c r="U171" s="36" t="s">
        <v>1060</v>
      </c>
      <c r="Y171" s="36" t="s">
        <v>2475</v>
      </c>
    </row>
    <row r="172" hidden="1" spans="1:25">
      <c r="A172" s="36" t="s">
        <v>2476</v>
      </c>
      <c r="B172" s="36" t="s">
        <v>2477</v>
      </c>
      <c r="C172" s="36" t="s">
        <v>2478</v>
      </c>
      <c r="D172" s="36" t="s">
        <v>2479</v>
      </c>
      <c r="E172" s="36" t="s">
        <v>1134</v>
      </c>
      <c r="F172" s="36" t="s">
        <v>2480</v>
      </c>
      <c r="G172" s="36" t="s">
        <v>2481</v>
      </c>
      <c r="H172" s="36" t="s">
        <v>2482</v>
      </c>
      <c r="I172" s="36" t="s">
        <v>2483</v>
      </c>
      <c r="J172" s="38" t="e">
        <f>VLOOKUP(C172,'[1]7月合作'!$C$2:$E$99,2,FALSE)</f>
        <v>#N/A</v>
      </c>
      <c r="K172" s="55" t="e">
        <f>VLOOKUP(C172,[1]日夜饮!$C$2:$D$209,2,FALSE)</f>
        <v>#N/A</v>
      </c>
      <c r="L172" s="43">
        <f t="shared" si="11"/>
        <v>1.28054149643271</v>
      </c>
      <c r="M172" s="44">
        <f t="shared" si="12"/>
        <v>0.0317092505640588</v>
      </c>
      <c r="N172" s="44"/>
      <c r="O172" s="36" t="s">
        <v>1056</v>
      </c>
      <c r="P172" s="36" t="s">
        <v>2484</v>
      </c>
      <c r="Q172" s="36" t="s">
        <v>2485</v>
      </c>
      <c r="R172" s="36" t="s">
        <v>39</v>
      </c>
      <c r="S172" s="36" t="s">
        <v>2486</v>
      </c>
      <c r="T172" s="36">
        <v>2600</v>
      </c>
      <c r="U172" s="36" t="s">
        <v>1060</v>
      </c>
      <c r="Y172" s="36" t="s">
        <v>2341</v>
      </c>
    </row>
    <row r="173" hidden="1" spans="1:25">
      <c r="A173" s="36" t="s">
        <v>2487</v>
      </c>
      <c r="B173" s="36" t="s">
        <v>2488</v>
      </c>
      <c r="C173" s="36" t="s">
        <v>2489</v>
      </c>
      <c r="D173" s="36" t="s">
        <v>2490</v>
      </c>
      <c r="E173" s="36" t="s">
        <v>1051</v>
      </c>
      <c r="F173" s="36" t="s">
        <v>2491</v>
      </c>
      <c r="G173" s="36" t="s">
        <v>2492</v>
      </c>
      <c r="H173" s="36" t="s">
        <v>2493</v>
      </c>
      <c r="I173" s="36" t="s">
        <v>1492</v>
      </c>
      <c r="J173" s="38" t="e">
        <f>VLOOKUP(C173,'[1]7月合作'!$C$2:$E$99,2,FALSE)</f>
        <v>#N/A</v>
      </c>
      <c r="K173" s="55" t="e">
        <f>VLOOKUP(C173,[1]日夜饮!$C$2:$D$209,2,FALSE)</f>
        <v>#N/A</v>
      </c>
      <c r="L173" s="43">
        <f t="shared" si="11"/>
        <v>1.16666666666667</v>
      </c>
      <c r="M173" s="44">
        <f t="shared" si="12"/>
        <v>0.00833333333333333</v>
      </c>
      <c r="N173" s="44"/>
      <c r="O173" s="36" t="s">
        <v>1065</v>
      </c>
      <c r="P173" s="36" t="s">
        <v>1085</v>
      </c>
      <c r="Q173" s="36" t="s">
        <v>2494</v>
      </c>
      <c r="R173" s="36" t="s">
        <v>1369</v>
      </c>
      <c r="S173" s="36" t="s">
        <v>2495</v>
      </c>
      <c r="T173" s="36">
        <v>1500</v>
      </c>
      <c r="U173" s="36" t="s">
        <v>1060</v>
      </c>
      <c r="Y173" s="36" t="s">
        <v>2211</v>
      </c>
    </row>
    <row r="174" hidden="1" spans="1:25">
      <c r="A174" s="36" t="s">
        <v>2496</v>
      </c>
      <c r="B174" s="36" t="s">
        <v>2497</v>
      </c>
      <c r="C174" s="36" t="s">
        <v>2498</v>
      </c>
      <c r="D174" s="36" t="s">
        <v>2499</v>
      </c>
      <c r="E174" s="36" t="s">
        <v>1051</v>
      </c>
      <c r="F174" s="36" t="s">
        <v>2500</v>
      </c>
      <c r="G174" s="36" t="s">
        <v>2501</v>
      </c>
      <c r="H174" s="36" t="s">
        <v>2502</v>
      </c>
      <c r="I174" s="36" t="s">
        <v>2503</v>
      </c>
      <c r="J174" s="38" t="e">
        <f>VLOOKUP(C174,'[1]7月合作'!$C$2:$E$99,2,FALSE)</f>
        <v>#N/A</v>
      </c>
      <c r="K174" s="55" t="e">
        <f>VLOOKUP(C174,[1]日夜饮!$C$2:$D$209,2,FALSE)</f>
        <v>#N/A</v>
      </c>
      <c r="L174" s="43">
        <f t="shared" si="11"/>
        <v>0.402352212937171</v>
      </c>
      <c r="M174" s="44">
        <f t="shared" si="12"/>
        <v>0</v>
      </c>
      <c r="N174" s="44">
        <f>T174/I174</f>
        <v>0</v>
      </c>
      <c r="O174" s="36" t="s">
        <v>1065</v>
      </c>
      <c r="P174" s="36" t="s">
        <v>1493</v>
      </c>
      <c r="Q174" s="36" t="s">
        <v>2504</v>
      </c>
      <c r="R174" s="36" t="s">
        <v>82</v>
      </c>
      <c r="S174" s="36" t="s">
        <v>2505</v>
      </c>
      <c r="T174" s="36">
        <v>0</v>
      </c>
      <c r="U174" s="36" t="s">
        <v>1060</v>
      </c>
      <c r="Y174" s="36" t="s">
        <v>2506</v>
      </c>
    </row>
    <row r="175" hidden="1" spans="1:25">
      <c r="A175" s="36" t="s">
        <v>2507</v>
      </c>
      <c r="B175" s="36" t="s">
        <v>2508</v>
      </c>
      <c r="C175" s="36" t="s">
        <v>2509</v>
      </c>
      <c r="D175" s="36" t="s">
        <v>2509</v>
      </c>
      <c r="E175" s="36" t="s">
        <v>1051</v>
      </c>
      <c r="F175" s="36" t="s">
        <v>2510</v>
      </c>
      <c r="G175" s="36" t="s">
        <v>2511</v>
      </c>
      <c r="H175" s="36" t="s">
        <v>2512</v>
      </c>
      <c r="I175" s="36" t="s">
        <v>1099</v>
      </c>
      <c r="J175" s="38" t="e">
        <f>VLOOKUP(C175,'[1]7月合作'!$C$2:$E$99,2,FALSE)</f>
        <v>#N/A</v>
      </c>
      <c r="K175" s="55" t="e">
        <f>VLOOKUP(C175,[1]日夜饮!$C$2:$D$209,2,FALSE)</f>
        <v>#N/A</v>
      </c>
      <c r="L175" s="43">
        <f t="shared" si="11"/>
        <v>0.00185714285714286</v>
      </c>
      <c r="M175" s="44">
        <f t="shared" si="12"/>
        <v>0.0514285714285714</v>
      </c>
      <c r="N175" s="44">
        <f>T175/I175</f>
        <v>27.6923076923077</v>
      </c>
      <c r="O175" s="36" t="s">
        <v>1313</v>
      </c>
      <c r="P175" s="36" t="s">
        <v>1554</v>
      </c>
      <c r="Q175" s="36" t="s">
        <v>88</v>
      </c>
      <c r="R175" s="36" t="s">
        <v>73</v>
      </c>
      <c r="S175" s="36" t="s">
        <v>2513</v>
      </c>
      <c r="T175" s="36">
        <v>360</v>
      </c>
      <c r="U175" s="36" t="s">
        <v>1060</v>
      </c>
      <c r="Y175" s="36" t="s">
        <v>2514</v>
      </c>
    </row>
    <row r="178" spans="1:2">
      <c r="A178" s="48"/>
      <c r="B178" s="36" t="s">
        <v>2515</v>
      </c>
    </row>
    <row r="179" spans="1:2">
      <c r="A179" s="49"/>
      <c r="B179" s="36" t="s">
        <v>2516</v>
      </c>
    </row>
  </sheetData>
  <autoFilter ref="A1:Y175">
    <filterColumn colId="1">
      <colorFilter dxfId="30"/>
    </filterColumn>
    <filterColumn colId="9">
      <customFilters>
        <customFilter operator="equal" val="#N/A"/>
      </customFilters>
    </filterColumn>
    <filterColumn colId="10">
      <customFilters>
        <customFilter operator="equal" val="#N/A"/>
      </customFilters>
    </filterColumn>
    <filterColumn colId="12">
      <customFilters>
        <customFilter operator="lessThanOrEqual" val="0.03"/>
      </customFilters>
    </filterColumn>
    <filterColumn colId="17">
      <filters>
        <filter val="3-5"/>
        <filter val="7同内"/>
        <filter val="6天"/>
        <filter val="五"/>
        <filter val="3.5"/>
        <filter val="4.5"/>
        <filter val="3天内"/>
        <filter val="7天内"/>
        <filter val="3天"/>
        <filter val="7天"/>
        <filter val="一周"/>
        <filter val="2"/>
        <filter val="3"/>
        <filter val="4"/>
        <filter val="5"/>
        <filter val="7"/>
        <filter val="5天"/>
      </filters>
    </filterColumn>
    <filterColumn colId="18">
      <filters>
        <filter val="AriAriAriel发布了一篇小红书笔记，快来看吧！😆 EAn5BSgNbmnnCYK 😆 http://xhslink.com/SGY2w，复制本条信息，打开【小红书】App查看精彩内容！"/>
        <filter val="吉野歪歪子发布了一篇小红书笔记，快来看吧！😆 1SCPtyCspJeEZCI 😆 http://xhslink.com/P014w，复制本条信息，打开【小红书】App查看精彩内容！"/>
        <filter val="墨瞳凉薄泪倾城发布了一篇小红书笔记，快来看吧！😆 7cuhRshS3lP8yBa 😆 http://xhslink.com/elWnx，复制本条信息，打开【小红书】App查看精彩内容！"/>
        <filter val="青青发布了一篇小红书笔记，快来看吧！😆 zABg55grFCV61No 😆 http://xhslink.com/bf52w，复制本条信息，打开【小红书】App查看精彩内容！"/>
        <filter val="Tania.xu发布了一篇小红书笔记，快来看吧！😆 XkPHFTXNFW1L1ql 😆 http://xhslink.com/yAQpx，复制本条信息，打开【小红书】App查看精彩内容！"/>
        <filter val="https://www.xiaohongshu.com/discovery/item/5f1a416f000000000100525d?xhsshare=CopyLink&amp;appuid=5e494aa00000000001009e09&amp;apptime=1597469649"/>
        <filter val="https://www.xiaohongshu.com/user/profile/5b76ed726bd7380001f41aa3?xhsshare=CopyLink&amp;appuid=5b76ed726bd7380001f41aa3&amp;apptime=1597576839"/>
        <filter val="卡卡没睡醒发布了一篇小红书笔记，快来看吧！😆 jIU4y4Zp9zIS9pn 😆 http://xhslink.com/0uOpx，复制本条信息，打开【小红书】App查看精彩内容！"/>
        <filter val="末小汐发布了一篇小红书笔记，快来看吧！😆 9NqDWnFKVb41eHq 😆 http://xhslink.com/snl4w，复制本条信息，打开【小红书】App查看精彩内容！"/>
        <filter val="小小小洁洁发布了一篇小红书笔记，快来看吧！😆 kQBM4ejZNdpIfJG 😆 http://xhslink.com/4apox，复制本条信息，打开【小红书】App查看精彩内容！"/>
        <filter val="宝儿超甜🌸发布了一篇小红书笔记，快来看吧！😆 g2VkFlHsTO7N4Di 😆 http://xhslink.com/BAh4w，复制本条信息，打开【小红书】App查看精彩内容！"/>
        <filter val="https://www.xiaohongshu.com/user/profile/5ad0d84c11be1013245146f4?xhsshare=CopyLink&amp;appuid=5ad0d84c11be1013245146f4&amp;apptime=1563968845"/>
        <filter val="VIGOUR CHLOE发布了一篇小红书笔记，快来看吧！😆 gqzLNKMGzq4noz8 😆 http://xhslink.com/5SEix，复制本条信息，打开【小红书】App查看精彩内容！"/>
        <filter val="汪诗怡呀！发布了一篇小红书笔记，快来看吧！😆 t4JXNkSsAGvuM5F 😆 http://xhslink.com/Q5L4w，复制本条信息，打开【小红书】App查看精彩内容！"/>
        <filter val="敏宝发布了一篇小红书笔记，快来看吧！😆 U9gXK064ORg5P7N 😆 http://xhslink.com/ttbax，复制本条信息，打开【小红书】App查看精彩内容！"/>
        <filter val="艾草莓发布了一篇小红书笔记，快来看吧！😆 QBxYvb8HVk157mN 😆 http://xhslink.com/YV3xx，复制本条信息，打开【小红书】App查看精彩内容！"/>
        <filter val="小苹果脆李子发布了一篇小红书笔记，快来看吧！😆 IFAfaBHmEgvGDJT 😆 http://xhslink.com/yNnbx，复制本条信息，打开【小红书】App查看精彩内容！"/>
        <filter val="猪猪倩宝发布了一篇小红书笔记，快来看吧！😆 vFm9nyfzvzNd5ZB 😆 http://xhslink.com/ilH3w，复制本条信息，打开【小红书】App查看精彩内容！"/>
        <filter val="孤岛与川发布了一篇小红书笔记，快来看吧！😆 p01XJj8fw0COU7j 😆 http://xhslink.com/uLB3w，复制本条信息，打开【小红书】App查看精彩内容！"/>
        <filter val="小梨妹妹X发布了一篇小红书笔记，快来看吧！😆 7V80zCoJj6TNsSk 😆 http://xhslink.com/NS82w，复制本条信息，打开【小红书】App查看精彩内容！"/>
        <filter val="减肥的小萌萌呀发布了一篇小红书笔记，快来看吧！😆 zA5xDpaqiaRfM0s 😆 http://xhslink.com/1pVqx，复制本条信息，打开【小红书】App查看精彩内容！"/>
        <filter val="微胖界冠军💪发布了一篇小红书笔记，快来看吧！😆 LtJtGZ5iZAnILSA 😆 http://xhslink.com/gmM2w，复制本条信息，打开【小红书】App查看精彩内容！"/>
        <filter val="仙女范儿发布了一篇小红书笔记，快来看吧！😆 NNZxMPrT6Xw4Yy8 😆 http://xhslink.com/RAz3w，复制本条信息，打开【小红书】App查看精彩内容！"/>
        <filter val="猪猪女孩发布了一篇小红书笔记，快来看吧！😆 is0IfvOU7VTSP0f 😆 http://xhslink.com/PRz2w，复制本条信息，打开【小红书】App查看精彩内容！"/>
        <filter val="刘刘小可爱发布了一篇小红书笔记，快来看吧！😆 cuHqEv9qd73w1my 😆 http://xhslink.com/v1W8w，复制本条信息，打开【小红书】App查看精彩内容！"/>
        <filter val="抱抱甜尾巴发布了一篇小红书笔记，快来看吧！😆 nYyHcBh0tUjhhqt 😆 http://xhslink.com/hAz2w，复制本条信息，打开【小红书】App查看精彩内容！"/>
        <filter val="美丽心呀发布了一篇小红书笔记，快来看吧！😆 FcIzQv5P85pVcdB 😆 http://xhslink.com/2an5w，复制本条信息，打开【小红书】App查看精彩内容！"/>
        <filter val="爱护肤的鹿鹿酱发布了一篇小红书笔记，快来看吧！😆 Obx6kOTAqq9WGkc 😆 http://xhslink.com/AHY2w，复制本条信息，打开【小红书】App查看精彩内容！"/>
        <filter val="白茶无清欢发布了一篇小红书笔记，快来看吧！😆 Gva33qUo31lwdCB 😆 http://xhslink.com/eTr5w，复制本条信息，打开【小红书】App查看精彩内容！"/>
        <filter val="椰子冻酒发布了一篇小红书笔记，快来看吧！😆 aO0ZVatXo5MLkQI 😆 http://xhslink.com/yZg4w，复制本条信息，打开【小红书】App查看精彩内容！"/>
        <filter val="-Vvc发布了一篇小红书笔记，快来看吧！😆 lQsPJQinomWGatb 😆 http://xhslink.com/9NJcx，复制本条信息，打开【小红书】App查看精彩内容！"/>
        <filter val="阿庆发布了一篇小红书笔记，快来看吧！😆 XOeXmS6k1h3lw6G 😆 http://xhslink.com/TKT2w，复制本条信息，打开【小红书】App查看精彩内容！"/>
        <filter val="小手冰凉发布了一篇小红书笔记，快来看吧！😆 SBgwztEKmkaCfCg 😆 http://xhslink.com/ntB3w，复制本条信息，打开【小红书】App查看精彩内容！"/>
        <filter val="宋一一儿发布了一篇小红书笔记，快来看吧！😆 Fq9kPbkjKX6GmJM 😆 http://xhslink.com/dqJ3w，复制本条信息，打开【小红书】App查看精彩内容！"/>
        <filter val="Abby发布了一篇小红书笔记，快来看吧！😆 XcwqOKpt4iYvP8F 😆 http://xhslink.com/R6V3w，复制本条信息，打开【小红书】App查看精彩内容！"/>
        <filter val="mc宝发布了一篇小红书笔记，快来看吧！😆 HqIDgLWn8jvhepf 😆 http://xhslink.com/1mE2w，复制本条信息，打开【小红书】App查看精彩内容！"/>
        <filter val="北川大利利发布了一篇小红书笔记，快来看吧！😆 Qbqc53ZnWp1bbLR 😆 http://xhslink.com/HF72w，复制本条信息，打开【小红书】App查看精彩内容！"/>
        <filter val="Chan🍫发布了一篇小红书笔记，快来看吧！😆 rtzpPB3px2d3maS 😆 http://xhslink.com/ULL4w，复制本条信息，打开【小红书】App查看精彩内容！"/>
        <filter val="妮可儿发布了一篇小红书笔记，快来看吧！😆 uEkwodDmvrYTwHf 😆 http://xhslink.com/xoE4w，复制本条信息，打开【小红书】App查看精彩内容！"/>
        <filter val="http://xhslink.com/Zhasx"/>
        <filter val="https://www.xiaohongshu.com/user/profile/5bb2e70f8604540001cd0888?xhsshare=CopyLink&amp;appuid=5e464bdd00000000010076ea&amp;apptime=1597582700"/>
        <filter val="微甜星球✨发布了一篇小红书笔记，快来看吧！😆 zix9ZHyUePOl9zU 😆 http://xhslink.com/4tV2w，复制本条信息，打开【小红书】App查看精彩内容！"/>
        <filter val="丫丫丫耶发布了一篇小红书笔记，快来看吧！😆 yw3LQakBQckbtkr 😆 http://xhslink.com/rzP2w，复制本条信息，打开【小红书】App查看精彩内容！"/>
        <filter val="佳佳佳er发布了一篇小红书笔记，快来看吧！😆 gn7tNA2cTLJ94VN 😆 http://xhslink.com/CWrlx，复制本条信息，打开【小红书】App查看精彩内容！"/>
        <filter val="拾贰发布了一篇小红书笔记，快来看吧！😆 HShdZK8QQIIDwxO 😆 http://xhslink.com/VzF6w，复制本条信息，打开【小红书】App查看精彩内容！"/>
        <filter val="芝芝发布了一篇小红书笔记，快来看吧！😆 h5Y92IJGLlBfVn1 😆 http://xhslink.com/uXAtx，复制本条信息，打开【小红书】App查看精彩内容！"/>
        <filter val="甜甜越来越甜发布了一篇小红书笔记，快来看吧！😆 aPlYz1oP3N9mLt1 😆 http://xhslink.com/2UBAx，复制本条信息，打开【小红书】App查看精彩内容！"/>
        <filter val="https://www.xiaohongshu.com/discovery/item/5eeb28990000000001005030?xhsshare=CopyLink&amp;appuid=59b88f405e87e77b160a61eb&amp;apptime=1597546994"/>
        <filter val="书林书林呀～发布了一篇小红书笔记，快来看吧！😆 fhCOj0j4p6RpP0Y 😆 http://xhslink.com/1Ygux，复制本条信息，打开【小红书】App查看精彩内容！"/>
        <filter val="Eleven黄拾一发布了一篇小红书笔记，快来看吧！😆 NYRMNs2P0ONqXEN 😆 http://xhslink.com/xHzAx，复制本条信息，打开【小红书】App查看精彩内容！"/>
        <filter val="虞美人.发布了一篇小红书笔记，快来看吧！😆 Qg79sKQCKOWvj2X 😆 http://xhslink.com/alv3w，复制本条信息，打开【小红书】App查看精彩内容！"/>
        <filter val="🌺仙女贩卖机发布了一篇小红书笔记，快来看吧！😆 gsTWmMMCLQ7jiTT 😆 http://xhslink.com/3Eg7w，复制本条信息，打开【小红书】App查看精彩内容！"/>
        <filter val="慢万拍小姐发布了一篇小红书笔记，快来看吧！😆 uYvIPuufJkYmXTN 😆 http://xhslink.com/7Py2w，复制本条信息，打开【小红书】App查看精彩内容！"/>
        <filter val="安琦姐发布了一篇小红书笔记，快来看吧！😆 vxgvHy6xvDxbsoA 😆 http://xhslink.com/nDR3w，复制本条信息，打开【小红书】App查看精彩内容！"/>
        <filter val="https://www.xiaohongshu.com/user/profile/5c278815000000000701ddbe?xhsshare=CopyLink&amp;appuid=5c278815000000000701ddbe&amp;apptime=1597571306"/>
        <filter val="鱼雨与发布了一篇小红书笔记，快来看吧！😆 ivlxL7QwEV7fJ0L 😆 http://xhslink.com/o7t3w，复制本条信息，打开【小红书】App查看精彩内容！"/>
        <filter val="佐希发布了一篇小红书笔记，快来看吧！😆 D4JJ2B4lC1lb0Bv 😆 http://xhslink.com/yz7ex，复制本条信息，打开【小红书】App查看精彩内容！"/>
        <filter val="红豆抹茶发布了一篇小红书笔记，快来看吧！😆 SvW41w2HqtFnEfI 😆 http://xhslink.com/RB08w，复制本条信息，打开【小红书】App查看精彩内容！"/>
        <filter val="princess甜甜发布了一篇小红书笔记，快来看吧！😆 81h4tc8aLXlfPrA 😆 http://xhslink.com/0Gw7w，复制本条信息，打开【小红书】App查看精彩内容！"/>
        <filter val="https://www.xiaohongshu.com/user/profile/5cef47050000000018008d8b?xhsshare=CopyLink&amp;appuid=5cef47050000000018008d8b&amp;apptime=1597667402"/>
        <filter val="DaJie发布了一篇小红书笔记，快来看吧！😆 JEKI9HhCxHPYBhA 😆 http://xhslink.com/xQJ2w，复制本条信息，打开【小红书】App查看精彩内容！"/>
        <filter val="一一的麻麻叫Angel发布了一篇小红书笔记，快来看吧！😆 j3EjuKnslzzX1Na 😆 http://xhslink.com/puwmx，复制本条信息，打开【小红书】App查看精彩内容！"/>
        <filter val="Lizzy涩涩发布了一篇小红书笔记，快来看吧！😆 q6NKBNvnxA48NnM 😆 http://xhslink.com/zTQcx，复制本条信息，打开【小红书】App查看精彩内容！"/>
        <filter val="雨莱发布了一篇小红书笔记，快来看吧！😆 C7hHrelqCtOuIob 😆 http://xhslink.com/bft4w，复制本条信息，打开【小红书】App查看精彩内容！"/>
        <filter val="Skyler发布了一篇小红书笔记，快来看吧！😆 WiEglh3wfgfTuFI 😆 http://xhslink.com/DQ09w，复制本条信息，打开【小红书】App查看精彩内容！"/>
        <filter val="https://www.xiaohongshu.com/user/profile/5db7ba8f000000000100094e?xhsshare=CopyLink&amp;appuid=5db7ba8f000000000100094e&amp;apptime=1597594092"/>
        <filter val="https://www.xiaohongshu.com/discovery/item/5e69bd60000000000100172a?xhsshare=CopyLink&amp;appuid=56c519aa84edcd4fc01972b1&amp;apptime=1597473216"/>
        <filter val="https://www.xiaohongshu.com/user/profile/599e4cc582ec39036b13b500?xhsshare=CopyLink&amp;appuid=599e4cc582ec39036b13b500&amp;apptime=1597564619"/>
        <filter val="Jenn欣发布了一篇小红书笔记，快来看吧！😆 IebSSDHa6QRqWPc 😆 http://xhslink.com/6ib4w，复制本条信息，打开【小红书】App查看精彩内容！"/>
        <filter val="kiki戴戴👿发布了一篇小红书笔记，快来看吧！😆 qKOUt1OX179NnPL 😆 http://xhslink.com/sDVux，复制本条信息，打开【小红书】App查看精彩内容！"/>
        <filter val="文文文哲发布了一篇小红书笔记，快来看吧！😆 Vb6anpLvbOcVIgI 😆 http://xhslink.com/onr3w，复制本条信息，打开【小红书】App查看精彩内容！"/>
        <filter val="太美君Lydia发布了一篇小红书笔记，快来看吧！😆 LwbzJ7j7nyAcXTz 😆 http://xhslink.com/jL82w，复制本条信息，打开【小红书】App查看精彩内容！"/>
        <filter val="小老鼠发布了一篇小红书笔记，快来看吧！😆 c12ZGwB12XijOQ9 😆 http://xhslink.com/7DB2w，复制本条信息，打开【小红书】App查看精彩内容！"/>
        <filter val="一土酱酱发布了一篇小红书笔记，快来看吧！😆 PApFeJUvEth5nZ5 😆 http://xhslink.com/xMx3w，复制本条信息，打开【小红书】App查看精彩内容！"/>
        <filter val="https://itunes.apple.com/cn/app/id741292507?l=en&amp;mt=8"/>
        <filter val="Kikki 喵发布了一篇小红书笔记，快来看吧！😆 blrv6ZWqXyr7qgb 😆 http://xhslink.com/AIE4w，复制本条信息，打开【小红书】App查看精彩内容！"/>
        <filter val="婧婧来了发布了一篇小红书笔记，快来看吧！😆 0VXshJdLno23vk6 😆 http://xhslink.com/sqn3w，复制本条信息，打开【小红书】App查看精彩内容！"/>
        <filter val="fffanbb发布了一篇小红书笔记，快来看吧！😆 dV5SJtN4kF8na5d 😆 http://xhslink.com/1e73w，复制本条信息，打开【小红书】App查看精彩内容！"/>
        <filter val="https://www.xiaohongshu.com/user/profile/5e33bb8800000000010003f1?xhsshare=CopyLink&amp;appuid=5e33bb8800000000010003f1&amp;apptime=1597462785"/>
        <filter val="纯圆圆发布了一篇小红书笔记，快来看吧！😆 iqnO8w1xFmkqUCl 😆 http://xhslink.com/N7S3w，复制本条信息，打开【小红书】App查看精彩内容！"/>
        <filter val="莉莉公主发布了一篇小红书笔记，快来看吧！😆 MCVlfpcXK5EKA7g 😆 http://xhslink.com/NwC8w，复制本条信息，打开【小红书】App查看精彩内容！"/>
        <filter val="涩涩惹人爱发布了一篇小红书笔记，快来看吧！😆 q1DZXlFrAnC0qGt 😆 http://xhslink.com/CPXcx，复制本条信息，打开【小红书】App查看精彩内容！"/>
        <filter val="小安迪发布了一篇小红书笔记，快来看吧！😆 bQ4Fdx0ZGvkw0O4 😆 http://xhslink.com/yAY8w，复制本条信息，打开【小红书】App查看精彩内容！"/>
        <filter val="https://www.xiaohongshu.com/discovery/item/5f2fcc180000000001001db3?xhsshare=CopyLink&amp;appuid=5e6c63b60000000001007765&amp;apptime=1597475657"/>
      </filters>
    </filterColumn>
    <filterColumn colId="19">
      <customFilters>
        <customFilter operator="lessThanOrEqual" val="1000"/>
      </customFilters>
    </filterColumn>
    <sortState ref="A1:Y175">
      <sortCondition ref="L1:L175" descending="1"/>
    </sortState>
    <extLst/>
  </autoFilter>
  <hyperlinks>
    <hyperlink ref="G25" r:id="rId1" display="https://www.xiaohongshu.com/user/profile/5e5e34dd0000000001000310?xhsshare=CopyLink&amp;appuid=5e5e34dd0000000001000310&amp;apptime=1597493268"/>
    <hyperlink ref="G28" r:id="rId2" display="https://www.xiaohongshu.com/user/profile/5da9b3d90000000001006465?xhsshare=CopyLink&amp;appuid=5da9b3d90000000001006465&amp;apptime=1582528314"/>
    <hyperlink ref="G30" r:id="rId3" display="https://www.xiaohongshu.com/user/profile/5e6c63b60000000001007765?xhsshare=CopyLink&amp;appuid=5e6c63b60000000001007765&amp;apptime=1597475338"/>
    <hyperlink ref="G35" r:id="rId4" display="https://www.xiaohongshu.com/user/profile/5e52be7b00000000010060a5?xhsshare=CopyLink&amp;appuid=5e52be7b00000000010060a5&amp;apptime=1597460213"/>
    <hyperlink ref="G41" r:id="rId5" display="https://www.xiaohongshu.com/user/profile/5e7c3fc60000000001002758?xhsshare=CopyLink&amp;appuid=5e7c3fc60000000001002758&amp;apptime=1591089189"/>
    <hyperlink ref="G44" r:id="rId6" display="https://www.xiaohongshu.com/user/profile/5b347ecae8ac2b47e537641b?xhsshare=CopyLink&amp;appuid=5b347ecae8ac2b47e537641b&amp;apptime=1597469672"/>
    <hyperlink ref="G47" r:id="rId7" display="https://www.xiaohongshu.com/user/profile/5d8eea8d0000000001009aa7?xhsshare=CopyLink&amp;appuid=5d8eea8d0000000001009aa7&amp;apptime=1593504369"/>
    <hyperlink ref="G50" r:id="rId8" display="https://www.xiaohongshu.com/user/profile/5bcf50c006f9880001aa1177?xhsshare=CopyLink&amp;appuid=5bcf50c006f9880001aa1177&amp;apptime=1597463471"/>
    <hyperlink ref="G51" r:id="rId9" display="https://www.xiaohongshu.com/user/profile/5b0a37f74eacab6a3e92fb46?xhsshare=CopyLink&amp;appuid=5b0a37f74eacab6a3e92fb46&amp;apptime=1597478591"/>
    <hyperlink ref="G57" r:id="rId10" display="https://www.xiaohongshu.com/user/profile/5c8ed76a000000001002b52d?xhsshare=CopyLink&amp;appuid=5c8ed76a000000001002b52d&amp;apptime=1589180896"/>
    <hyperlink ref="G60" r:id="rId11" display="https://www.xiaohongshu.com/user/profile/5e494aa00000000001009e09?xhsshare=CopyLink&amp;appuid=5e494aa00000000001009e09&amp;apptime=1596721312"/>
    <hyperlink ref="G61" r:id="rId12" display="https://www.xiaohongshu.com/user/profile/5ce626df0000000011033cfd?xhsshare=CopyLink&amp;appuid=5ce626df0000000011033cfd&amp;apptime=1592275820"/>
    <hyperlink ref="G67" r:id="rId13" display="https://www.xiaohongshu.com/user/profile/57330e201c07df311b696b3a?xhsshare=CopyLink&amp;appuid=57330e201c07df311b696b3a&amp;apptime=1594352062"/>
    <hyperlink ref="G81" r:id="rId14" display="https://www.xiaohongshu.com/user/profile/5dc8d3810000000001009b13?xhsshare=CopyLink&amp;appuid=5dc8d3810000000001009b13&amp;apptime=1574821751"/>
    <hyperlink ref="G84" r:id="rId15" display="https://www.xiaohongshu.com/user/profile/577a806c6a6a69391bcf8d65?xhsshare=CopyLink&amp;appuid=577a806c6a6a69391bcf8d65&amp;apptime=1588785511"/>
    <hyperlink ref="G92" r:id="rId16" display="https://www.xiaohongshu.com/user/profile/593277eca9b2ed06c44f3f79?xhsshare=CopyLink&amp;appuid=593277eca9b2ed06c44f3f79&amp;apptime=1592473606"/>
    <hyperlink ref="G94" r:id="rId17" display="https://www.xiaohongshu.com/user/profile/5658100782718c37c55e039c?xhsshare=CopyLink&amp;appuid=5658100782718c37c55e039c&amp;apptime=1597461113"/>
    <hyperlink ref="G101" r:id="rId18" display="https://www.xiaohongshu.com/user/profile/5bd45f3601fd9e0001418abf?xhsshare=CopyLink&amp;appuid=5bd45f3601fd9e0001418abf&amp;apptime=1597458000"/>
    <hyperlink ref="G109" r:id="rId19" display="https://www.xiaohongshu.com/user/profile/5edb4a8200000000010079c5?xhsshare=CopyLink&amp;appuid=5edb4a8200000000010079c5&amp;apptime=1597462332"/>
    <hyperlink ref="G113" r:id="rId20" display="https://www.xiaohongshu.com/user/profile/5bc57c4f9b75e3000176d7ed?xhsshare=CopyLink&amp;appuid=5bc57c4f9b75e3000176d7ed&amp;apptime=1597581314"/>
    <hyperlink ref="G114" r:id="rId21" display="https://www.xiaohongshu.com/user/profile/5b717c17f7e8b94c6db95689?xhsshare=CopyLink&amp;appuid=58e3bedb7fc5b83894ac879e&amp;apptime=1597457951"/>
    <hyperlink ref="G116" r:id="rId22" display="https://www.xiaohongshu.com/user/profile/5c9ef9250000000012026df2?xhsshare=CopyLink&amp;appuid=5c9ef9250000000012026df2&amp;apptime=1574393813"/>
    <hyperlink ref="G122" r:id="rId23" display="https://www.xiaohongshu.com/user/profile/5e5138460000000001006ce3?xhsshare=CopyLink&amp;appuid=5e5138460000000001006ce3&amp;apptime=1595680772"/>
    <hyperlink ref="G127" r:id="rId24" display="https://www.xiaohongshu.com/user/profile/5a9791bc11be107db524546e?xhsshare=CopyLink&amp;appuid=5a9791bc11be107db524546e&amp;apptime=1597464606"/>
    <hyperlink ref="G131" r:id="rId25" display="https://www.xiaohongshu.com/user/profile/5dbaadf40000000001003658?xhsshare=CopyLink&amp;appuid=5dbaadf40000000001003658&amp;apptime=1597465037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9"/>
  <sheetViews>
    <sheetView topLeftCell="A14" workbookViewId="0">
      <selection activeCell="P47" sqref="P47"/>
    </sheetView>
  </sheetViews>
  <sheetFormatPr defaultColWidth="8" defaultRowHeight="15"/>
  <cols>
    <col min="1" max="3" width="8" style="36"/>
    <col min="4" max="4" width="7.75555555555556" style="37"/>
    <col min="5" max="6" width="8" style="36"/>
    <col min="7" max="7" width="14.8666666666667" style="36" customWidth="1"/>
    <col min="8" max="10" width="8" style="36"/>
    <col min="11" max="11" width="10.0148148148148" style="38" customWidth="1"/>
    <col min="12" max="12" width="8" style="36"/>
    <col min="13" max="13" width="7.83703703703704" style="36" customWidth="1"/>
    <col min="14" max="16384" width="8" style="36"/>
  </cols>
  <sheetData>
    <row r="1" ht="16.5" spans="1:27">
      <c r="A1" s="36" t="s">
        <v>1027</v>
      </c>
      <c r="B1" s="36" t="s">
        <v>1028</v>
      </c>
      <c r="C1" s="36" t="s">
        <v>3</v>
      </c>
      <c r="D1" s="37" t="s">
        <v>2517</v>
      </c>
      <c r="E1" s="36" t="s">
        <v>8</v>
      </c>
      <c r="F1" s="36" t="s">
        <v>1029</v>
      </c>
      <c r="G1" s="36" t="s">
        <v>4</v>
      </c>
      <c r="H1" s="36" t="s">
        <v>5</v>
      </c>
      <c r="I1" s="36" t="s">
        <v>6</v>
      </c>
      <c r="J1" s="36" t="s">
        <v>1030</v>
      </c>
      <c r="K1" s="38" t="s">
        <v>1031</v>
      </c>
      <c r="L1" s="41" t="s">
        <v>1033</v>
      </c>
      <c r="M1" s="42" t="s">
        <v>1034</v>
      </c>
      <c r="N1" s="36" t="s">
        <v>1036</v>
      </c>
      <c r="O1" s="36" t="s">
        <v>1037</v>
      </c>
      <c r="P1" s="36" t="s">
        <v>2518</v>
      </c>
      <c r="Q1" s="36" t="s">
        <v>1038</v>
      </c>
      <c r="R1" s="36" t="s">
        <v>1039</v>
      </c>
      <c r="S1" s="36" t="s">
        <v>2519</v>
      </c>
      <c r="T1" s="36" t="s">
        <v>2520</v>
      </c>
      <c r="U1" s="36" t="s">
        <v>1040</v>
      </c>
      <c r="V1" s="36" t="s">
        <v>2521</v>
      </c>
      <c r="W1" s="36" t="s">
        <v>1042</v>
      </c>
      <c r="X1" s="36" t="s">
        <v>1043</v>
      </c>
      <c r="Y1" s="36" t="s">
        <v>1044</v>
      </c>
      <c r="Z1" s="36" t="s">
        <v>1045</v>
      </c>
      <c r="AA1" s="36" t="s">
        <v>1046</v>
      </c>
    </row>
    <row r="2" spans="1:27">
      <c r="A2" s="39" t="s">
        <v>2159</v>
      </c>
      <c r="B2" s="39" t="s">
        <v>154</v>
      </c>
      <c r="C2" s="36" t="s">
        <v>155</v>
      </c>
      <c r="D2" s="40" t="s">
        <v>157</v>
      </c>
      <c r="E2" s="36" t="s">
        <v>155</v>
      </c>
      <c r="F2" s="36" t="s">
        <v>1051</v>
      </c>
      <c r="G2" s="36" t="s">
        <v>154</v>
      </c>
      <c r="H2" s="36" t="s">
        <v>156</v>
      </c>
      <c r="I2" s="36">
        <v>10000</v>
      </c>
      <c r="J2" s="36" t="s">
        <v>2522</v>
      </c>
      <c r="K2" s="38" t="e">
        <f>VLOOKUP(C2,#REF!,2,FALSE)</f>
        <v>#REF!</v>
      </c>
      <c r="L2" s="43">
        <f t="shared" ref="L2:L65" si="0">J2/I2</f>
        <v>204</v>
      </c>
      <c r="M2" s="44">
        <f t="shared" ref="M2:M55" si="1">P2/I2</f>
        <v>0.02</v>
      </c>
      <c r="N2" s="36" t="s">
        <v>1065</v>
      </c>
      <c r="O2" s="36" t="s">
        <v>1070</v>
      </c>
      <c r="P2" s="36">
        <v>200</v>
      </c>
      <c r="Q2" s="36" t="s">
        <v>1071</v>
      </c>
      <c r="R2" s="36" t="s">
        <v>1072</v>
      </c>
      <c r="S2" s="36" t="s">
        <v>40</v>
      </c>
      <c r="T2" s="36" t="s">
        <v>2523</v>
      </c>
      <c r="U2" s="36" t="s">
        <v>156</v>
      </c>
      <c r="V2" s="36" t="s">
        <v>1068</v>
      </c>
      <c r="W2" s="36" t="s">
        <v>1060</v>
      </c>
      <c r="AA2" s="36" t="s">
        <v>2524</v>
      </c>
    </row>
    <row r="3" spans="1:27">
      <c r="A3" s="39" t="s">
        <v>2417</v>
      </c>
      <c r="B3" s="39" t="s">
        <v>158</v>
      </c>
      <c r="C3" s="36" t="s">
        <v>159</v>
      </c>
      <c r="D3" s="40" t="s">
        <v>157</v>
      </c>
      <c r="E3" s="36" t="s">
        <v>162</v>
      </c>
      <c r="F3" s="36" t="s">
        <v>1080</v>
      </c>
      <c r="G3" s="36" t="s">
        <v>160</v>
      </c>
      <c r="H3" s="36" t="s">
        <v>161</v>
      </c>
      <c r="I3" s="36">
        <v>13000</v>
      </c>
      <c r="J3" s="36" t="s">
        <v>2525</v>
      </c>
      <c r="K3" s="38" t="e">
        <f>VLOOKUP(C3,#REF!,2,FALSE)</f>
        <v>#REF!</v>
      </c>
      <c r="L3" s="43">
        <f t="shared" si="0"/>
        <v>15.6153846153846</v>
      </c>
      <c r="M3" s="44">
        <f t="shared" si="1"/>
        <v>0.0153846153846154</v>
      </c>
      <c r="N3" s="36" t="s">
        <v>1065</v>
      </c>
      <c r="O3" s="36" t="s">
        <v>1070</v>
      </c>
      <c r="P3" s="36">
        <v>200</v>
      </c>
      <c r="Q3" s="36" t="s">
        <v>1068</v>
      </c>
      <c r="R3" s="36" t="s">
        <v>39</v>
      </c>
      <c r="S3" s="36" t="s">
        <v>2031</v>
      </c>
      <c r="T3" s="36" t="s">
        <v>2523</v>
      </c>
      <c r="U3" s="36" t="s">
        <v>1068</v>
      </c>
      <c r="V3" s="36" t="s">
        <v>1068</v>
      </c>
      <c r="W3" s="36" t="s">
        <v>1060</v>
      </c>
      <c r="AA3" s="36" t="s">
        <v>2526</v>
      </c>
    </row>
    <row r="4" spans="1:27">
      <c r="A4" s="39" t="s">
        <v>1890</v>
      </c>
      <c r="B4" s="39" t="s">
        <v>2527</v>
      </c>
      <c r="C4" s="36" t="s">
        <v>165</v>
      </c>
      <c r="D4" s="40" t="s">
        <v>157</v>
      </c>
      <c r="E4" s="36" t="s">
        <v>165</v>
      </c>
      <c r="F4" s="36" t="s">
        <v>1080</v>
      </c>
      <c r="G4" s="36" t="s">
        <v>166</v>
      </c>
      <c r="H4" s="36" t="s">
        <v>167</v>
      </c>
      <c r="I4" s="36">
        <v>10000</v>
      </c>
      <c r="J4" s="36" t="s">
        <v>1649</v>
      </c>
      <c r="K4" s="38" t="e">
        <f>VLOOKUP(C4,#REF!,2,FALSE)</f>
        <v>#REF!</v>
      </c>
      <c r="L4" s="43">
        <f t="shared" si="0"/>
        <v>13.5</v>
      </c>
      <c r="M4" s="44">
        <f t="shared" si="1"/>
        <v>0.02</v>
      </c>
      <c r="N4" s="36" t="s">
        <v>1065</v>
      </c>
      <c r="O4" s="36" t="s">
        <v>1057</v>
      </c>
      <c r="P4" s="36">
        <v>200</v>
      </c>
      <c r="Q4" s="36" t="s">
        <v>1067</v>
      </c>
      <c r="R4" s="36" t="s">
        <v>73</v>
      </c>
      <c r="S4" s="36" t="s">
        <v>2031</v>
      </c>
      <c r="T4" s="36" t="s">
        <v>2523</v>
      </c>
      <c r="U4" s="36" t="s">
        <v>1590</v>
      </c>
      <c r="V4" s="36" t="s">
        <v>1068</v>
      </c>
      <c r="W4" s="36" t="s">
        <v>1060</v>
      </c>
      <c r="AA4" s="36" t="s">
        <v>2528</v>
      </c>
    </row>
    <row r="5" spans="1:27">
      <c r="A5" s="39" t="s">
        <v>1259</v>
      </c>
      <c r="B5" s="39" t="s">
        <v>2529</v>
      </c>
      <c r="C5" s="36" t="s">
        <v>173</v>
      </c>
      <c r="D5" s="40" t="s">
        <v>157</v>
      </c>
      <c r="E5" s="36" t="s">
        <v>176</v>
      </c>
      <c r="F5" s="36" t="s">
        <v>1134</v>
      </c>
      <c r="G5" s="36" t="s">
        <v>174</v>
      </c>
      <c r="H5" s="36" t="s">
        <v>175</v>
      </c>
      <c r="I5" s="36">
        <v>5820</v>
      </c>
      <c r="J5" s="36" t="s">
        <v>1508</v>
      </c>
      <c r="K5" s="38" t="e">
        <f>VLOOKUP(C5,#REF!,2,FALSE)</f>
        <v>#REF!</v>
      </c>
      <c r="L5" s="43">
        <f t="shared" si="0"/>
        <v>12.1993127147766</v>
      </c>
      <c r="M5" s="44">
        <f t="shared" si="1"/>
        <v>0.013745704467354</v>
      </c>
      <c r="N5" s="36" t="s">
        <v>1056</v>
      </c>
      <c r="O5" s="36" t="s">
        <v>1368</v>
      </c>
      <c r="P5" s="36">
        <v>80</v>
      </c>
      <c r="Q5" s="36" t="s">
        <v>2530</v>
      </c>
      <c r="R5" s="36" t="s">
        <v>39</v>
      </c>
      <c r="S5" s="36" t="s">
        <v>2031</v>
      </c>
      <c r="T5" s="36" t="s">
        <v>2523</v>
      </c>
      <c r="U5" s="36" t="s">
        <v>2531</v>
      </c>
      <c r="V5" s="36" t="s">
        <v>1068</v>
      </c>
      <c r="W5" s="36" t="s">
        <v>1060</v>
      </c>
      <c r="AA5" s="36" t="s">
        <v>2532</v>
      </c>
    </row>
    <row r="6" spans="1:27">
      <c r="A6" s="39" t="s">
        <v>1940</v>
      </c>
      <c r="B6" s="39" t="s">
        <v>180</v>
      </c>
      <c r="C6" s="36" t="s">
        <v>181</v>
      </c>
      <c r="D6" s="40" t="s">
        <v>157</v>
      </c>
      <c r="E6" s="36" t="s">
        <v>184</v>
      </c>
      <c r="F6" s="36" t="s">
        <v>1051</v>
      </c>
      <c r="G6" s="36" t="s">
        <v>182</v>
      </c>
      <c r="H6" s="36" t="s">
        <v>183</v>
      </c>
      <c r="I6" s="36">
        <v>10000</v>
      </c>
      <c r="J6" s="36" t="s">
        <v>1064</v>
      </c>
      <c r="K6" s="38" t="e">
        <f>VLOOKUP(C6,#REF!,2,FALSE)</f>
        <v>#REF!</v>
      </c>
      <c r="L6" s="43">
        <f t="shared" si="0"/>
        <v>12.1</v>
      </c>
      <c r="M6" s="44">
        <f t="shared" si="1"/>
        <v>0.02</v>
      </c>
      <c r="N6" s="36" t="s">
        <v>1065</v>
      </c>
      <c r="O6" s="36" t="s">
        <v>1066</v>
      </c>
      <c r="P6" s="36">
        <v>200</v>
      </c>
      <c r="Q6" s="36" t="s">
        <v>1067</v>
      </c>
      <c r="R6" s="36" t="s">
        <v>39</v>
      </c>
      <c r="S6" s="36" t="s">
        <v>2031</v>
      </c>
      <c r="T6" s="36" t="s">
        <v>2523</v>
      </c>
      <c r="U6" s="36" t="s">
        <v>1068</v>
      </c>
      <c r="V6" s="36" t="s">
        <v>1068</v>
      </c>
      <c r="W6" s="36" t="s">
        <v>1060</v>
      </c>
      <c r="AA6" s="36" t="s">
        <v>2533</v>
      </c>
    </row>
    <row r="7" spans="1:27">
      <c r="A7" s="39" t="s">
        <v>1623</v>
      </c>
      <c r="B7" s="39" t="s">
        <v>1648</v>
      </c>
      <c r="C7" s="36" t="s">
        <v>190</v>
      </c>
      <c r="D7" s="40" t="s">
        <v>157</v>
      </c>
      <c r="E7" s="36" t="s">
        <v>193</v>
      </c>
      <c r="F7" s="36" t="s">
        <v>1051</v>
      </c>
      <c r="G7" s="36" t="s">
        <v>191</v>
      </c>
      <c r="H7" s="36" t="s">
        <v>192</v>
      </c>
      <c r="I7" s="36">
        <v>12000</v>
      </c>
      <c r="J7" s="36" t="s">
        <v>1649</v>
      </c>
      <c r="K7" s="38" t="e">
        <f>VLOOKUP(C7,#REF!,2,FALSE)</f>
        <v>#REF!</v>
      </c>
      <c r="L7" s="43">
        <f t="shared" si="0"/>
        <v>11.25</v>
      </c>
      <c r="M7" s="44">
        <f t="shared" si="1"/>
        <v>0.0166666666666667</v>
      </c>
      <c r="N7" s="36" t="s">
        <v>1065</v>
      </c>
      <c r="O7" s="36" t="s">
        <v>2534</v>
      </c>
      <c r="P7" s="36">
        <v>200</v>
      </c>
      <c r="Q7" s="36" t="s">
        <v>1071</v>
      </c>
      <c r="R7" s="36" t="s">
        <v>39</v>
      </c>
      <c r="S7" s="36" t="s">
        <v>2031</v>
      </c>
      <c r="T7" s="36" t="s">
        <v>2523</v>
      </c>
      <c r="U7" s="36" t="s">
        <v>1068</v>
      </c>
      <c r="V7" s="36" t="s">
        <v>1068</v>
      </c>
      <c r="W7" s="36" t="s">
        <v>1060</v>
      </c>
      <c r="AA7" s="36" t="s">
        <v>2535</v>
      </c>
    </row>
    <row r="8" spans="1:27">
      <c r="A8" s="39" t="s">
        <v>1593</v>
      </c>
      <c r="B8" s="39" t="s">
        <v>2536</v>
      </c>
      <c r="C8" s="36" t="s">
        <v>195</v>
      </c>
      <c r="D8" s="40" t="s">
        <v>157</v>
      </c>
      <c r="E8" s="36" t="s">
        <v>198</v>
      </c>
      <c r="F8" s="36" t="s">
        <v>1080</v>
      </c>
      <c r="G8" s="36" t="s">
        <v>196</v>
      </c>
      <c r="H8" s="36" t="s">
        <v>197</v>
      </c>
      <c r="I8" s="36">
        <v>12886</v>
      </c>
      <c r="J8" s="36" t="s">
        <v>2537</v>
      </c>
      <c r="K8" s="38" t="e">
        <f>VLOOKUP(C8,#REF!,2,FALSE)</f>
        <v>#REF!</v>
      </c>
      <c r="L8" s="43">
        <f t="shared" si="0"/>
        <v>11.0973149154121</v>
      </c>
      <c r="M8" s="44">
        <f t="shared" si="1"/>
        <v>0.0155207201614155</v>
      </c>
      <c r="N8" s="36" t="s">
        <v>1065</v>
      </c>
      <c r="O8" s="36" t="s">
        <v>1070</v>
      </c>
      <c r="P8" s="36">
        <v>200</v>
      </c>
      <c r="Q8" s="36" t="s">
        <v>1147</v>
      </c>
      <c r="R8" s="36" t="s">
        <v>39</v>
      </c>
      <c r="S8" s="36" t="s">
        <v>2031</v>
      </c>
      <c r="T8" s="36" t="s">
        <v>2523</v>
      </c>
      <c r="U8" s="36" t="s">
        <v>1068</v>
      </c>
      <c r="V8" s="36" t="s">
        <v>1068</v>
      </c>
      <c r="W8" s="36" t="s">
        <v>1060</v>
      </c>
      <c r="AA8" s="36" t="s">
        <v>2538</v>
      </c>
    </row>
    <row r="9" spans="1:27">
      <c r="A9" s="39" t="s">
        <v>2395</v>
      </c>
      <c r="B9" s="39" t="s">
        <v>203</v>
      </c>
      <c r="C9" s="36" t="s">
        <v>204</v>
      </c>
      <c r="D9" s="40" t="s">
        <v>157</v>
      </c>
      <c r="E9" s="36" t="s">
        <v>207</v>
      </c>
      <c r="F9" s="36" t="s">
        <v>1051</v>
      </c>
      <c r="G9" s="36" t="s">
        <v>205</v>
      </c>
      <c r="H9" s="36" t="s">
        <v>206</v>
      </c>
      <c r="I9" s="36">
        <v>13000</v>
      </c>
      <c r="J9" s="36" t="s">
        <v>2539</v>
      </c>
      <c r="K9" s="38" t="e">
        <f>VLOOKUP(C9,#REF!,2,FALSE)</f>
        <v>#REF!</v>
      </c>
      <c r="L9" s="43">
        <f t="shared" si="0"/>
        <v>10.9230769230769</v>
      </c>
      <c r="M9" s="44">
        <f t="shared" si="1"/>
        <v>0.0153846153846154</v>
      </c>
      <c r="N9" s="36" t="s">
        <v>1065</v>
      </c>
      <c r="O9" s="36" t="s">
        <v>1070</v>
      </c>
      <c r="P9" s="36">
        <v>200</v>
      </c>
      <c r="Q9" s="36" t="s">
        <v>1147</v>
      </c>
      <c r="R9" s="36" t="s">
        <v>103</v>
      </c>
      <c r="S9" s="36" t="s">
        <v>2031</v>
      </c>
      <c r="T9" s="36" t="s">
        <v>2523</v>
      </c>
      <c r="U9" s="36" t="s">
        <v>1068</v>
      </c>
      <c r="V9" s="36" t="s">
        <v>1068</v>
      </c>
      <c r="W9" s="36" t="s">
        <v>1060</v>
      </c>
      <c r="AA9" s="36" t="s">
        <v>2540</v>
      </c>
    </row>
    <row r="10" spans="1:27">
      <c r="A10" s="39" t="s">
        <v>1171</v>
      </c>
      <c r="B10" s="39" t="s">
        <v>209</v>
      </c>
      <c r="C10" s="36" t="s">
        <v>210</v>
      </c>
      <c r="D10" s="40" t="s">
        <v>157</v>
      </c>
      <c r="E10" s="36" t="s">
        <v>213</v>
      </c>
      <c r="F10" s="36" t="s">
        <v>1080</v>
      </c>
      <c r="G10" s="36" t="s">
        <v>211</v>
      </c>
      <c r="H10" s="36" t="s">
        <v>212</v>
      </c>
      <c r="I10" s="36">
        <v>5114</v>
      </c>
      <c r="J10" s="36" t="s">
        <v>1377</v>
      </c>
      <c r="K10" s="38" t="e">
        <f>VLOOKUP(C10,#REF!,2,FALSE)</f>
        <v>#REF!</v>
      </c>
      <c r="L10" s="43">
        <f t="shared" si="0"/>
        <v>10.5592491200626</v>
      </c>
      <c r="M10" s="44">
        <f t="shared" si="1"/>
        <v>0.0156433320297223</v>
      </c>
      <c r="N10" s="36" t="s">
        <v>1065</v>
      </c>
      <c r="O10" s="36" t="s">
        <v>2541</v>
      </c>
      <c r="P10" s="36">
        <v>80</v>
      </c>
      <c r="Q10" s="36" t="s">
        <v>1071</v>
      </c>
      <c r="R10" s="36" t="s">
        <v>82</v>
      </c>
      <c r="S10" s="36" t="s">
        <v>2031</v>
      </c>
      <c r="T10" s="36" t="s">
        <v>2523</v>
      </c>
      <c r="U10" s="36" t="s">
        <v>1068</v>
      </c>
      <c r="V10" s="36" t="s">
        <v>1068</v>
      </c>
      <c r="W10" s="36" t="s">
        <v>1060</v>
      </c>
      <c r="AA10" s="36" t="s">
        <v>2542</v>
      </c>
    </row>
    <row r="11" spans="1:27">
      <c r="A11" s="39" t="s">
        <v>1454</v>
      </c>
      <c r="B11" s="39" t="s">
        <v>217</v>
      </c>
      <c r="C11" s="36" t="s">
        <v>218</v>
      </c>
      <c r="D11" s="40" t="s">
        <v>157</v>
      </c>
      <c r="E11" s="36" t="s">
        <v>221</v>
      </c>
      <c r="F11" s="36" t="s">
        <v>1134</v>
      </c>
      <c r="G11" s="36" t="s">
        <v>219</v>
      </c>
      <c r="H11" s="36" t="s">
        <v>220</v>
      </c>
      <c r="I11" s="36">
        <v>12000</v>
      </c>
      <c r="J11" s="36" t="s">
        <v>2543</v>
      </c>
      <c r="K11" s="38" t="e">
        <f>VLOOKUP(C11,#REF!,2,FALSE)</f>
        <v>#REF!</v>
      </c>
      <c r="L11" s="43">
        <f t="shared" si="0"/>
        <v>10.5</v>
      </c>
      <c r="M11" s="44">
        <f t="shared" si="1"/>
        <v>0.0166666666666667</v>
      </c>
      <c r="N11" s="36" t="s">
        <v>1056</v>
      </c>
      <c r="O11" s="36" t="s">
        <v>1146</v>
      </c>
      <c r="P11" s="36">
        <v>200</v>
      </c>
      <c r="Q11" s="36" t="s">
        <v>1071</v>
      </c>
      <c r="R11" s="36" t="s">
        <v>39</v>
      </c>
      <c r="S11" s="36" t="s">
        <v>2031</v>
      </c>
      <c r="T11" s="36" t="s">
        <v>2523</v>
      </c>
      <c r="U11" s="36" t="s">
        <v>1068</v>
      </c>
      <c r="V11" s="36" t="s">
        <v>1068</v>
      </c>
      <c r="W11" s="36" t="s">
        <v>1060</v>
      </c>
      <c r="AA11" s="36" t="s">
        <v>2544</v>
      </c>
    </row>
    <row r="12" spans="1:27">
      <c r="A12" s="39" t="s">
        <v>2360</v>
      </c>
      <c r="B12" s="39" t="s">
        <v>226</v>
      </c>
      <c r="C12" s="36" t="s">
        <v>227</v>
      </c>
      <c r="D12" s="40" t="s">
        <v>157</v>
      </c>
      <c r="E12" s="36" t="s">
        <v>229</v>
      </c>
      <c r="F12" s="36" t="s">
        <v>1080</v>
      </c>
      <c r="G12" s="36" t="s">
        <v>226</v>
      </c>
      <c r="H12" s="36" t="s">
        <v>228</v>
      </c>
      <c r="I12" s="36">
        <v>12000</v>
      </c>
      <c r="J12" s="36" t="s">
        <v>2545</v>
      </c>
      <c r="K12" s="38" t="e">
        <f>VLOOKUP(C12,#REF!,2,FALSE)</f>
        <v>#REF!</v>
      </c>
      <c r="L12" s="43">
        <f t="shared" si="0"/>
        <v>9.75</v>
      </c>
      <c r="M12" s="44">
        <f t="shared" si="1"/>
        <v>0.0166666666666667</v>
      </c>
      <c r="N12" s="36" t="s">
        <v>1065</v>
      </c>
      <c r="O12" s="36" t="s">
        <v>2546</v>
      </c>
      <c r="P12" s="36">
        <v>200</v>
      </c>
      <c r="Q12" s="36" t="s">
        <v>1067</v>
      </c>
      <c r="R12" s="36" t="s">
        <v>39</v>
      </c>
      <c r="S12" s="36" t="s">
        <v>2031</v>
      </c>
      <c r="T12" s="36" t="s">
        <v>2523</v>
      </c>
      <c r="U12" s="36" t="s">
        <v>1068</v>
      </c>
      <c r="V12" s="36" t="s">
        <v>1068</v>
      </c>
      <c r="W12" s="36" t="s">
        <v>1060</v>
      </c>
      <c r="AA12" s="36" t="s">
        <v>2547</v>
      </c>
    </row>
    <row r="13" spans="1:27">
      <c r="A13" s="39" t="s">
        <v>2408</v>
      </c>
      <c r="B13" s="39" t="s">
        <v>2548</v>
      </c>
      <c r="C13" s="36" t="s">
        <v>234</v>
      </c>
      <c r="D13" s="40" t="s">
        <v>157</v>
      </c>
      <c r="E13" s="36" t="s">
        <v>234</v>
      </c>
      <c r="F13" s="36" t="s">
        <v>1051</v>
      </c>
      <c r="G13" s="36" t="s">
        <v>235</v>
      </c>
      <c r="H13" s="36" t="s">
        <v>236</v>
      </c>
      <c r="I13" s="36">
        <v>10000</v>
      </c>
      <c r="J13" s="36" t="s">
        <v>1869</v>
      </c>
      <c r="K13" s="38" t="e">
        <f>VLOOKUP(C13,#REF!,2,FALSE)</f>
        <v>#REF!</v>
      </c>
      <c r="L13" s="43">
        <f t="shared" si="0"/>
        <v>9.2</v>
      </c>
      <c r="M13" s="44">
        <f t="shared" si="1"/>
        <v>0.02</v>
      </c>
      <c r="N13" s="36" t="s">
        <v>1065</v>
      </c>
      <c r="O13" s="36" t="s">
        <v>1085</v>
      </c>
      <c r="P13" s="36">
        <v>200</v>
      </c>
      <c r="Q13" s="36" t="s">
        <v>1147</v>
      </c>
      <c r="R13" s="36" t="s">
        <v>82</v>
      </c>
      <c r="S13" s="36" t="s">
        <v>40</v>
      </c>
      <c r="T13" s="36" t="s">
        <v>2523</v>
      </c>
      <c r="U13" s="36" t="s">
        <v>1068</v>
      </c>
      <c r="V13" s="36" t="s">
        <v>1068</v>
      </c>
      <c r="W13" s="36" t="s">
        <v>1060</v>
      </c>
      <c r="AA13" s="36" t="s">
        <v>2549</v>
      </c>
    </row>
    <row r="14" spans="1:27">
      <c r="A14" s="39" t="s">
        <v>2550</v>
      </c>
      <c r="B14" s="39" t="s">
        <v>241</v>
      </c>
      <c r="C14" s="36" t="s">
        <v>242</v>
      </c>
      <c r="D14" s="40" t="s">
        <v>157</v>
      </c>
      <c r="E14" s="36" t="s">
        <v>244</v>
      </c>
      <c r="F14" s="36" t="s">
        <v>1051</v>
      </c>
      <c r="G14" s="36" t="s">
        <v>241</v>
      </c>
      <c r="H14" s="36" t="s">
        <v>243</v>
      </c>
      <c r="I14" s="36">
        <v>10680</v>
      </c>
      <c r="J14" s="36" t="s">
        <v>2218</v>
      </c>
      <c r="K14" s="38" t="e">
        <f>VLOOKUP(C14,#REF!,2,FALSE)</f>
        <v>#REF!</v>
      </c>
      <c r="L14" s="43">
        <f t="shared" si="0"/>
        <v>8.70786516853933</v>
      </c>
      <c r="M14" s="44">
        <f t="shared" si="1"/>
        <v>0.0187265917602996</v>
      </c>
      <c r="N14" s="36" t="s">
        <v>1065</v>
      </c>
      <c r="O14" s="36" t="s">
        <v>2551</v>
      </c>
      <c r="P14" s="36">
        <v>200</v>
      </c>
      <c r="Q14" s="36" t="s">
        <v>1147</v>
      </c>
      <c r="R14" s="36" t="s">
        <v>39</v>
      </c>
      <c r="S14" s="36" t="s">
        <v>2031</v>
      </c>
      <c r="T14" s="36" t="s">
        <v>2523</v>
      </c>
      <c r="U14" s="36" t="s">
        <v>1068</v>
      </c>
      <c r="V14" s="36" t="s">
        <v>1068</v>
      </c>
      <c r="W14" s="36" t="s">
        <v>1060</v>
      </c>
      <c r="AA14" s="36" t="s">
        <v>2552</v>
      </c>
    </row>
    <row r="15" spans="1:27">
      <c r="A15" s="39" t="s">
        <v>1203</v>
      </c>
      <c r="B15" s="39" t="s">
        <v>245</v>
      </c>
      <c r="C15" s="36" t="s">
        <v>246</v>
      </c>
      <c r="D15" s="40" t="s">
        <v>157</v>
      </c>
      <c r="E15" s="36" t="s">
        <v>246</v>
      </c>
      <c r="F15" s="36" t="s">
        <v>1051</v>
      </c>
      <c r="G15" s="36" t="s">
        <v>247</v>
      </c>
      <c r="H15" s="36" t="s">
        <v>248</v>
      </c>
      <c r="I15" s="36">
        <v>11000</v>
      </c>
      <c r="J15" s="36" t="s">
        <v>1775</v>
      </c>
      <c r="K15" s="38" t="e">
        <f>VLOOKUP(C15,#REF!,2,FALSE)</f>
        <v>#REF!</v>
      </c>
      <c r="L15" s="43">
        <f t="shared" si="0"/>
        <v>8.54545454545454</v>
      </c>
      <c r="M15" s="44">
        <f t="shared" si="1"/>
        <v>0.0181818181818182</v>
      </c>
      <c r="N15" s="36" t="s">
        <v>1065</v>
      </c>
      <c r="O15" s="36" t="s">
        <v>1794</v>
      </c>
      <c r="P15" s="36">
        <v>200</v>
      </c>
      <c r="Q15" s="36" t="s">
        <v>1067</v>
      </c>
      <c r="R15" s="36" t="s">
        <v>82</v>
      </c>
      <c r="S15" s="36" t="s">
        <v>2031</v>
      </c>
      <c r="T15" s="36" t="s">
        <v>2523</v>
      </c>
      <c r="U15" s="36" t="s">
        <v>1068</v>
      </c>
      <c r="V15" s="36" t="s">
        <v>1068</v>
      </c>
      <c r="W15" s="36" t="s">
        <v>1060</v>
      </c>
      <c r="AA15" s="36" t="s">
        <v>2528</v>
      </c>
    </row>
    <row r="16" spans="1:27">
      <c r="A16" s="39" t="s">
        <v>1285</v>
      </c>
      <c r="B16" s="39" t="s">
        <v>249</v>
      </c>
      <c r="C16" s="36" t="s">
        <v>250</v>
      </c>
      <c r="D16" s="40" t="s">
        <v>157</v>
      </c>
      <c r="E16" s="36" t="s">
        <v>253</v>
      </c>
      <c r="F16" s="36" t="s">
        <v>1051</v>
      </c>
      <c r="G16" s="36" t="s">
        <v>251</v>
      </c>
      <c r="H16" s="36" t="s">
        <v>252</v>
      </c>
      <c r="I16" s="36">
        <v>25000</v>
      </c>
      <c r="J16" s="36" t="s">
        <v>2553</v>
      </c>
      <c r="K16" s="38" t="e">
        <f>VLOOKUP(C16,#REF!,2,FALSE)</f>
        <v>#REF!</v>
      </c>
      <c r="L16" s="43">
        <f t="shared" si="0"/>
        <v>8.44</v>
      </c>
      <c r="M16" s="44">
        <f t="shared" si="1"/>
        <v>0.008</v>
      </c>
      <c r="N16" s="36" t="s">
        <v>1065</v>
      </c>
      <c r="O16" s="36" t="s">
        <v>1298</v>
      </c>
      <c r="P16" s="36">
        <v>200</v>
      </c>
      <c r="Q16" s="36" t="s">
        <v>1147</v>
      </c>
      <c r="R16" s="36" t="s">
        <v>73</v>
      </c>
      <c r="S16" s="36" t="s">
        <v>2031</v>
      </c>
      <c r="T16" s="36" t="s">
        <v>2523</v>
      </c>
      <c r="U16" s="36" t="s">
        <v>1068</v>
      </c>
      <c r="V16" s="36" t="s">
        <v>1068</v>
      </c>
      <c r="W16" s="36" t="s">
        <v>1060</v>
      </c>
      <c r="AA16" s="36" t="s">
        <v>2554</v>
      </c>
    </row>
    <row r="17" spans="1:27">
      <c r="A17" s="39" t="s">
        <v>2178</v>
      </c>
      <c r="B17" s="39" t="s">
        <v>255</v>
      </c>
      <c r="C17" s="36" t="s">
        <v>256</v>
      </c>
      <c r="D17" s="40" t="s">
        <v>157</v>
      </c>
      <c r="E17" s="36" t="s">
        <v>259</v>
      </c>
      <c r="F17" s="36" t="s">
        <v>1051</v>
      </c>
      <c r="G17" s="36" t="s">
        <v>257</v>
      </c>
      <c r="H17" s="36" t="s">
        <v>258</v>
      </c>
      <c r="I17" s="36">
        <v>22000</v>
      </c>
      <c r="J17" s="36" t="s">
        <v>2555</v>
      </c>
      <c r="K17" s="38" t="e">
        <f>VLOOKUP(C17,#REF!,2,FALSE)</f>
        <v>#REF!</v>
      </c>
      <c r="L17" s="43">
        <f t="shared" si="0"/>
        <v>8.04545454545454</v>
      </c>
      <c r="M17" s="44">
        <f t="shared" si="1"/>
        <v>0.00909090909090909</v>
      </c>
      <c r="N17" s="36" t="s">
        <v>1065</v>
      </c>
      <c r="O17" s="36" t="s">
        <v>1070</v>
      </c>
      <c r="P17" s="36">
        <v>200</v>
      </c>
      <c r="Q17" s="36" t="s">
        <v>1067</v>
      </c>
      <c r="R17" s="36" t="s">
        <v>1462</v>
      </c>
      <c r="S17" s="36" t="s">
        <v>2031</v>
      </c>
      <c r="T17" s="36" t="s">
        <v>2523</v>
      </c>
      <c r="U17" s="36" t="s">
        <v>1068</v>
      </c>
      <c r="V17" s="36" t="s">
        <v>1068</v>
      </c>
      <c r="W17" s="36" t="s">
        <v>1060</v>
      </c>
      <c r="AA17" s="36" t="s">
        <v>2556</v>
      </c>
    </row>
    <row r="18" spans="1:27">
      <c r="A18" s="39" t="s">
        <v>1614</v>
      </c>
      <c r="B18" s="39" t="s">
        <v>2557</v>
      </c>
      <c r="C18" s="36" t="s">
        <v>261</v>
      </c>
      <c r="D18" s="40" t="s">
        <v>157</v>
      </c>
      <c r="E18" s="36" t="s">
        <v>264</v>
      </c>
      <c r="F18" s="36" t="s">
        <v>1051</v>
      </c>
      <c r="G18" s="36" t="s">
        <v>262</v>
      </c>
      <c r="H18" s="36" t="s">
        <v>263</v>
      </c>
      <c r="I18" s="36">
        <v>12000</v>
      </c>
      <c r="J18" s="36" t="s">
        <v>1775</v>
      </c>
      <c r="K18" s="38" t="e">
        <f>VLOOKUP(C18,#REF!,2,FALSE)</f>
        <v>#REF!</v>
      </c>
      <c r="L18" s="43">
        <f t="shared" si="0"/>
        <v>7.83333333333333</v>
      </c>
      <c r="M18" s="44">
        <f t="shared" si="1"/>
        <v>0.0166666666666667</v>
      </c>
      <c r="N18" s="36" t="s">
        <v>1056</v>
      </c>
      <c r="O18" s="36" t="s">
        <v>2558</v>
      </c>
      <c r="P18" s="36">
        <v>200</v>
      </c>
      <c r="Q18" s="36" t="s">
        <v>1590</v>
      </c>
      <c r="R18" s="36" t="s">
        <v>39</v>
      </c>
      <c r="S18" s="36" t="s">
        <v>2031</v>
      </c>
      <c r="T18" s="36" t="s">
        <v>2523</v>
      </c>
      <c r="U18" s="36" t="s">
        <v>1068</v>
      </c>
      <c r="V18" s="36" t="s">
        <v>1068</v>
      </c>
      <c r="W18" s="36" t="s">
        <v>1060</v>
      </c>
      <c r="AA18" s="36" t="s">
        <v>2559</v>
      </c>
    </row>
    <row r="19" spans="1:27">
      <c r="A19" s="39" t="s">
        <v>1567</v>
      </c>
      <c r="B19" s="39" t="s">
        <v>269</v>
      </c>
      <c r="C19" s="36" t="s">
        <v>270</v>
      </c>
      <c r="D19" s="40" t="s">
        <v>157</v>
      </c>
      <c r="E19" s="36" t="s">
        <v>273</v>
      </c>
      <c r="F19" s="36" t="s">
        <v>1051</v>
      </c>
      <c r="G19" s="36" t="s">
        <v>271</v>
      </c>
      <c r="H19" s="36" t="s">
        <v>272</v>
      </c>
      <c r="I19" s="36">
        <v>11000</v>
      </c>
      <c r="J19" s="36" t="s">
        <v>1793</v>
      </c>
      <c r="K19" s="38" t="e">
        <f>VLOOKUP(C19,#REF!,2,FALSE)</f>
        <v>#REF!</v>
      </c>
      <c r="L19" s="43">
        <f t="shared" si="0"/>
        <v>7.63636363636364</v>
      </c>
      <c r="M19" s="44">
        <f t="shared" si="1"/>
        <v>0.0181818181818182</v>
      </c>
      <c r="N19" s="36" t="s">
        <v>1313</v>
      </c>
      <c r="O19" s="36" t="s">
        <v>1298</v>
      </c>
      <c r="P19" s="36">
        <v>200</v>
      </c>
      <c r="Q19" s="36" t="s">
        <v>1421</v>
      </c>
      <c r="R19" s="36" t="s">
        <v>39</v>
      </c>
      <c r="S19" s="36" t="s">
        <v>2031</v>
      </c>
      <c r="T19" s="36" t="s">
        <v>2523</v>
      </c>
      <c r="U19" s="36" t="s">
        <v>1068</v>
      </c>
      <c r="V19" s="36" t="s">
        <v>1068</v>
      </c>
      <c r="W19" s="36" t="s">
        <v>1060</v>
      </c>
      <c r="AA19" s="36" t="s">
        <v>2560</v>
      </c>
    </row>
    <row r="20" spans="1:27">
      <c r="A20" s="39" t="s">
        <v>2274</v>
      </c>
      <c r="B20" s="39" t="s">
        <v>275</v>
      </c>
      <c r="C20" s="36" t="s">
        <v>276</v>
      </c>
      <c r="D20" s="40" t="s">
        <v>157</v>
      </c>
      <c r="E20" s="36" t="s">
        <v>278</v>
      </c>
      <c r="F20" s="36" t="s">
        <v>1051</v>
      </c>
      <c r="G20" s="36" t="s">
        <v>276</v>
      </c>
      <c r="H20" s="36" t="s">
        <v>277</v>
      </c>
      <c r="I20" s="36">
        <v>12000</v>
      </c>
      <c r="J20" s="36" t="s">
        <v>2561</v>
      </c>
      <c r="K20" s="38" t="e">
        <f>VLOOKUP(C20,#REF!,2,FALSE)</f>
        <v>#REF!</v>
      </c>
      <c r="L20" s="43">
        <f t="shared" si="0"/>
        <v>7.41666666666667</v>
      </c>
      <c r="M20" s="44">
        <f t="shared" si="1"/>
        <v>0.0166666666666667</v>
      </c>
      <c r="N20" s="36" t="s">
        <v>1056</v>
      </c>
      <c r="O20" s="36" t="s">
        <v>2562</v>
      </c>
      <c r="P20" s="36">
        <v>200</v>
      </c>
      <c r="Q20" s="36" t="s">
        <v>2563</v>
      </c>
      <c r="R20" s="36" t="s">
        <v>103</v>
      </c>
      <c r="S20" s="36" t="s">
        <v>2031</v>
      </c>
      <c r="T20" s="36" t="s">
        <v>2523</v>
      </c>
      <c r="U20" s="36" t="s">
        <v>1590</v>
      </c>
      <c r="V20" s="36" t="s">
        <v>1068</v>
      </c>
      <c r="W20" s="36" t="s">
        <v>1060</v>
      </c>
      <c r="AA20" s="36" t="s">
        <v>2564</v>
      </c>
    </row>
    <row r="21" spans="1:27">
      <c r="A21" s="39" t="s">
        <v>2033</v>
      </c>
      <c r="B21" s="39" t="s">
        <v>279</v>
      </c>
      <c r="C21" s="36" t="s">
        <v>280</v>
      </c>
      <c r="D21" s="40" t="s">
        <v>157</v>
      </c>
      <c r="E21" s="36" t="s">
        <v>283</v>
      </c>
      <c r="F21" s="36" t="s">
        <v>1051</v>
      </c>
      <c r="G21" s="36" t="s">
        <v>281</v>
      </c>
      <c r="H21" s="36" t="s">
        <v>282</v>
      </c>
      <c r="I21" s="36">
        <v>11000</v>
      </c>
      <c r="J21" s="36" t="s">
        <v>2237</v>
      </c>
      <c r="K21" s="38" t="e">
        <f>VLOOKUP(C21,#REF!,2,FALSE)</f>
        <v>#REF!</v>
      </c>
      <c r="L21" s="43">
        <f t="shared" si="0"/>
        <v>7.36363636363636</v>
      </c>
      <c r="M21" s="44">
        <f t="shared" si="1"/>
        <v>0.0181818181818182</v>
      </c>
      <c r="N21" s="36" t="s">
        <v>1065</v>
      </c>
      <c r="O21" s="36" t="s">
        <v>2565</v>
      </c>
      <c r="P21" s="36">
        <v>200</v>
      </c>
      <c r="Q21" s="36" t="s">
        <v>1067</v>
      </c>
      <c r="R21" s="36" t="s">
        <v>82</v>
      </c>
      <c r="S21" s="36" t="s">
        <v>2031</v>
      </c>
      <c r="T21" s="36" t="s">
        <v>2523</v>
      </c>
      <c r="U21" s="36" t="s">
        <v>1379</v>
      </c>
      <c r="V21" s="36" t="s">
        <v>1068</v>
      </c>
      <c r="W21" s="36" t="s">
        <v>1060</v>
      </c>
      <c r="AA21" s="36" t="s">
        <v>2566</v>
      </c>
    </row>
    <row r="22" spans="1:27">
      <c r="A22" s="39" t="s">
        <v>1143</v>
      </c>
      <c r="B22" s="39" t="s">
        <v>287</v>
      </c>
      <c r="C22" s="36" t="s">
        <v>288</v>
      </c>
      <c r="D22" s="40" t="s">
        <v>157</v>
      </c>
      <c r="E22" s="36" t="s">
        <v>290</v>
      </c>
      <c r="F22" s="36" t="s">
        <v>1080</v>
      </c>
      <c r="G22" s="36" t="s">
        <v>287</v>
      </c>
      <c r="H22" s="36" t="s">
        <v>289</v>
      </c>
      <c r="I22" s="36">
        <v>11000</v>
      </c>
      <c r="J22" s="36" t="s">
        <v>1576</v>
      </c>
      <c r="K22" s="38" t="e">
        <f>VLOOKUP(C22,#REF!,2,FALSE)</f>
        <v>#REF!</v>
      </c>
      <c r="L22" s="43">
        <f t="shared" si="0"/>
        <v>7.27272727272727</v>
      </c>
      <c r="M22" s="44">
        <f t="shared" si="1"/>
        <v>0.0181818181818182</v>
      </c>
      <c r="N22" s="36" t="s">
        <v>1065</v>
      </c>
      <c r="O22" s="36" t="s">
        <v>2484</v>
      </c>
      <c r="P22" s="36">
        <v>200</v>
      </c>
      <c r="Q22" s="36" t="s">
        <v>1195</v>
      </c>
      <c r="R22" s="36" t="s">
        <v>73</v>
      </c>
      <c r="S22" s="36" t="s">
        <v>2031</v>
      </c>
      <c r="T22" s="36" t="s">
        <v>2523</v>
      </c>
      <c r="U22" s="36" t="s">
        <v>1068</v>
      </c>
      <c r="V22" s="36" t="s">
        <v>1068</v>
      </c>
      <c r="W22" s="36" t="s">
        <v>1060</v>
      </c>
      <c r="AA22" s="36" t="s">
        <v>2533</v>
      </c>
    </row>
    <row r="23" spans="1:27">
      <c r="A23" s="39" t="s">
        <v>2321</v>
      </c>
      <c r="B23" s="39" t="s">
        <v>294</v>
      </c>
      <c r="C23" s="36" t="s">
        <v>295</v>
      </c>
      <c r="D23" s="40" t="s">
        <v>157</v>
      </c>
      <c r="E23" s="36" t="s">
        <v>298</v>
      </c>
      <c r="F23" s="36" t="s">
        <v>1134</v>
      </c>
      <c r="G23" s="36" t="s">
        <v>296</v>
      </c>
      <c r="H23" s="36" t="s">
        <v>297</v>
      </c>
      <c r="I23" s="36">
        <v>18000</v>
      </c>
      <c r="J23" s="36" t="s">
        <v>1157</v>
      </c>
      <c r="K23" s="38" t="e">
        <f>VLOOKUP(C23,#REF!,2,FALSE)</f>
        <v>#REF!</v>
      </c>
      <c r="L23" s="43">
        <f t="shared" si="0"/>
        <v>7.22222222222222</v>
      </c>
      <c r="M23" s="44">
        <f t="shared" si="1"/>
        <v>0.0111111111111111</v>
      </c>
      <c r="N23" s="36" t="s">
        <v>1267</v>
      </c>
      <c r="O23" s="36" t="s">
        <v>1209</v>
      </c>
      <c r="P23" s="36">
        <v>200</v>
      </c>
      <c r="Q23" s="36" t="s">
        <v>1067</v>
      </c>
      <c r="R23" s="36" t="s">
        <v>39</v>
      </c>
      <c r="S23" s="36" t="s">
        <v>2031</v>
      </c>
      <c r="T23" s="36" t="s">
        <v>2523</v>
      </c>
      <c r="U23" s="36" t="s">
        <v>1068</v>
      </c>
      <c r="V23" s="36" t="s">
        <v>1068</v>
      </c>
      <c r="W23" s="36" t="s">
        <v>1060</v>
      </c>
      <c r="AA23" s="36" t="s">
        <v>2567</v>
      </c>
    </row>
    <row r="24" spans="1:27">
      <c r="A24" s="39" t="s">
        <v>1318</v>
      </c>
      <c r="B24" s="39" t="s">
        <v>2568</v>
      </c>
      <c r="C24" s="36" t="s">
        <v>300</v>
      </c>
      <c r="D24" s="40" t="s">
        <v>157</v>
      </c>
      <c r="E24" s="36" t="s">
        <v>300</v>
      </c>
      <c r="F24" s="36" t="s">
        <v>1051</v>
      </c>
      <c r="G24" s="36" t="s">
        <v>301</v>
      </c>
      <c r="H24" s="36" t="s">
        <v>302</v>
      </c>
      <c r="I24" s="36">
        <v>21000</v>
      </c>
      <c r="J24" s="36" t="s">
        <v>2569</v>
      </c>
      <c r="K24" s="38" t="e">
        <f>VLOOKUP(C24,#REF!,2,FALSE)</f>
        <v>#REF!</v>
      </c>
      <c r="L24" s="43">
        <f t="shared" si="0"/>
        <v>7.14285714285714</v>
      </c>
      <c r="M24" s="44">
        <f t="shared" si="1"/>
        <v>0.00952380952380952</v>
      </c>
      <c r="N24" s="36" t="s">
        <v>1065</v>
      </c>
      <c r="O24" s="36" t="s">
        <v>2570</v>
      </c>
      <c r="P24" s="36">
        <v>200</v>
      </c>
      <c r="Q24" s="36" t="s">
        <v>1067</v>
      </c>
      <c r="R24" s="36" t="s">
        <v>73</v>
      </c>
      <c r="S24" s="36" t="s">
        <v>2031</v>
      </c>
      <c r="T24" s="36" t="s">
        <v>2523</v>
      </c>
      <c r="U24" s="36" t="s">
        <v>1068</v>
      </c>
      <c r="V24" s="36" t="s">
        <v>1068</v>
      </c>
      <c r="W24" s="36" t="s">
        <v>1060</v>
      </c>
      <c r="AA24" s="36" t="s">
        <v>2571</v>
      </c>
    </row>
    <row r="25" spans="1:27">
      <c r="A25" s="39" t="s">
        <v>1996</v>
      </c>
      <c r="B25" s="39" t="s">
        <v>303</v>
      </c>
      <c r="C25" s="36" t="s">
        <v>304</v>
      </c>
      <c r="D25" s="40" t="s">
        <v>157</v>
      </c>
      <c r="E25" s="36" t="s">
        <v>307</v>
      </c>
      <c r="F25" s="36" t="s">
        <v>1080</v>
      </c>
      <c r="G25" s="36" t="s">
        <v>305</v>
      </c>
      <c r="H25" s="36" t="s">
        <v>306</v>
      </c>
      <c r="I25" s="36">
        <v>11000</v>
      </c>
      <c r="J25" s="36" t="s">
        <v>1637</v>
      </c>
      <c r="K25" s="38" t="e">
        <f>VLOOKUP(C25,#REF!,2,FALSE)</f>
        <v>#REF!</v>
      </c>
      <c r="L25" s="43">
        <f t="shared" si="0"/>
        <v>7.09090909090909</v>
      </c>
      <c r="M25" s="44">
        <f t="shared" si="1"/>
        <v>0.0181818181818182</v>
      </c>
      <c r="N25" s="36" t="s">
        <v>1056</v>
      </c>
      <c r="O25" s="36" t="s">
        <v>2572</v>
      </c>
      <c r="P25" s="36">
        <v>200</v>
      </c>
      <c r="Q25" s="36" t="s">
        <v>1195</v>
      </c>
      <c r="R25" s="36" t="s">
        <v>73</v>
      </c>
      <c r="S25" s="36" t="s">
        <v>2031</v>
      </c>
      <c r="T25" s="36" t="s">
        <v>2523</v>
      </c>
      <c r="U25" s="36" t="s">
        <v>1068</v>
      </c>
      <c r="V25" s="36" t="s">
        <v>1068</v>
      </c>
      <c r="W25" s="36" t="s">
        <v>1060</v>
      </c>
      <c r="AA25" s="36" t="s">
        <v>2528</v>
      </c>
    </row>
    <row r="26" spans="1:27">
      <c r="A26" s="39" t="s">
        <v>2434</v>
      </c>
      <c r="B26" s="39" t="s">
        <v>2573</v>
      </c>
      <c r="C26" s="36" t="s">
        <v>313</v>
      </c>
      <c r="D26" s="40" t="s">
        <v>157</v>
      </c>
      <c r="E26" s="36" t="s">
        <v>316</v>
      </c>
      <c r="F26" s="36" t="s">
        <v>1051</v>
      </c>
      <c r="G26" s="36" t="s">
        <v>314</v>
      </c>
      <c r="H26" s="36" t="s">
        <v>315</v>
      </c>
      <c r="I26" s="36">
        <v>11000</v>
      </c>
      <c r="J26" s="36" t="s">
        <v>1637</v>
      </c>
      <c r="K26" s="38" t="e">
        <f>VLOOKUP(C26,#REF!,2,FALSE)</f>
        <v>#REF!</v>
      </c>
      <c r="L26" s="43">
        <f t="shared" si="0"/>
        <v>7.09090909090909</v>
      </c>
      <c r="M26" s="44">
        <f t="shared" si="1"/>
        <v>0.0181818181818182</v>
      </c>
      <c r="N26" s="36" t="s">
        <v>1065</v>
      </c>
      <c r="O26" s="36" t="s">
        <v>2467</v>
      </c>
      <c r="P26" s="36">
        <v>200</v>
      </c>
      <c r="Q26" s="36" t="s">
        <v>1071</v>
      </c>
      <c r="R26" s="36" t="s">
        <v>82</v>
      </c>
      <c r="S26" s="36" t="s">
        <v>2031</v>
      </c>
      <c r="T26" s="36" t="s">
        <v>2523</v>
      </c>
      <c r="U26" s="36" t="s">
        <v>2574</v>
      </c>
      <c r="V26" s="36" t="s">
        <v>1068</v>
      </c>
      <c r="W26" s="36" t="s">
        <v>1060</v>
      </c>
      <c r="AA26" s="36" t="s">
        <v>2575</v>
      </c>
    </row>
    <row r="27" spans="1:27">
      <c r="A27" s="39" t="s">
        <v>1198</v>
      </c>
      <c r="B27" s="39" t="s">
        <v>318</v>
      </c>
      <c r="C27" s="36" t="s">
        <v>319</v>
      </c>
      <c r="D27" s="40" t="s">
        <v>157</v>
      </c>
      <c r="E27" s="36" t="s">
        <v>321</v>
      </c>
      <c r="F27" s="36" t="s">
        <v>1051</v>
      </c>
      <c r="G27" s="36" t="s">
        <v>319</v>
      </c>
      <c r="H27" s="36" t="s">
        <v>320</v>
      </c>
      <c r="I27" s="36">
        <v>19403</v>
      </c>
      <c r="J27" s="36" t="s">
        <v>1649</v>
      </c>
      <c r="K27" s="38" t="e">
        <f>VLOOKUP(C27,#REF!,2,FALSE)</f>
        <v>#REF!</v>
      </c>
      <c r="L27" s="43">
        <f t="shared" si="0"/>
        <v>6.95768695562542</v>
      </c>
      <c r="M27" s="44">
        <f t="shared" si="1"/>
        <v>0.0103076843787043</v>
      </c>
      <c r="N27" s="36" t="s">
        <v>1065</v>
      </c>
      <c r="O27" s="36" t="s">
        <v>1085</v>
      </c>
      <c r="P27" s="36">
        <v>200</v>
      </c>
      <c r="Q27" s="36" t="s">
        <v>2576</v>
      </c>
      <c r="R27" s="36" t="s">
        <v>39</v>
      </c>
      <c r="S27" s="36" t="s">
        <v>2031</v>
      </c>
      <c r="T27" s="36" t="s">
        <v>2523</v>
      </c>
      <c r="U27" s="36" t="s">
        <v>1379</v>
      </c>
      <c r="V27" s="36" t="s">
        <v>1068</v>
      </c>
      <c r="W27" s="36" t="s">
        <v>1060</v>
      </c>
      <c r="AA27" s="36" t="s">
        <v>2556</v>
      </c>
    </row>
    <row r="28" spans="1:27">
      <c r="A28" s="39" t="s">
        <v>2507</v>
      </c>
      <c r="B28" s="39" t="s">
        <v>322</v>
      </c>
      <c r="C28" s="36" t="s">
        <v>323</v>
      </c>
      <c r="D28" s="40" t="s">
        <v>157</v>
      </c>
      <c r="E28" s="36" t="s">
        <v>323</v>
      </c>
      <c r="F28" s="36" t="s">
        <v>1051</v>
      </c>
      <c r="G28" s="36" t="s">
        <v>324</v>
      </c>
      <c r="H28" s="36" t="s">
        <v>325</v>
      </c>
      <c r="I28" s="36">
        <v>7800</v>
      </c>
      <c r="J28" s="36" t="s">
        <v>1145</v>
      </c>
      <c r="K28" s="38" t="e">
        <f>VLOOKUP(C28,#REF!,2,FALSE)</f>
        <v>#REF!</v>
      </c>
      <c r="L28" s="43">
        <f t="shared" si="0"/>
        <v>6.79487179487179</v>
      </c>
      <c r="M28" s="44">
        <f t="shared" si="1"/>
        <v>0.0102564102564103</v>
      </c>
      <c r="N28" s="36" t="s">
        <v>1056</v>
      </c>
      <c r="O28" s="36" t="s">
        <v>1146</v>
      </c>
      <c r="P28" s="36">
        <v>80</v>
      </c>
      <c r="Q28" s="36" t="s">
        <v>1147</v>
      </c>
      <c r="R28" s="36" t="s">
        <v>39</v>
      </c>
      <c r="S28" s="36" t="s">
        <v>2031</v>
      </c>
      <c r="T28" s="36" t="s">
        <v>2523</v>
      </c>
      <c r="U28" s="36" t="s">
        <v>1068</v>
      </c>
      <c r="V28" s="36" t="s">
        <v>1068</v>
      </c>
      <c r="W28" s="36" t="s">
        <v>1060</v>
      </c>
      <c r="AA28" s="36" t="s">
        <v>2577</v>
      </c>
    </row>
    <row r="29" spans="1:27">
      <c r="A29" s="39" t="s">
        <v>1681</v>
      </c>
      <c r="B29" s="39" t="s">
        <v>326</v>
      </c>
      <c r="C29" s="36" t="s">
        <v>327</v>
      </c>
      <c r="D29" s="40" t="s">
        <v>157</v>
      </c>
      <c r="E29" s="36" t="s">
        <v>330</v>
      </c>
      <c r="F29" s="36" t="s">
        <v>1051</v>
      </c>
      <c r="G29" s="36" t="s">
        <v>328</v>
      </c>
      <c r="H29" s="36" t="s">
        <v>329</v>
      </c>
      <c r="I29" s="36">
        <v>11000</v>
      </c>
      <c r="J29" s="36" t="s">
        <v>1073</v>
      </c>
      <c r="K29" s="38" t="e">
        <f>VLOOKUP(C29,#REF!,2,FALSE)</f>
        <v>#REF!</v>
      </c>
      <c r="L29" s="43">
        <f t="shared" si="0"/>
        <v>6.63636363636364</v>
      </c>
      <c r="M29" s="44">
        <f t="shared" si="1"/>
        <v>0.0181818181818182</v>
      </c>
      <c r="N29" s="36" t="s">
        <v>1065</v>
      </c>
      <c r="O29" s="36" t="s">
        <v>1074</v>
      </c>
      <c r="P29" s="36">
        <v>200</v>
      </c>
      <c r="Q29" s="36" t="s">
        <v>1067</v>
      </c>
      <c r="R29" s="36" t="s">
        <v>39</v>
      </c>
      <c r="S29" s="36" t="s">
        <v>2031</v>
      </c>
      <c r="T29" s="36" t="s">
        <v>2523</v>
      </c>
      <c r="U29" s="36" t="s">
        <v>1068</v>
      </c>
      <c r="V29" s="36" t="s">
        <v>1068</v>
      </c>
      <c r="W29" s="36" t="s">
        <v>1060</v>
      </c>
      <c r="AA29" s="36" t="s">
        <v>2578</v>
      </c>
    </row>
    <row r="30" spans="1:27">
      <c r="A30" s="39" t="s">
        <v>1740</v>
      </c>
      <c r="B30" s="39" t="s">
        <v>335</v>
      </c>
      <c r="C30" s="36" t="s">
        <v>336</v>
      </c>
      <c r="D30" s="40" t="s">
        <v>157</v>
      </c>
      <c r="E30" s="36" t="s">
        <v>339</v>
      </c>
      <c r="F30" s="36" t="s">
        <v>1051</v>
      </c>
      <c r="G30" s="36" t="s">
        <v>337</v>
      </c>
      <c r="H30" s="36" t="s">
        <v>338</v>
      </c>
      <c r="I30" s="36">
        <v>11000</v>
      </c>
      <c r="J30" s="36" t="s">
        <v>2579</v>
      </c>
      <c r="K30" s="38" t="e">
        <f>VLOOKUP(C30,#REF!,2,FALSE)</f>
        <v>#REF!</v>
      </c>
      <c r="L30" s="43">
        <f t="shared" si="0"/>
        <v>6.6</v>
      </c>
      <c r="M30" s="44">
        <f t="shared" si="1"/>
        <v>0.0181818181818182</v>
      </c>
      <c r="N30" s="36" t="s">
        <v>1065</v>
      </c>
      <c r="O30" s="36" t="s">
        <v>2580</v>
      </c>
      <c r="P30" s="36">
        <v>200</v>
      </c>
      <c r="Q30" s="36" t="s">
        <v>2581</v>
      </c>
      <c r="R30" s="36" t="s">
        <v>39</v>
      </c>
      <c r="S30" s="36" t="s">
        <v>2031</v>
      </c>
      <c r="T30" s="36" t="s">
        <v>2523</v>
      </c>
      <c r="U30" s="36" t="s">
        <v>1068</v>
      </c>
      <c r="W30" s="36" t="s">
        <v>1060</v>
      </c>
      <c r="AA30" s="36" t="s">
        <v>2582</v>
      </c>
    </row>
    <row r="31" spans="1:27">
      <c r="A31" s="39" t="s">
        <v>1653</v>
      </c>
      <c r="B31" s="39" t="s">
        <v>341</v>
      </c>
      <c r="C31" s="36" t="s">
        <v>342</v>
      </c>
      <c r="D31" s="40" t="s">
        <v>157</v>
      </c>
      <c r="E31" s="36" t="s">
        <v>345</v>
      </c>
      <c r="F31" s="36" t="s">
        <v>1051</v>
      </c>
      <c r="G31" s="36" t="s">
        <v>343</v>
      </c>
      <c r="H31" s="36" t="s">
        <v>344</v>
      </c>
      <c r="I31" s="36">
        <v>11181</v>
      </c>
      <c r="J31" s="36" t="s">
        <v>1073</v>
      </c>
      <c r="K31" s="38" t="e">
        <f>VLOOKUP(C31,#REF!,2,FALSE)</f>
        <v>#REF!</v>
      </c>
      <c r="L31" s="43">
        <f t="shared" si="0"/>
        <v>6.52893301135855</v>
      </c>
      <c r="M31" s="44">
        <f t="shared" si="1"/>
        <v>0.0178874877023522</v>
      </c>
      <c r="N31" s="36" t="s">
        <v>1065</v>
      </c>
      <c r="O31" s="36" t="s">
        <v>2583</v>
      </c>
      <c r="P31" s="36">
        <v>200</v>
      </c>
      <c r="Q31" s="36" t="s">
        <v>1351</v>
      </c>
      <c r="R31" s="36" t="s">
        <v>82</v>
      </c>
      <c r="S31" s="36" t="s">
        <v>2031</v>
      </c>
      <c r="T31" s="36" t="s">
        <v>2523</v>
      </c>
      <c r="U31" s="36" t="s">
        <v>1590</v>
      </c>
      <c r="V31" s="36" t="s">
        <v>1068</v>
      </c>
      <c r="W31" s="36" t="s">
        <v>1060</v>
      </c>
      <c r="AA31" s="36" t="s">
        <v>2584</v>
      </c>
    </row>
    <row r="32" spans="1:27">
      <c r="A32" s="39" t="s">
        <v>1908</v>
      </c>
      <c r="B32" s="39" t="s">
        <v>2585</v>
      </c>
      <c r="C32" s="36" t="s">
        <v>348</v>
      </c>
      <c r="D32" s="40" t="s">
        <v>157</v>
      </c>
      <c r="E32" s="36" t="s">
        <v>351</v>
      </c>
      <c r="F32" s="36" t="s">
        <v>1051</v>
      </c>
      <c r="G32" s="36" t="s">
        <v>349</v>
      </c>
      <c r="H32" s="36" t="s">
        <v>350</v>
      </c>
      <c r="I32" s="36">
        <v>21000</v>
      </c>
      <c r="J32" s="36" t="s">
        <v>1649</v>
      </c>
      <c r="K32" s="38" t="e">
        <f>VLOOKUP(C32,#REF!,2,FALSE)</f>
        <v>#REF!</v>
      </c>
      <c r="L32" s="43">
        <f t="shared" si="0"/>
        <v>6.42857142857143</v>
      </c>
      <c r="M32" s="44">
        <f t="shared" si="1"/>
        <v>0.00952380952380952</v>
      </c>
      <c r="N32" s="36" t="s">
        <v>1065</v>
      </c>
      <c r="O32" s="36" t="s">
        <v>2583</v>
      </c>
      <c r="P32" s="36">
        <v>200</v>
      </c>
      <c r="Q32" s="36" t="s">
        <v>2586</v>
      </c>
      <c r="R32" s="36" t="s">
        <v>39</v>
      </c>
      <c r="S32" s="36" t="s">
        <v>40</v>
      </c>
      <c r="T32" s="36" t="s">
        <v>2523</v>
      </c>
      <c r="U32" s="36" t="s">
        <v>1068</v>
      </c>
      <c r="V32" s="36" t="s">
        <v>1068</v>
      </c>
      <c r="W32" s="36" t="s">
        <v>1060</v>
      </c>
      <c r="AA32" s="36" t="s">
        <v>2587</v>
      </c>
    </row>
    <row r="33" spans="1:27">
      <c r="A33" s="39" t="s">
        <v>1970</v>
      </c>
      <c r="B33" s="39" t="s">
        <v>355</v>
      </c>
      <c r="C33" s="36" t="s">
        <v>356</v>
      </c>
      <c r="D33" s="40" t="s">
        <v>157</v>
      </c>
      <c r="E33" s="36" t="s">
        <v>359</v>
      </c>
      <c r="F33" s="36" t="s">
        <v>1051</v>
      </c>
      <c r="G33" s="36" t="s">
        <v>357</v>
      </c>
      <c r="H33" s="36" t="s">
        <v>358</v>
      </c>
      <c r="I33" s="36">
        <v>11000</v>
      </c>
      <c r="J33" s="36">
        <v>70000</v>
      </c>
      <c r="K33" s="38" t="e">
        <f>VLOOKUP(C33,#REF!,2,FALSE)</f>
        <v>#REF!</v>
      </c>
      <c r="L33" s="43">
        <f t="shared" si="0"/>
        <v>6.36363636363636</v>
      </c>
      <c r="M33" s="44">
        <f t="shared" si="1"/>
        <v>0.0181818181818182</v>
      </c>
      <c r="N33" s="36" t="s">
        <v>1056</v>
      </c>
      <c r="O33" s="36" t="s">
        <v>1554</v>
      </c>
      <c r="P33" s="36">
        <v>200</v>
      </c>
      <c r="Q33" s="36" t="s">
        <v>88</v>
      </c>
      <c r="R33" s="36" t="s">
        <v>39</v>
      </c>
      <c r="S33" s="36" t="s">
        <v>2031</v>
      </c>
      <c r="T33" s="36" t="s">
        <v>2523</v>
      </c>
      <c r="U33" s="36" t="s">
        <v>1068</v>
      </c>
      <c r="V33" s="36" t="s">
        <v>1068</v>
      </c>
      <c r="W33" s="36" t="s">
        <v>1060</v>
      </c>
      <c r="AA33" s="36" t="s">
        <v>2588</v>
      </c>
    </row>
    <row r="34" spans="1:27">
      <c r="A34" s="39" t="s">
        <v>1130</v>
      </c>
      <c r="B34" s="39" t="s">
        <v>361</v>
      </c>
      <c r="C34" s="36" t="s">
        <v>362</v>
      </c>
      <c r="D34" s="40" t="s">
        <v>157</v>
      </c>
      <c r="E34" s="36" t="s">
        <v>365</v>
      </c>
      <c r="F34" s="36" t="s">
        <v>1051</v>
      </c>
      <c r="G34" s="36" t="s">
        <v>363</v>
      </c>
      <c r="H34" s="36" t="s">
        <v>364</v>
      </c>
      <c r="I34" s="36">
        <v>18000</v>
      </c>
      <c r="J34" s="36" t="s">
        <v>2589</v>
      </c>
      <c r="K34" s="38" t="e">
        <f>VLOOKUP(C34,#REF!,2,FALSE)</f>
        <v>#REF!</v>
      </c>
      <c r="L34" s="43">
        <f t="shared" si="0"/>
        <v>6.27777777777778</v>
      </c>
      <c r="M34" s="44">
        <f t="shared" si="1"/>
        <v>0.0111111111111111</v>
      </c>
      <c r="N34" s="36" t="s">
        <v>1065</v>
      </c>
      <c r="O34" s="36" t="s">
        <v>1085</v>
      </c>
      <c r="P34" s="36">
        <v>200</v>
      </c>
      <c r="Q34" s="36" t="s">
        <v>2590</v>
      </c>
      <c r="R34" s="36" t="s">
        <v>73</v>
      </c>
      <c r="S34" s="36" t="s">
        <v>2031</v>
      </c>
      <c r="T34" s="36" t="s">
        <v>2523</v>
      </c>
      <c r="U34" s="36" t="s">
        <v>1068</v>
      </c>
      <c r="V34" s="36" t="s">
        <v>1068</v>
      </c>
      <c r="W34" s="36" t="s">
        <v>1060</v>
      </c>
      <c r="AA34" s="36" t="s">
        <v>2591</v>
      </c>
    </row>
    <row r="35" spans="1:27">
      <c r="A35" s="39" t="s">
        <v>2592</v>
      </c>
      <c r="B35" s="39" t="s">
        <v>367</v>
      </c>
      <c r="C35" s="36" t="s">
        <v>368</v>
      </c>
      <c r="D35" s="40" t="s">
        <v>157</v>
      </c>
      <c r="E35" s="36" t="s">
        <v>368</v>
      </c>
      <c r="F35" s="36" t="s">
        <v>1051</v>
      </c>
      <c r="G35" s="36" t="s">
        <v>367</v>
      </c>
      <c r="H35" s="36" t="s">
        <v>369</v>
      </c>
      <c r="I35" s="36">
        <v>10000</v>
      </c>
      <c r="J35" s="36" t="s">
        <v>1609</v>
      </c>
      <c r="K35" s="38" t="e">
        <f>VLOOKUP(C35,#REF!,2,FALSE)</f>
        <v>#REF!</v>
      </c>
      <c r="L35" s="43">
        <f t="shared" si="0"/>
        <v>6.2</v>
      </c>
      <c r="M35" s="44">
        <f t="shared" si="1"/>
        <v>0.02</v>
      </c>
      <c r="N35" s="36" t="s">
        <v>1065</v>
      </c>
      <c r="O35" s="36" t="s">
        <v>2593</v>
      </c>
      <c r="P35" s="36">
        <v>200</v>
      </c>
      <c r="Q35" s="36" t="s">
        <v>1071</v>
      </c>
      <c r="R35" s="36" t="s">
        <v>1930</v>
      </c>
      <c r="S35" s="36" t="s">
        <v>2031</v>
      </c>
      <c r="T35" s="36" t="s">
        <v>2523</v>
      </c>
      <c r="U35" s="36" t="s">
        <v>1068</v>
      </c>
      <c r="V35" s="36" t="s">
        <v>1068</v>
      </c>
      <c r="W35" s="36" t="s">
        <v>1060</v>
      </c>
      <c r="AA35" s="36" t="s">
        <v>2594</v>
      </c>
    </row>
    <row r="36" spans="1:27">
      <c r="A36" s="39" t="s">
        <v>2005</v>
      </c>
      <c r="B36" s="39" t="s">
        <v>2595</v>
      </c>
      <c r="C36" s="36" t="s">
        <v>371</v>
      </c>
      <c r="D36" s="40" t="s">
        <v>157</v>
      </c>
      <c r="E36" s="36" t="s">
        <v>374</v>
      </c>
      <c r="F36" s="36" t="s">
        <v>1051</v>
      </c>
      <c r="G36" s="36" t="s">
        <v>372</v>
      </c>
      <c r="H36" s="36" t="s">
        <v>373</v>
      </c>
      <c r="I36" s="36">
        <v>10336</v>
      </c>
      <c r="J36" s="36" t="s">
        <v>1244</v>
      </c>
      <c r="K36" s="38" t="e">
        <f>VLOOKUP(C36,#REF!,2,FALSE)</f>
        <v>#REF!</v>
      </c>
      <c r="L36" s="43">
        <f t="shared" si="0"/>
        <v>6.19195046439629</v>
      </c>
      <c r="M36" s="44">
        <f t="shared" si="1"/>
        <v>0.0193498452012384</v>
      </c>
      <c r="N36" s="36" t="s">
        <v>1056</v>
      </c>
      <c r="O36" s="36" t="s">
        <v>1324</v>
      </c>
      <c r="P36" s="36">
        <v>200</v>
      </c>
      <c r="Q36" s="36" t="s">
        <v>1067</v>
      </c>
      <c r="R36" s="36" t="s">
        <v>39</v>
      </c>
      <c r="S36" s="36" t="s">
        <v>2031</v>
      </c>
      <c r="T36" s="36" t="s">
        <v>2523</v>
      </c>
      <c r="U36" s="36" t="s">
        <v>1068</v>
      </c>
      <c r="V36" s="36" t="s">
        <v>1068</v>
      </c>
      <c r="W36" s="36" t="s">
        <v>1060</v>
      </c>
      <c r="AA36" s="36" t="s">
        <v>2596</v>
      </c>
    </row>
    <row r="37" spans="1:27">
      <c r="A37" s="39" t="s">
        <v>1385</v>
      </c>
      <c r="B37" s="39" t="s">
        <v>2597</v>
      </c>
      <c r="C37" s="36" t="s">
        <v>376</v>
      </c>
      <c r="D37" s="40" t="s">
        <v>157</v>
      </c>
      <c r="E37" s="36" t="s">
        <v>379</v>
      </c>
      <c r="F37" s="36" t="s">
        <v>1051</v>
      </c>
      <c r="G37" s="36" t="s">
        <v>377</v>
      </c>
      <c r="H37" s="36" t="s">
        <v>378</v>
      </c>
      <c r="I37" s="36">
        <v>13000</v>
      </c>
      <c r="J37" s="36" t="s">
        <v>1576</v>
      </c>
      <c r="K37" s="38" t="e">
        <f>VLOOKUP(C37,#REF!,2,FALSE)</f>
        <v>#REF!</v>
      </c>
      <c r="L37" s="43">
        <f t="shared" si="0"/>
        <v>6.15384615384615</v>
      </c>
      <c r="M37" s="44">
        <f t="shared" si="1"/>
        <v>0.0153846153846154</v>
      </c>
      <c r="N37" s="36" t="s">
        <v>1065</v>
      </c>
      <c r="O37" s="36" t="s">
        <v>1085</v>
      </c>
      <c r="P37" s="36">
        <v>200</v>
      </c>
      <c r="Q37" s="36" t="s">
        <v>1121</v>
      </c>
      <c r="R37" s="36" t="s">
        <v>82</v>
      </c>
      <c r="S37" s="36" t="s">
        <v>2031</v>
      </c>
      <c r="T37" s="36" t="s">
        <v>2523</v>
      </c>
      <c r="U37" s="36" t="s">
        <v>1068</v>
      </c>
      <c r="V37" s="36" t="s">
        <v>1068</v>
      </c>
      <c r="W37" s="36" t="s">
        <v>1060</v>
      </c>
      <c r="AA37" s="36" t="s">
        <v>2598</v>
      </c>
    </row>
    <row r="38" spans="1:27">
      <c r="A38" s="39" t="s">
        <v>1231</v>
      </c>
      <c r="B38" s="39" t="s">
        <v>384</v>
      </c>
      <c r="C38" s="36" t="s">
        <v>385</v>
      </c>
      <c r="D38" s="40" t="s">
        <v>157</v>
      </c>
      <c r="E38" s="36" t="s">
        <v>387</v>
      </c>
      <c r="F38" s="36" t="s">
        <v>1080</v>
      </c>
      <c r="G38" s="36" t="s">
        <v>384</v>
      </c>
      <c r="H38" s="36" t="s">
        <v>386</v>
      </c>
      <c r="I38" s="36">
        <v>20000</v>
      </c>
      <c r="J38" s="36" t="s">
        <v>1991</v>
      </c>
      <c r="K38" s="38" t="e">
        <f>VLOOKUP(C38,#REF!,2,FALSE)</f>
        <v>#REF!</v>
      </c>
      <c r="L38" s="43">
        <f t="shared" si="0"/>
        <v>6</v>
      </c>
      <c r="M38" s="44">
        <f t="shared" si="1"/>
        <v>0.01</v>
      </c>
      <c r="N38" s="36" t="s">
        <v>1056</v>
      </c>
      <c r="O38" s="36" t="s">
        <v>2599</v>
      </c>
      <c r="P38" s="36">
        <v>200</v>
      </c>
      <c r="Q38" s="36" t="s">
        <v>1071</v>
      </c>
      <c r="R38" s="36" t="s">
        <v>103</v>
      </c>
      <c r="S38" s="36" t="s">
        <v>2031</v>
      </c>
      <c r="T38" s="36" t="s">
        <v>2523</v>
      </c>
      <c r="U38" s="36" t="s">
        <v>1068</v>
      </c>
      <c r="V38" s="36" t="s">
        <v>1068</v>
      </c>
      <c r="W38" s="36" t="s">
        <v>1060</v>
      </c>
      <c r="AA38" s="36" t="s">
        <v>2600</v>
      </c>
    </row>
    <row r="39" spans="1:27">
      <c r="A39" s="39" t="s">
        <v>2314</v>
      </c>
      <c r="B39" s="39" t="s">
        <v>392</v>
      </c>
      <c r="C39" s="36" t="s">
        <v>393</v>
      </c>
      <c r="D39" s="40" t="s">
        <v>157</v>
      </c>
      <c r="E39" s="36" t="s">
        <v>396</v>
      </c>
      <c r="F39" s="36" t="s">
        <v>1051</v>
      </c>
      <c r="G39" s="36" t="s">
        <v>394</v>
      </c>
      <c r="H39" s="36" t="s">
        <v>395</v>
      </c>
      <c r="I39" s="36">
        <v>11000</v>
      </c>
      <c r="J39" s="36" t="s">
        <v>1474</v>
      </c>
      <c r="K39" s="38" t="e">
        <f>VLOOKUP(C39,#REF!,2,FALSE)</f>
        <v>#REF!</v>
      </c>
      <c r="L39" s="43">
        <f t="shared" si="0"/>
        <v>6</v>
      </c>
      <c r="M39" s="44">
        <f t="shared" si="1"/>
        <v>0.0181818181818182</v>
      </c>
      <c r="N39" s="36" t="s">
        <v>1065</v>
      </c>
      <c r="O39" s="36" t="s">
        <v>1070</v>
      </c>
      <c r="P39" s="36">
        <v>200</v>
      </c>
      <c r="Q39" s="36" t="s">
        <v>1071</v>
      </c>
      <c r="R39" s="36" t="s">
        <v>39</v>
      </c>
      <c r="S39" s="36" t="s">
        <v>2031</v>
      </c>
      <c r="T39" s="36" t="s">
        <v>2523</v>
      </c>
      <c r="U39" s="36" t="s">
        <v>1379</v>
      </c>
      <c r="V39" s="36" t="s">
        <v>1068</v>
      </c>
      <c r="W39" s="36" t="s">
        <v>1060</v>
      </c>
      <c r="AA39" s="36" t="s">
        <v>2601</v>
      </c>
    </row>
    <row r="40" spans="1:27">
      <c r="A40" s="39" t="s">
        <v>2602</v>
      </c>
      <c r="B40" s="39" t="s">
        <v>2603</v>
      </c>
      <c r="C40" s="36" t="s">
        <v>399</v>
      </c>
      <c r="D40" s="40" t="s">
        <v>157</v>
      </c>
      <c r="E40" s="36" t="s">
        <v>402</v>
      </c>
      <c r="F40" s="36" t="s">
        <v>1080</v>
      </c>
      <c r="G40" s="36" t="s">
        <v>400</v>
      </c>
      <c r="H40" s="36" t="s">
        <v>401</v>
      </c>
      <c r="I40" s="36">
        <v>32000</v>
      </c>
      <c r="J40" s="36" t="s">
        <v>2604</v>
      </c>
      <c r="K40" s="38" t="e">
        <f>VLOOKUP(C40,#REF!,2,FALSE)</f>
        <v>#REF!</v>
      </c>
      <c r="L40" s="43">
        <f t="shared" si="0"/>
        <v>6</v>
      </c>
      <c r="M40" s="44">
        <f t="shared" si="1"/>
        <v>0.00625</v>
      </c>
      <c r="N40" s="36" t="s">
        <v>1056</v>
      </c>
      <c r="O40" s="36" t="s">
        <v>2605</v>
      </c>
      <c r="P40" s="36">
        <v>200</v>
      </c>
      <c r="Q40" s="36" t="s">
        <v>2530</v>
      </c>
      <c r="R40" s="36" t="s">
        <v>82</v>
      </c>
      <c r="S40" s="36" t="s">
        <v>2031</v>
      </c>
      <c r="T40" s="36" t="s">
        <v>2523</v>
      </c>
      <c r="U40" s="36" t="s">
        <v>1068</v>
      </c>
      <c r="V40" s="36" t="s">
        <v>1068</v>
      </c>
      <c r="W40" s="36" t="s">
        <v>1060</v>
      </c>
      <c r="AA40" s="36" t="s">
        <v>2606</v>
      </c>
    </row>
    <row r="41" spans="1:27">
      <c r="A41" s="39" t="s">
        <v>1413</v>
      </c>
      <c r="B41" s="39" t="s">
        <v>407</v>
      </c>
      <c r="C41" s="36" t="s">
        <v>408</v>
      </c>
      <c r="D41" s="40" t="s">
        <v>157</v>
      </c>
      <c r="E41" s="36" t="s">
        <v>411</v>
      </c>
      <c r="F41" s="36" t="s">
        <v>1080</v>
      </c>
      <c r="G41" s="36" t="s">
        <v>409</v>
      </c>
      <c r="H41" s="36" t="s">
        <v>410</v>
      </c>
      <c r="I41" s="36">
        <v>13000</v>
      </c>
      <c r="J41" s="36" t="s">
        <v>1830</v>
      </c>
      <c r="K41" s="38" t="e">
        <f>VLOOKUP(C41,#REF!,2,FALSE)</f>
        <v>#REF!</v>
      </c>
      <c r="L41" s="43">
        <f t="shared" si="0"/>
        <v>5.92307692307692</v>
      </c>
      <c r="M41" s="44">
        <f t="shared" si="1"/>
        <v>0.0153846153846154</v>
      </c>
      <c r="N41" s="36" t="s">
        <v>1621</v>
      </c>
      <c r="O41" s="36" t="s">
        <v>2607</v>
      </c>
      <c r="P41" s="36">
        <v>200</v>
      </c>
      <c r="Q41" s="36" t="s">
        <v>1071</v>
      </c>
      <c r="R41" s="36" t="s">
        <v>82</v>
      </c>
      <c r="S41" s="36" t="s">
        <v>2031</v>
      </c>
      <c r="T41" s="36" t="s">
        <v>2523</v>
      </c>
      <c r="U41" s="36" t="s">
        <v>1379</v>
      </c>
      <c r="V41" s="36" t="s">
        <v>1068</v>
      </c>
      <c r="W41" s="36" t="s">
        <v>1060</v>
      </c>
      <c r="AA41" s="36" t="s">
        <v>2608</v>
      </c>
    </row>
    <row r="42" spans="1:27">
      <c r="A42" s="39" t="s">
        <v>1778</v>
      </c>
      <c r="B42" s="39" t="s">
        <v>2609</v>
      </c>
      <c r="C42" s="36" t="s">
        <v>413</v>
      </c>
      <c r="D42" s="40" t="s">
        <v>157</v>
      </c>
      <c r="E42" s="36" t="s">
        <v>416</v>
      </c>
      <c r="F42" s="36" t="s">
        <v>1051</v>
      </c>
      <c r="G42" s="36" t="s">
        <v>2610</v>
      </c>
      <c r="H42" s="36" t="s">
        <v>415</v>
      </c>
      <c r="I42" s="36">
        <v>19000</v>
      </c>
      <c r="J42" s="36" t="s">
        <v>2611</v>
      </c>
      <c r="K42" s="38" t="e">
        <f>VLOOKUP(C42,#REF!,2,FALSE)</f>
        <v>#REF!</v>
      </c>
      <c r="L42" s="43">
        <f t="shared" si="0"/>
        <v>5.84210526315789</v>
      </c>
      <c r="M42" s="44">
        <f t="shared" si="1"/>
        <v>0.0105263157894737</v>
      </c>
      <c r="N42" s="36" t="s">
        <v>1065</v>
      </c>
      <c r="O42" s="36" t="s">
        <v>1070</v>
      </c>
      <c r="P42" s="36">
        <v>200</v>
      </c>
      <c r="Q42" s="36" t="s">
        <v>1071</v>
      </c>
      <c r="R42" s="36" t="s">
        <v>39</v>
      </c>
      <c r="S42" s="36" t="s">
        <v>2031</v>
      </c>
      <c r="T42" s="36" t="s">
        <v>2523</v>
      </c>
      <c r="U42" s="36" t="s">
        <v>1068</v>
      </c>
      <c r="V42" s="36" t="s">
        <v>1068</v>
      </c>
      <c r="W42" s="36" t="s">
        <v>1060</v>
      </c>
      <c r="AA42" s="36" t="s">
        <v>2612</v>
      </c>
    </row>
    <row r="43" spans="1:27">
      <c r="A43" s="39" t="s">
        <v>2613</v>
      </c>
      <c r="B43" s="39" t="s">
        <v>417</v>
      </c>
      <c r="C43" s="36" t="s">
        <v>418</v>
      </c>
      <c r="D43" s="40" t="s">
        <v>157</v>
      </c>
      <c r="E43" s="36" t="s">
        <v>421</v>
      </c>
      <c r="F43" s="36" t="s">
        <v>1051</v>
      </c>
      <c r="G43" s="36" t="s">
        <v>419</v>
      </c>
      <c r="H43" s="36" t="s">
        <v>420</v>
      </c>
      <c r="I43" s="36">
        <v>12000</v>
      </c>
      <c r="J43" s="36" t="s">
        <v>2363</v>
      </c>
      <c r="K43" s="38" t="e">
        <f>VLOOKUP(C43,#REF!,2,FALSE)</f>
        <v>#REF!</v>
      </c>
      <c r="L43" s="43">
        <f t="shared" si="0"/>
        <v>5.83333333333333</v>
      </c>
      <c r="M43" s="44">
        <f t="shared" si="1"/>
        <v>0.0166666666666667</v>
      </c>
      <c r="N43" s="36" t="s">
        <v>1056</v>
      </c>
      <c r="O43" s="36" t="s">
        <v>2614</v>
      </c>
      <c r="P43" s="36">
        <v>200</v>
      </c>
      <c r="Q43" s="36" t="s">
        <v>1086</v>
      </c>
      <c r="R43" s="36" t="s">
        <v>82</v>
      </c>
      <c r="S43" s="36" t="s">
        <v>2031</v>
      </c>
      <c r="T43" s="36" t="s">
        <v>2523</v>
      </c>
      <c r="U43" s="36" t="s">
        <v>1068</v>
      </c>
      <c r="V43" s="36" t="s">
        <v>1068</v>
      </c>
      <c r="W43" s="36" t="s">
        <v>1060</v>
      </c>
      <c r="AA43" s="36" t="s">
        <v>2615</v>
      </c>
    </row>
    <row r="44" spans="1:27">
      <c r="A44" s="39" t="s">
        <v>1270</v>
      </c>
      <c r="B44" s="39" t="s">
        <v>2616</v>
      </c>
      <c r="C44" s="36" t="s">
        <v>427</v>
      </c>
      <c r="D44" s="40" t="s">
        <v>157</v>
      </c>
      <c r="E44" s="36" t="s">
        <v>430</v>
      </c>
      <c r="F44" s="36" t="s">
        <v>1051</v>
      </c>
      <c r="G44" s="36" t="s">
        <v>428</v>
      </c>
      <c r="H44" s="36" t="s">
        <v>429</v>
      </c>
      <c r="I44" s="36">
        <v>11000</v>
      </c>
      <c r="J44" s="36" t="s">
        <v>1244</v>
      </c>
      <c r="K44" s="38" t="e">
        <f>VLOOKUP(C44,#REF!,2,FALSE)</f>
        <v>#REF!</v>
      </c>
      <c r="L44" s="43">
        <f t="shared" si="0"/>
        <v>5.81818181818182</v>
      </c>
      <c r="M44" s="44">
        <f t="shared" si="1"/>
        <v>0.0181818181818182</v>
      </c>
      <c r="N44" s="36" t="s">
        <v>1065</v>
      </c>
      <c r="O44" s="36" t="s">
        <v>1493</v>
      </c>
      <c r="P44" s="36">
        <v>200</v>
      </c>
      <c r="Q44" s="36" t="s">
        <v>1147</v>
      </c>
      <c r="R44" s="36" t="s">
        <v>39</v>
      </c>
      <c r="S44" s="36" t="s">
        <v>2031</v>
      </c>
      <c r="T44" s="36" t="s">
        <v>2523</v>
      </c>
      <c r="U44" s="36" t="s">
        <v>1068</v>
      </c>
      <c r="V44" s="36" t="s">
        <v>1068</v>
      </c>
      <c r="W44" s="36" t="s">
        <v>1060</v>
      </c>
      <c r="AA44" s="36" t="s">
        <v>2617</v>
      </c>
    </row>
    <row r="45" spans="1:27">
      <c r="A45" s="39" t="s">
        <v>1710</v>
      </c>
      <c r="B45" s="39" t="s">
        <v>432</v>
      </c>
      <c r="C45" s="36" t="s">
        <v>433</v>
      </c>
      <c r="D45" s="40" t="s">
        <v>157</v>
      </c>
      <c r="E45" s="36" t="s">
        <v>433</v>
      </c>
      <c r="F45" s="36" t="s">
        <v>1080</v>
      </c>
      <c r="G45" s="36" t="s">
        <v>434</v>
      </c>
      <c r="H45" s="36" t="s">
        <v>435</v>
      </c>
      <c r="I45" s="36">
        <v>12000</v>
      </c>
      <c r="J45" s="36" t="s">
        <v>2618</v>
      </c>
      <c r="K45" s="38" t="e">
        <f>VLOOKUP(C45,#REF!,2,FALSE)</f>
        <v>#REF!</v>
      </c>
      <c r="L45" s="43">
        <f t="shared" si="0"/>
        <v>5.75</v>
      </c>
      <c r="M45" s="44">
        <f t="shared" si="1"/>
        <v>0.0166666666666667</v>
      </c>
      <c r="N45" s="36" t="s">
        <v>1219</v>
      </c>
      <c r="O45" s="36" t="s">
        <v>2572</v>
      </c>
      <c r="P45" s="36">
        <v>200</v>
      </c>
      <c r="Q45" s="36" t="s">
        <v>1071</v>
      </c>
      <c r="R45" s="36" t="s">
        <v>39</v>
      </c>
      <c r="S45" s="36" t="s">
        <v>2031</v>
      </c>
      <c r="T45" s="36" t="s">
        <v>2523</v>
      </c>
      <c r="U45" s="36" t="s">
        <v>1068</v>
      </c>
      <c r="V45" s="36" t="s">
        <v>1068</v>
      </c>
      <c r="W45" s="36" t="s">
        <v>1060</v>
      </c>
      <c r="AA45" s="36" t="s">
        <v>2612</v>
      </c>
    </row>
    <row r="46" spans="1:27">
      <c r="A46" s="39" t="s">
        <v>1933</v>
      </c>
      <c r="B46" s="39" t="s">
        <v>440</v>
      </c>
      <c r="C46" s="36" t="s">
        <v>441</v>
      </c>
      <c r="D46" s="40" t="s">
        <v>157</v>
      </c>
      <c r="E46" s="36" t="s">
        <v>444</v>
      </c>
      <c r="F46" s="36" t="s">
        <v>1051</v>
      </c>
      <c r="G46" s="36" t="s">
        <v>442</v>
      </c>
      <c r="H46" s="36" t="s">
        <v>443</v>
      </c>
      <c r="I46" s="36">
        <v>16000</v>
      </c>
      <c r="J46" s="36" t="s">
        <v>2619</v>
      </c>
      <c r="K46" s="38" t="e">
        <f>VLOOKUP(C46,#REF!,2,FALSE)</f>
        <v>#REF!</v>
      </c>
      <c r="L46" s="43">
        <f t="shared" si="0"/>
        <v>5.6875</v>
      </c>
      <c r="M46" s="44">
        <f t="shared" si="1"/>
        <v>0.0125</v>
      </c>
      <c r="N46" s="36" t="s">
        <v>1065</v>
      </c>
      <c r="O46" s="36" t="s">
        <v>1085</v>
      </c>
      <c r="P46" s="36">
        <v>200</v>
      </c>
      <c r="Q46" s="36" t="s">
        <v>1237</v>
      </c>
      <c r="R46" s="36" t="s">
        <v>103</v>
      </c>
      <c r="S46" s="36" t="s">
        <v>2031</v>
      </c>
      <c r="T46" s="36" t="s">
        <v>2523</v>
      </c>
      <c r="U46" s="36" t="s">
        <v>2620</v>
      </c>
      <c r="V46" s="36" t="s">
        <v>1068</v>
      </c>
      <c r="W46" s="36" t="s">
        <v>1060</v>
      </c>
      <c r="AA46" s="36" t="s">
        <v>2621</v>
      </c>
    </row>
    <row r="47" spans="1:27">
      <c r="A47" s="39" t="s">
        <v>2487</v>
      </c>
      <c r="B47" s="39" t="s">
        <v>448</v>
      </c>
      <c r="C47" s="36" t="s">
        <v>449</v>
      </c>
      <c r="D47" s="40" t="s">
        <v>157</v>
      </c>
      <c r="E47" s="36" t="s">
        <v>452</v>
      </c>
      <c r="F47" s="36" t="s">
        <v>1080</v>
      </c>
      <c r="G47" s="36" t="s">
        <v>448</v>
      </c>
      <c r="H47" s="36" t="s">
        <v>451</v>
      </c>
      <c r="I47" s="36">
        <v>5150</v>
      </c>
      <c r="J47" s="36" t="s">
        <v>2022</v>
      </c>
      <c r="K47" s="38" t="e">
        <f>VLOOKUP(C47,#REF!,2,FALSE)</f>
        <v>#REF!</v>
      </c>
      <c r="L47" s="43">
        <f t="shared" si="0"/>
        <v>5.63106796116505</v>
      </c>
      <c r="M47" s="44">
        <f t="shared" si="1"/>
        <v>0.0155339805825243</v>
      </c>
      <c r="N47" s="36" t="s">
        <v>1056</v>
      </c>
      <c r="O47" s="36" t="s">
        <v>2572</v>
      </c>
      <c r="P47" s="36">
        <v>80</v>
      </c>
      <c r="Q47" s="36" t="s">
        <v>1067</v>
      </c>
      <c r="R47" s="36" t="s">
        <v>73</v>
      </c>
      <c r="S47" s="36" t="s">
        <v>2031</v>
      </c>
      <c r="T47" s="36" t="s">
        <v>2523</v>
      </c>
      <c r="U47" s="36" t="s">
        <v>1068</v>
      </c>
      <c r="V47" s="36" t="s">
        <v>1068</v>
      </c>
      <c r="W47" s="36" t="s">
        <v>1060</v>
      </c>
      <c r="AA47" s="36" t="s">
        <v>2622</v>
      </c>
    </row>
    <row r="48" spans="1:27">
      <c r="A48" s="39" t="s">
        <v>2283</v>
      </c>
      <c r="B48" s="39" t="s">
        <v>456</v>
      </c>
      <c r="C48" s="36" t="s">
        <v>457</v>
      </c>
      <c r="D48" s="40" t="s">
        <v>157</v>
      </c>
      <c r="E48" s="36" t="s">
        <v>460</v>
      </c>
      <c r="F48" s="36" t="s">
        <v>1051</v>
      </c>
      <c r="G48" s="36" t="s">
        <v>458</v>
      </c>
      <c r="H48" s="36" t="s">
        <v>459</v>
      </c>
      <c r="I48" s="36">
        <v>21000</v>
      </c>
      <c r="J48" s="36" t="s">
        <v>1138</v>
      </c>
      <c r="K48" s="38" t="e">
        <f>VLOOKUP(C48,#REF!,2,FALSE)</f>
        <v>#REF!</v>
      </c>
      <c r="L48" s="43">
        <f t="shared" si="0"/>
        <v>5.61904761904762</v>
      </c>
      <c r="M48" s="44">
        <f t="shared" si="1"/>
        <v>0.00952380952380952</v>
      </c>
      <c r="N48" s="36" t="s">
        <v>1056</v>
      </c>
      <c r="O48" s="36" t="s">
        <v>1540</v>
      </c>
      <c r="P48" s="36">
        <v>200</v>
      </c>
      <c r="Q48" s="36" t="s">
        <v>2623</v>
      </c>
      <c r="R48" s="36" t="s">
        <v>39</v>
      </c>
      <c r="S48" s="36" t="s">
        <v>2031</v>
      </c>
      <c r="T48" s="36" t="s">
        <v>2523</v>
      </c>
      <c r="U48" s="36" t="s">
        <v>1379</v>
      </c>
      <c r="V48" s="36" t="s">
        <v>1068</v>
      </c>
      <c r="W48" s="36" t="s">
        <v>1060</v>
      </c>
      <c r="AA48" s="36" t="s">
        <v>2624</v>
      </c>
    </row>
    <row r="49" spans="1:27">
      <c r="A49" s="39" t="s">
        <v>2625</v>
      </c>
      <c r="B49" s="39" t="s">
        <v>465</v>
      </c>
      <c r="C49" s="36" t="s">
        <v>466</v>
      </c>
      <c r="D49" s="40" t="s">
        <v>157</v>
      </c>
      <c r="E49" s="36" t="s">
        <v>466</v>
      </c>
      <c r="F49" s="36" t="s">
        <v>1051</v>
      </c>
      <c r="G49" s="36" t="s">
        <v>2626</v>
      </c>
      <c r="H49" s="36" t="s">
        <v>468</v>
      </c>
      <c r="I49" s="36">
        <v>16000</v>
      </c>
      <c r="J49" s="36" t="s">
        <v>2561</v>
      </c>
      <c r="K49" s="38" t="e">
        <f>VLOOKUP(C49,#REF!,2,FALSE)</f>
        <v>#REF!</v>
      </c>
      <c r="L49" s="43">
        <f t="shared" si="0"/>
        <v>5.5625</v>
      </c>
      <c r="M49" s="44">
        <f t="shared" si="1"/>
        <v>0.0125</v>
      </c>
      <c r="N49" s="36" t="s">
        <v>1065</v>
      </c>
      <c r="O49" s="36" t="s">
        <v>2627</v>
      </c>
      <c r="P49" s="36">
        <v>200</v>
      </c>
      <c r="Q49" s="36" t="s">
        <v>1071</v>
      </c>
      <c r="R49" s="36" t="s">
        <v>103</v>
      </c>
      <c r="S49" s="36" t="s">
        <v>2031</v>
      </c>
      <c r="T49" s="36" t="s">
        <v>2523</v>
      </c>
      <c r="U49" s="36" t="s">
        <v>1068</v>
      </c>
      <c r="V49" s="36" t="s">
        <v>1068</v>
      </c>
      <c r="W49" s="36" t="s">
        <v>1060</v>
      </c>
      <c r="AA49" s="36" t="s">
        <v>2628</v>
      </c>
    </row>
    <row r="50" spans="1:27">
      <c r="A50" s="39" t="s">
        <v>2629</v>
      </c>
      <c r="B50" s="39" t="s">
        <v>469</v>
      </c>
      <c r="C50" s="36" t="s">
        <v>470</v>
      </c>
      <c r="D50" s="40" t="s">
        <v>157</v>
      </c>
      <c r="E50" s="36" t="s">
        <v>472</v>
      </c>
      <c r="F50" s="36" t="s">
        <v>1051</v>
      </c>
      <c r="G50" s="36" t="s">
        <v>469</v>
      </c>
      <c r="H50" s="36" t="s">
        <v>471</v>
      </c>
      <c r="I50" s="36">
        <v>12000</v>
      </c>
      <c r="J50" s="36" t="s">
        <v>1474</v>
      </c>
      <c r="K50" s="38" t="e">
        <f>VLOOKUP(C50,#REF!,2,FALSE)</f>
        <v>#REF!</v>
      </c>
      <c r="L50" s="43">
        <f t="shared" si="0"/>
        <v>5.5</v>
      </c>
      <c r="M50" s="44">
        <f t="shared" si="1"/>
        <v>0.0166666666666667</v>
      </c>
      <c r="N50" s="36" t="s">
        <v>1056</v>
      </c>
      <c r="O50" s="36" t="s">
        <v>2630</v>
      </c>
      <c r="P50" s="36">
        <v>200</v>
      </c>
      <c r="Q50" s="36" t="s">
        <v>1067</v>
      </c>
      <c r="R50" s="36" t="s">
        <v>1462</v>
      </c>
      <c r="S50" s="36" t="s">
        <v>2031</v>
      </c>
      <c r="T50" s="36" t="s">
        <v>2523</v>
      </c>
      <c r="U50" s="36" t="s">
        <v>1068</v>
      </c>
      <c r="V50" s="36" t="s">
        <v>1068</v>
      </c>
      <c r="W50" s="36" t="s">
        <v>1060</v>
      </c>
      <c r="AA50" s="36" t="s">
        <v>2631</v>
      </c>
    </row>
    <row r="51" spans="1:27">
      <c r="A51" s="39" t="s">
        <v>2451</v>
      </c>
      <c r="B51" s="39" t="s">
        <v>477</v>
      </c>
      <c r="C51" s="36" t="s">
        <v>478</v>
      </c>
      <c r="D51" s="40" t="s">
        <v>157</v>
      </c>
      <c r="E51" s="36" t="s">
        <v>481</v>
      </c>
      <c r="F51" s="36" t="s">
        <v>1051</v>
      </c>
      <c r="G51" s="36" t="s">
        <v>479</v>
      </c>
      <c r="H51" s="36" t="s">
        <v>480</v>
      </c>
      <c r="I51" s="36">
        <v>14494</v>
      </c>
      <c r="J51" s="36" t="s">
        <v>2632</v>
      </c>
      <c r="K51" s="38" t="e">
        <f>VLOOKUP(C51,#REF!,2,FALSE)</f>
        <v>#REF!</v>
      </c>
      <c r="L51" s="43">
        <f t="shared" si="0"/>
        <v>5.45053125431213</v>
      </c>
      <c r="M51" s="44">
        <f t="shared" si="1"/>
        <v>0.013798813302056</v>
      </c>
      <c r="N51" s="36" t="s">
        <v>1056</v>
      </c>
      <c r="O51" s="36" t="s">
        <v>1085</v>
      </c>
      <c r="P51" s="36">
        <v>200</v>
      </c>
      <c r="Q51" s="36" t="s">
        <v>1071</v>
      </c>
      <c r="R51" s="36" t="s">
        <v>73</v>
      </c>
      <c r="S51" s="36" t="s">
        <v>2031</v>
      </c>
      <c r="T51" s="36" t="s">
        <v>2523</v>
      </c>
      <c r="U51" s="36" t="s">
        <v>1068</v>
      </c>
      <c r="V51" s="36" t="s">
        <v>1068</v>
      </c>
      <c r="W51" s="36" t="s">
        <v>1060</v>
      </c>
      <c r="AA51" s="36" t="s">
        <v>2538</v>
      </c>
    </row>
    <row r="52" spans="1:27">
      <c r="A52" s="39" t="s">
        <v>1770</v>
      </c>
      <c r="B52" s="39" t="s">
        <v>483</v>
      </c>
      <c r="C52" s="36" t="s">
        <v>484</v>
      </c>
      <c r="D52" s="40" t="s">
        <v>157</v>
      </c>
      <c r="E52" s="36" t="s">
        <v>487</v>
      </c>
      <c r="F52" s="36" t="s">
        <v>1051</v>
      </c>
      <c r="G52" s="36" t="s">
        <v>485</v>
      </c>
      <c r="H52" s="36" t="s">
        <v>486</v>
      </c>
      <c r="I52" s="36">
        <v>18000</v>
      </c>
      <c r="J52" s="36" t="s">
        <v>1266</v>
      </c>
      <c r="K52" s="38" t="e">
        <f>VLOOKUP(C52,#REF!,2,FALSE)</f>
        <v>#REF!</v>
      </c>
      <c r="L52" s="43">
        <f t="shared" si="0"/>
        <v>5.44444444444444</v>
      </c>
      <c r="M52" s="44">
        <f t="shared" si="1"/>
        <v>0.0111111111111111</v>
      </c>
      <c r="N52" s="36" t="s">
        <v>1065</v>
      </c>
      <c r="O52" s="36" t="s">
        <v>2633</v>
      </c>
      <c r="P52" s="36">
        <v>200</v>
      </c>
      <c r="Q52" s="36" t="s">
        <v>1071</v>
      </c>
      <c r="R52" s="36" t="s">
        <v>39</v>
      </c>
      <c r="S52" s="36" t="s">
        <v>2031</v>
      </c>
      <c r="T52" s="36" t="s">
        <v>2523</v>
      </c>
      <c r="U52" s="36" t="s">
        <v>1068</v>
      </c>
      <c r="V52" s="36" t="s">
        <v>1068</v>
      </c>
      <c r="W52" s="36" t="s">
        <v>1060</v>
      </c>
      <c r="AA52" s="36" t="s">
        <v>2634</v>
      </c>
    </row>
    <row r="53" spans="1:27">
      <c r="A53" s="39" t="s">
        <v>2186</v>
      </c>
      <c r="B53" s="39" t="s">
        <v>491</v>
      </c>
      <c r="C53" s="36" t="s">
        <v>492</v>
      </c>
      <c r="D53" s="40" t="s">
        <v>157</v>
      </c>
      <c r="E53" s="36" t="s">
        <v>495</v>
      </c>
      <c r="F53" s="36" t="s">
        <v>1051</v>
      </c>
      <c r="G53" s="36" t="s">
        <v>493</v>
      </c>
      <c r="H53" s="36" t="s">
        <v>494</v>
      </c>
      <c r="I53" s="36">
        <v>31000</v>
      </c>
      <c r="J53" s="36" t="s">
        <v>2635</v>
      </c>
      <c r="K53" s="38" t="e">
        <f>VLOOKUP(C53,#REF!,2,FALSE)</f>
        <v>#REF!</v>
      </c>
      <c r="L53" s="43">
        <f t="shared" si="0"/>
        <v>5.41935483870968</v>
      </c>
      <c r="M53" s="44">
        <f t="shared" si="1"/>
        <v>0.00645161290322581</v>
      </c>
      <c r="N53" s="36" t="s">
        <v>1065</v>
      </c>
      <c r="O53" s="36" t="s">
        <v>2636</v>
      </c>
      <c r="P53" s="36">
        <v>200</v>
      </c>
      <c r="Q53" s="36" t="s">
        <v>1067</v>
      </c>
      <c r="R53" s="36" t="s">
        <v>1062</v>
      </c>
      <c r="S53" s="36" t="s">
        <v>2031</v>
      </c>
      <c r="T53" s="36" t="s">
        <v>2523</v>
      </c>
      <c r="U53" s="36" t="s">
        <v>1068</v>
      </c>
      <c r="V53" s="36" t="s">
        <v>1068</v>
      </c>
      <c r="W53" s="36" t="s">
        <v>1060</v>
      </c>
      <c r="AA53" s="36" t="s">
        <v>2637</v>
      </c>
    </row>
    <row r="54" spans="1:27">
      <c r="A54" s="39" t="s">
        <v>2638</v>
      </c>
      <c r="B54" s="39" t="s">
        <v>2639</v>
      </c>
      <c r="C54" s="36" t="s">
        <v>501</v>
      </c>
      <c r="D54" s="40" t="s">
        <v>157</v>
      </c>
      <c r="E54" s="36" t="s">
        <v>504</v>
      </c>
      <c r="F54" s="36" t="s">
        <v>1080</v>
      </c>
      <c r="G54" s="36" t="s">
        <v>502</v>
      </c>
      <c r="H54" s="36" t="s">
        <v>503</v>
      </c>
      <c r="I54" s="36">
        <v>13000</v>
      </c>
      <c r="J54" s="36" t="s">
        <v>2363</v>
      </c>
      <c r="K54" s="38" t="e">
        <f>VLOOKUP(C54,#REF!,2,FALSE)</f>
        <v>#REF!</v>
      </c>
      <c r="L54" s="43">
        <f t="shared" si="0"/>
        <v>5.38461538461539</v>
      </c>
      <c r="M54" s="44">
        <f t="shared" si="1"/>
        <v>0.0153846153846154</v>
      </c>
      <c r="N54" s="36" t="s">
        <v>1065</v>
      </c>
      <c r="O54" s="36" t="s">
        <v>1070</v>
      </c>
      <c r="P54" s="36">
        <v>200</v>
      </c>
      <c r="Q54" s="36" t="s">
        <v>1071</v>
      </c>
      <c r="R54" s="36" t="s">
        <v>39</v>
      </c>
      <c r="S54" s="36" t="s">
        <v>2031</v>
      </c>
      <c r="T54" s="36" t="s">
        <v>2523</v>
      </c>
      <c r="U54" s="36" t="s">
        <v>1068</v>
      </c>
      <c r="V54" s="36" t="s">
        <v>1068</v>
      </c>
      <c r="W54" s="36" t="s">
        <v>1060</v>
      </c>
      <c r="AA54" s="36" t="s">
        <v>2640</v>
      </c>
    </row>
    <row r="55" spans="1:27">
      <c r="A55" s="39" t="s">
        <v>2641</v>
      </c>
      <c r="B55" s="39" t="s">
        <v>508</v>
      </c>
      <c r="C55" s="36" t="s">
        <v>509</v>
      </c>
      <c r="D55" s="40" t="s">
        <v>157</v>
      </c>
      <c r="E55" s="36" t="s">
        <v>511</v>
      </c>
      <c r="F55" s="36" t="s">
        <v>1080</v>
      </c>
      <c r="G55" s="36" t="s">
        <v>508</v>
      </c>
      <c r="H55" s="36" t="s">
        <v>510</v>
      </c>
      <c r="I55" s="36">
        <v>12000</v>
      </c>
      <c r="J55" s="36" t="s">
        <v>1609</v>
      </c>
      <c r="K55" s="38" t="e">
        <f>VLOOKUP(C55,#REF!,2,FALSE)</f>
        <v>#REF!</v>
      </c>
      <c r="L55" s="43">
        <f t="shared" si="0"/>
        <v>5.16666666666667</v>
      </c>
      <c r="M55" s="44">
        <f t="shared" si="1"/>
        <v>0.0166666666666667</v>
      </c>
      <c r="N55" s="36" t="s">
        <v>1065</v>
      </c>
      <c r="O55" s="36" t="s">
        <v>2642</v>
      </c>
      <c r="P55" s="36">
        <v>200</v>
      </c>
      <c r="Q55" s="36" t="s">
        <v>1147</v>
      </c>
      <c r="R55" s="36" t="s">
        <v>39</v>
      </c>
      <c r="S55" s="36" t="s">
        <v>40</v>
      </c>
      <c r="T55" s="36" t="s">
        <v>2523</v>
      </c>
      <c r="U55" s="36" t="s">
        <v>2643</v>
      </c>
      <c r="V55" s="36" t="s">
        <v>1068</v>
      </c>
      <c r="W55" s="36" t="s">
        <v>1060</v>
      </c>
      <c r="AA55" s="36" t="s">
        <v>2644</v>
      </c>
    </row>
    <row r="56" spans="1:27">
      <c r="A56" s="39" t="s">
        <v>2645</v>
      </c>
      <c r="B56" s="39" t="s">
        <v>2646</v>
      </c>
      <c r="C56" s="36" t="s">
        <v>2647</v>
      </c>
      <c r="D56" s="40" t="s">
        <v>157</v>
      </c>
      <c r="E56" s="36" t="s">
        <v>516</v>
      </c>
      <c r="F56" s="36" t="s">
        <v>1051</v>
      </c>
      <c r="G56" s="36" t="s">
        <v>2646</v>
      </c>
      <c r="H56" s="36" t="s">
        <v>2648</v>
      </c>
      <c r="I56" s="36">
        <v>54000</v>
      </c>
      <c r="J56" s="36" t="s">
        <v>2649</v>
      </c>
      <c r="K56" s="38" t="e">
        <f>VLOOKUP(C56,#REF!,2,FALSE)</f>
        <v>#REF!</v>
      </c>
      <c r="L56" s="43">
        <f t="shared" si="0"/>
        <v>5.07407407407407</v>
      </c>
      <c r="M56" s="44">
        <f>T56/I56</f>
        <v>0.00925925925925926</v>
      </c>
      <c r="N56" s="36" t="s">
        <v>1621</v>
      </c>
      <c r="O56" s="36" t="s">
        <v>1070</v>
      </c>
      <c r="P56" s="36">
        <v>200</v>
      </c>
      <c r="Q56" s="36" t="s">
        <v>1086</v>
      </c>
      <c r="R56" s="36" t="s">
        <v>103</v>
      </c>
      <c r="S56" s="36" t="s">
        <v>2031</v>
      </c>
      <c r="T56" s="36">
        <v>500</v>
      </c>
      <c r="U56" s="36" t="s">
        <v>2650</v>
      </c>
      <c r="V56" s="36" t="s">
        <v>1068</v>
      </c>
      <c r="W56" s="36" t="s">
        <v>1060</v>
      </c>
      <c r="AA56" s="36" t="s">
        <v>2651</v>
      </c>
    </row>
    <row r="57" spans="1:27">
      <c r="A57" s="39" t="s">
        <v>2151</v>
      </c>
      <c r="B57" s="39" t="s">
        <v>521</v>
      </c>
      <c r="C57" s="36" t="s">
        <v>522</v>
      </c>
      <c r="D57" s="40" t="s">
        <v>157</v>
      </c>
      <c r="E57" s="36" t="s">
        <v>524</v>
      </c>
      <c r="F57" s="36" t="s">
        <v>1051</v>
      </c>
      <c r="G57" s="36" t="s">
        <v>521</v>
      </c>
      <c r="H57" s="36" t="s">
        <v>523</v>
      </c>
      <c r="I57" s="36">
        <v>17000</v>
      </c>
      <c r="J57" s="36" t="s">
        <v>1564</v>
      </c>
      <c r="K57" s="38" t="e">
        <f>VLOOKUP(C57,#REF!,2,FALSE)</f>
        <v>#REF!</v>
      </c>
      <c r="L57" s="43">
        <f t="shared" si="0"/>
        <v>5.05882352941176</v>
      </c>
      <c r="M57" s="44">
        <f t="shared" ref="M57:M70" si="2">P57/I57</f>
        <v>0.0117647058823529</v>
      </c>
      <c r="N57" s="36" t="s">
        <v>1065</v>
      </c>
      <c r="O57" s="36" t="s">
        <v>1298</v>
      </c>
      <c r="P57" s="36">
        <v>200</v>
      </c>
      <c r="Q57" s="36" t="s">
        <v>1590</v>
      </c>
      <c r="R57" s="36" t="s">
        <v>39</v>
      </c>
      <c r="S57" s="36" t="s">
        <v>2031</v>
      </c>
      <c r="T57" s="36" t="s">
        <v>2523</v>
      </c>
      <c r="U57" s="36" t="s">
        <v>1068</v>
      </c>
      <c r="V57" s="36" t="s">
        <v>1068</v>
      </c>
      <c r="W57" s="36" t="s">
        <v>1060</v>
      </c>
      <c r="AA57" s="36" t="s">
        <v>2652</v>
      </c>
    </row>
    <row r="58" spans="1:27">
      <c r="A58" s="39" t="s">
        <v>2331</v>
      </c>
      <c r="B58" s="39" t="s">
        <v>526</v>
      </c>
      <c r="C58" s="36" t="s">
        <v>527</v>
      </c>
      <c r="D58" s="40" t="s">
        <v>157</v>
      </c>
      <c r="E58" s="36" t="s">
        <v>530</v>
      </c>
      <c r="F58" s="36" t="s">
        <v>1051</v>
      </c>
      <c r="G58" s="36" t="s">
        <v>528</v>
      </c>
      <c r="H58" s="36" t="s">
        <v>529</v>
      </c>
      <c r="I58" s="36">
        <v>17000</v>
      </c>
      <c r="J58" s="36" t="s">
        <v>1568</v>
      </c>
      <c r="K58" s="38" t="e">
        <f>VLOOKUP(C58,#REF!,2,FALSE)</f>
        <v>#REF!</v>
      </c>
      <c r="L58" s="43">
        <f t="shared" si="0"/>
        <v>5</v>
      </c>
      <c r="M58" s="44">
        <f t="shared" si="2"/>
        <v>0.0117647058823529</v>
      </c>
      <c r="N58" s="36" t="s">
        <v>1065</v>
      </c>
      <c r="O58" s="36" t="s">
        <v>1070</v>
      </c>
      <c r="P58" s="36">
        <v>200</v>
      </c>
      <c r="Q58" s="36" t="s">
        <v>1071</v>
      </c>
      <c r="R58" s="36" t="s">
        <v>39</v>
      </c>
      <c r="S58" s="36" t="s">
        <v>2031</v>
      </c>
      <c r="T58" s="36" t="s">
        <v>2523</v>
      </c>
      <c r="U58" s="36" t="s">
        <v>1068</v>
      </c>
      <c r="V58" s="36" t="s">
        <v>1068</v>
      </c>
      <c r="W58" s="36" t="s">
        <v>1060</v>
      </c>
      <c r="AA58" s="36" t="s">
        <v>2653</v>
      </c>
    </row>
    <row r="59" spans="1:27">
      <c r="A59" s="39" t="s">
        <v>1839</v>
      </c>
      <c r="B59" s="39" t="s">
        <v>534</v>
      </c>
      <c r="C59" s="36" t="s">
        <v>535</v>
      </c>
      <c r="D59" s="40" t="s">
        <v>157</v>
      </c>
      <c r="E59" s="36" t="s">
        <v>538</v>
      </c>
      <c r="F59" s="36" t="s">
        <v>1051</v>
      </c>
      <c r="G59" s="36" t="s">
        <v>536</v>
      </c>
      <c r="H59" s="36" t="s">
        <v>537</v>
      </c>
      <c r="I59" s="36">
        <v>13000</v>
      </c>
      <c r="J59" s="36" t="s">
        <v>1096</v>
      </c>
      <c r="K59" s="38" t="e">
        <f>VLOOKUP(C59,#REF!,2,FALSE)</f>
        <v>#REF!</v>
      </c>
      <c r="L59" s="43">
        <f t="shared" si="0"/>
        <v>5</v>
      </c>
      <c r="M59" s="44">
        <f t="shared" si="2"/>
        <v>0.0153846153846154</v>
      </c>
      <c r="N59" s="36" t="s">
        <v>1065</v>
      </c>
      <c r="O59" s="36" t="s">
        <v>1097</v>
      </c>
      <c r="P59" s="36">
        <v>200</v>
      </c>
      <c r="Q59" s="36" t="s">
        <v>1067</v>
      </c>
      <c r="R59" s="36" t="s">
        <v>73</v>
      </c>
      <c r="S59" s="36" t="s">
        <v>2031</v>
      </c>
      <c r="T59" s="36" t="s">
        <v>2523</v>
      </c>
      <c r="U59" s="36" t="s">
        <v>2654</v>
      </c>
      <c r="V59" s="36" t="s">
        <v>1068</v>
      </c>
      <c r="W59" s="36" t="s">
        <v>1060</v>
      </c>
      <c r="AA59" s="36" t="s">
        <v>2600</v>
      </c>
    </row>
    <row r="60" spans="1:27">
      <c r="A60" s="39" t="s">
        <v>1807</v>
      </c>
      <c r="B60" s="39" t="s">
        <v>542</v>
      </c>
      <c r="C60" s="36" t="s">
        <v>543</v>
      </c>
      <c r="D60" s="40" t="s">
        <v>157</v>
      </c>
      <c r="E60" s="36" t="s">
        <v>546</v>
      </c>
      <c r="F60" s="36" t="s">
        <v>1080</v>
      </c>
      <c r="G60" s="36" t="s">
        <v>2655</v>
      </c>
      <c r="H60" s="36" t="s">
        <v>545</v>
      </c>
      <c r="I60" s="36">
        <v>5090</v>
      </c>
      <c r="J60" s="36" t="s">
        <v>1137</v>
      </c>
      <c r="K60" s="38" t="e">
        <f>VLOOKUP(C60,#REF!,2,FALSE)</f>
        <v>#REF!</v>
      </c>
      <c r="L60" s="43">
        <f t="shared" si="0"/>
        <v>4.91159135559921</v>
      </c>
      <c r="M60" s="44">
        <f t="shared" si="2"/>
        <v>0.0157170923379175</v>
      </c>
      <c r="N60" s="36" t="s">
        <v>1056</v>
      </c>
      <c r="O60" s="36" t="s">
        <v>1803</v>
      </c>
      <c r="P60" s="36">
        <v>80</v>
      </c>
      <c r="Q60" s="36" t="s">
        <v>1071</v>
      </c>
      <c r="R60" s="36" t="s">
        <v>82</v>
      </c>
      <c r="S60" s="36" t="s">
        <v>2031</v>
      </c>
      <c r="T60" s="36" t="s">
        <v>2523</v>
      </c>
      <c r="U60" s="36" t="s">
        <v>1379</v>
      </c>
      <c r="V60" s="36" t="s">
        <v>1068</v>
      </c>
      <c r="W60" s="36" t="s">
        <v>1060</v>
      </c>
      <c r="AA60" s="36" t="s">
        <v>2566</v>
      </c>
    </row>
    <row r="61" spans="1:27">
      <c r="A61" s="39" t="s">
        <v>2016</v>
      </c>
      <c r="B61" s="39" t="s">
        <v>2656</v>
      </c>
      <c r="C61" s="36" t="s">
        <v>549</v>
      </c>
      <c r="D61" s="40" t="s">
        <v>157</v>
      </c>
      <c r="E61" s="36" t="s">
        <v>551</v>
      </c>
      <c r="F61" s="36" t="s">
        <v>1080</v>
      </c>
      <c r="G61" s="36" t="s">
        <v>2656</v>
      </c>
      <c r="H61" s="36" t="s">
        <v>550</v>
      </c>
      <c r="I61" s="36">
        <v>11000</v>
      </c>
      <c r="J61" s="36" t="s">
        <v>1377</v>
      </c>
      <c r="K61" s="38" t="e">
        <f>VLOOKUP(C61,#REF!,2,FALSE)</f>
        <v>#REF!</v>
      </c>
      <c r="L61" s="43">
        <f t="shared" si="0"/>
        <v>4.90909090909091</v>
      </c>
      <c r="M61" s="44">
        <f t="shared" si="2"/>
        <v>0.0181818181818182</v>
      </c>
      <c r="N61" s="36" t="s">
        <v>1065</v>
      </c>
      <c r="O61" s="36" t="s">
        <v>2657</v>
      </c>
      <c r="P61" s="36">
        <v>200</v>
      </c>
      <c r="Q61" s="36" t="s">
        <v>1147</v>
      </c>
      <c r="R61" s="36" t="s">
        <v>73</v>
      </c>
      <c r="S61" s="36" t="s">
        <v>2031</v>
      </c>
      <c r="T61" s="36" t="s">
        <v>2523</v>
      </c>
      <c r="U61" s="36" t="s">
        <v>1068</v>
      </c>
      <c r="V61" s="36" t="s">
        <v>1068</v>
      </c>
      <c r="W61" s="36" t="s">
        <v>1060</v>
      </c>
      <c r="AA61" s="36" t="s">
        <v>2535</v>
      </c>
    </row>
    <row r="62" spans="1:27">
      <c r="A62" s="39" t="s">
        <v>2658</v>
      </c>
      <c r="B62" s="39" t="s">
        <v>556</v>
      </c>
      <c r="C62" s="36" t="s">
        <v>557</v>
      </c>
      <c r="D62" s="40" t="s">
        <v>157</v>
      </c>
      <c r="E62" s="36" t="s">
        <v>559</v>
      </c>
      <c r="F62" s="36" t="s">
        <v>1051</v>
      </c>
      <c r="G62" s="36" t="s">
        <v>556</v>
      </c>
      <c r="H62" s="36" t="s">
        <v>558</v>
      </c>
      <c r="I62" s="36">
        <v>11000</v>
      </c>
      <c r="J62" s="36" t="s">
        <v>1377</v>
      </c>
      <c r="K62" s="38" t="e">
        <f>VLOOKUP(C62,#REF!,2,FALSE)</f>
        <v>#REF!</v>
      </c>
      <c r="L62" s="43">
        <f t="shared" si="0"/>
        <v>4.90909090909091</v>
      </c>
      <c r="M62" s="44">
        <f t="shared" si="2"/>
        <v>0.0181818181818182</v>
      </c>
      <c r="N62" s="36" t="s">
        <v>1065</v>
      </c>
      <c r="O62" s="36" t="s">
        <v>1070</v>
      </c>
      <c r="P62" s="36">
        <v>200</v>
      </c>
      <c r="Q62" s="36" t="s">
        <v>1071</v>
      </c>
      <c r="R62" s="36" t="s">
        <v>39</v>
      </c>
      <c r="S62" s="36" t="s">
        <v>2031</v>
      </c>
      <c r="T62" s="36" t="s">
        <v>2523</v>
      </c>
      <c r="U62" s="36" t="s">
        <v>1068</v>
      </c>
      <c r="V62" s="36" t="s">
        <v>1068</v>
      </c>
      <c r="W62" s="36" t="s">
        <v>1060</v>
      </c>
      <c r="AA62" s="36" t="s">
        <v>2659</v>
      </c>
    </row>
    <row r="63" spans="1:27">
      <c r="A63" s="39" t="s">
        <v>1124</v>
      </c>
      <c r="B63" s="39" t="s">
        <v>560</v>
      </c>
      <c r="C63" s="36" t="s">
        <v>561</v>
      </c>
      <c r="D63" s="40" t="s">
        <v>157</v>
      </c>
      <c r="E63" s="36" t="s">
        <v>564</v>
      </c>
      <c r="F63" s="36" t="s">
        <v>1051</v>
      </c>
      <c r="G63" s="36" t="s">
        <v>562</v>
      </c>
      <c r="H63" s="36" t="s">
        <v>563</v>
      </c>
      <c r="I63" s="36">
        <v>12000</v>
      </c>
      <c r="J63" s="36" t="s">
        <v>126</v>
      </c>
      <c r="K63" s="38" t="e">
        <f>VLOOKUP(C63,#REF!,2,FALSE)</f>
        <v>#REF!</v>
      </c>
      <c r="L63" s="43">
        <f t="shared" si="0"/>
        <v>4.83333333333333</v>
      </c>
      <c r="M63" s="44">
        <f t="shared" si="2"/>
        <v>0.0166666666666667</v>
      </c>
      <c r="N63" s="36" t="s">
        <v>1065</v>
      </c>
      <c r="O63" s="36" t="s">
        <v>2660</v>
      </c>
      <c r="P63" s="36">
        <v>200</v>
      </c>
      <c r="Q63" s="36" t="s">
        <v>1071</v>
      </c>
      <c r="R63" s="36" t="s">
        <v>1062</v>
      </c>
      <c r="S63" s="36" t="s">
        <v>2031</v>
      </c>
      <c r="T63" s="36" t="s">
        <v>2523</v>
      </c>
      <c r="U63" s="36" t="s">
        <v>1068</v>
      </c>
      <c r="V63" s="36" t="s">
        <v>1068</v>
      </c>
      <c r="W63" s="36" t="s">
        <v>1060</v>
      </c>
      <c r="AA63" s="36" t="s">
        <v>2591</v>
      </c>
    </row>
    <row r="64" spans="1:27">
      <c r="A64" s="39" t="s">
        <v>1077</v>
      </c>
      <c r="B64" s="39" t="s">
        <v>569</v>
      </c>
      <c r="C64" s="36" t="s">
        <v>570</v>
      </c>
      <c r="D64" s="40" t="s">
        <v>157</v>
      </c>
      <c r="E64" s="36" t="s">
        <v>573</v>
      </c>
      <c r="F64" s="36" t="s">
        <v>1051</v>
      </c>
      <c r="G64" s="36" t="s">
        <v>571</v>
      </c>
      <c r="H64" s="36" t="s">
        <v>572</v>
      </c>
      <c r="I64" s="36">
        <v>12000</v>
      </c>
      <c r="J64" s="36" t="s">
        <v>2348</v>
      </c>
      <c r="K64" s="38" t="e">
        <f>VLOOKUP(C64,#REF!,2,FALSE)</f>
        <v>#REF!</v>
      </c>
      <c r="L64" s="43">
        <f t="shared" si="0"/>
        <v>4.66666666666667</v>
      </c>
      <c r="M64" s="44">
        <f t="shared" si="2"/>
        <v>0.0166666666666667</v>
      </c>
      <c r="N64" s="36" t="s">
        <v>1065</v>
      </c>
      <c r="O64" s="36" t="s">
        <v>2661</v>
      </c>
      <c r="P64" s="36">
        <v>200</v>
      </c>
      <c r="Q64" s="36" t="s">
        <v>2662</v>
      </c>
      <c r="R64" s="36" t="s">
        <v>82</v>
      </c>
      <c r="S64" s="36" t="s">
        <v>2031</v>
      </c>
      <c r="T64" s="36" t="s">
        <v>2523</v>
      </c>
      <c r="U64" s="36" t="s">
        <v>1068</v>
      </c>
      <c r="V64" s="36" t="s">
        <v>1068</v>
      </c>
      <c r="W64" s="36" t="s">
        <v>1060</v>
      </c>
      <c r="AA64" s="36" t="s">
        <v>2663</v>
      </c>
    </row>
    <row r="65" spans="1:27">
      <c r="A65" s="39" t="s">
        <v>2664</v>
      </c>
      <c r="B65" s="39" t="s">
        <v>2665</v>
      </c>
      <c r="C65" s="36" t="s">
        <v>580</v>
      </c>
      <c r="D65" s="40" t="s">
        <v>157</v>
      </c>
      <c r="E65" s="36" t="s">
        <v>582</v>
      </c>
      <c r="F65" s="36" t="s">
        <v>1051</v>
      </c>
      <c r="G65" s="36" t="s">
        <v>580</v>
      </c>
      <c r="H65" s="36" t="s">
        <v>581</v>
      </c>
      <c r="I65" s="36">
        <v>12000</v>
      </c>
      <c r="J65" s="36" t="s">
        <v>2348</v>
      </c>
      <c r="K65" s="38" t="e">
        <f>VLOOKUP(C65,#REF!,2,FALSE)</f>
        <v>#REF!</v>
      </c>
      <c r="L65" s="43">
        <f t="shared" si="0"/>
        <v>4.66666666666667</v>
      </c>
      <c r="M65" s="44">
        <f t="shared" si="2"/>
        <v>0.0166666666666667</v>
      </c>
      <c r="N65" s="36" t="s">
        <v>1065</v>
      </c>
      <c r="O65" s="36" t="s">
        <v>1085</v>
      </c>
      <c r="P65" s="36">
        <v>200</v>
      </c>
      <c r="Q65" s="36" t="s">
        <v>1067</v>
      </c>
      <c r="R65" s="36" t="s">
        <v>39</v>
      </c>
      <c r="S65" s="36" t="s">
        <v>2031</v>
      </c>
      <c r="T65" s="36" t="s">
        <v>2523</v>
      </c>
      <c r="U65" s="36" t="s">
        <v>2666</v>
      </c>
      <c r="V65" s="36" t="s">
        <v>1068</v>
      </c>
      <c r="W65" s="36" t="s">
        <v>1060</v>
      </c>
      <c r="AA65" s="36" t="s">
        <v>2631</v>
      </c>
    </row>
    <row r="66" spans="1:27">
      <c r="A66" s="39" t="s">
        <v>2232</v>
      </c>
      <c r="B66" s="39" t="s">
        <v>586</v>
      </c>
      <c r="C66" s="36" t="s">
        <v>587</v>
      </c>
      <c r="D66" s="40" t="s">
        <v>157</v>
      </c>
      <c r="E66" s="36" t="s">
        <v>590</v>
      </c>
      <c r="F66" s="36" t="s">
        <v>1051</v>
      </c>
      <c r="G66" s="36" t="s">
        <v>588</v>
      </c>
      <c r="H66" s="36" t="s">
        <v>589</v>
      </c>
      <c r="I66" s="36">
        <v>11000</v>
      </c>
      <c r="J66" s="36" t="s">
        <v>2319</v>
      </c>
      <c r="K66" s="38" t="e">
        <f>VLOOKUP(C66,#REF!,2,FALSE)</f>
        <v>#REF!</v>
      </c>
      <c r="L66" s="43">
        <f t="shared" ref="L66:L129" si="3">J66/I66</f>
        <v>4.63636363636364</v>
      </c>
      <c r="M66" s="44">
        <f t="shared" si="2"/>
        <v>0.0181818181818182</v>
      </c>
      <c r="N66" s="36" t="s">
        <v>1065</v>
      </c>
      <c r="O66" s="36" t="s">
        <v>1298</v>
      </c>
      <c r="P66" s="36">
        <v>200</v>
      </c>
      <c r="Q66" s="36" t="s">
        <v>1071</v>
      </c>
      <c r="R66" s="36" t="s">
        <v>1062</v>
      </c>
      <c r="S66" s="36" t="s">
        <v>40</v>
      </c>
      <c r="T66" s="36" t="s">
        <v>2523</v>
      </c>
      <c r="U66" s="36" t="s">
        <v>1068</v>
      </c>
      <c r="V66" s="36" t="s">
        <v>1068</v>
      </c>
      <c r="W66" s="36" t="s">
        <v>1060</v>
      </c>
      <c r="AA66" s="36" t="s">
        <v>2549</v>
      </c>
    </row>
    <row r="67" spans="1:27">
      <c r="A67" s="39" t="s">
        <v>2024</v>
      </c>
      <c r="B67" s="39" t="s">
        <v>595</v>
      </c>
      <c r="C67" s="36" t="s">
        <v>596</v>
      </c>
      <c r="D67" s="40" t="s">
        <v>157</v>
      </c>
      <c r="E67" s="36" t="s">
        <v>599</v>
      </c>
      <c r="F67" s="36" t="s">
        <v>1080</v>
      </c>
      <c r="G67" s="36" t="s">
        <v>2667</v>
      </c>
      <c r="H67" s="36" t="s">
        <v>598</v>
      </c>
      <c r="I67" s="36">
        <v>11000</v>
      </c>
      <c r="J67" s="36" t="s">
        <v>2319</v>
      </c>
      <c r="K67" s="38" t="e">
        <f>VLOOKUP(C67,#REF!,2,FALSE)</f>
        <v>#REF!</v>
      </c>
      <c r="L67" s="43">
        <f t="shared" si="3"/>
        <v>4.63636363636364</v>
      </c>
      <c r="M67" s="44">
        <f t="shared" si="2"/>
        <v>0.0181818181818182</v>
      </c>
      <c r="N67" s="36" t="s">
        <v>1056</v>
      </c>
      <c r="O67" s="36" t="s">
        <v>1803</v>
      </c>
      <c r="P67" s="36">
        <v>200</v>
      </c>
      <c r="Q67" s="36" t="s">
        <v>1071</v>
      </c>
      <c r="R67" s="36" t="s">
        <v>39</v>
      </c>
      <c r="S67" s="36" t="s">
        <v>2031</v>
      </c>
      <c r="T67" s="36" t="s">
        <v>2523</v>
      </c>
      <c r="U67" s="36" t="s">
        <v>1068</v>
      </c>
      <c r="V67" s="36" t="s">
        <v>1068</v>
      </c>
      <c r="W67" s="36" t="s">
        <v>1060</v>
      </c>
      <c r="AA67" s="36" t="s">
        <v>2556</v>
      </c>
    </row>
    <row r="68" spans="1:27">
      <c r="A68" s="39" t="s">
        <v>2306</v>
      </c>
      <c r="B68" s="39" t="s">
        <v>604</v>
      </c>
      <c r="C68" s="36" t="s">
        <v>605</v>
      </c>
      <c r="D68" s="40" t="s">
        <v>157</v>
      </c>
      <c r="E68" s="36" t="s">
        <v>605</v>
      </c>
      <c r="F68" s="36" t="s">
        <v>1051</v>
      </c>
      <c r="G68" s="36" t="s">
        <v>604</v>
      </c>
      <c r="H68" s="36" t="s">
        <v>606</v>
      </c>
      <c r="I68" s="36">
        <v>11000</v>
      </c>
      <c r="J68" s="36" t="s">
        <v>2319</v>
      </c>
      <c r="K68" s="38" t="e">
        <f>VLOOKUP(C68,#REF!,2,FALSE)</f>
        <v>#REF!</v>
      </c>
      <c r="L68" s="43">
        <f t="shared" si="3"/>
        <v>4.63636363636364</v>
      </c>
      <c r="M68" s="44">
        <f t="shared" si="2"/>
        <v>0.0181818181818182</v>
      </c>
      <c r="N68" s="36" t="s">
        <v>1065</v>
      </c>
      <c r="O68" s="36" t="s">
        <v>1554</v>
      </c>
      <c r="P68" s="36">
        <v>200</v>
      </c>
      <c r="Q68" s="36" t="s">
        <v>88</v>
      </c>
      <c r="R68" s="36" t="s">
        <v>39</v>
      </c>
      <c r="S68" s="36" t="s">
        <v>2031</v>
      </c>
      <c r="T68" s="36" t="s">
        <v>2523</v>
      </c>
      <c r="U68" s="36" t="s">
        <v>1068</v>
      </c>
      <c r="V68" s="36" t="s">
        <v>1068</v>
      </c>
      <c r="W68" s="36" t="s">
        <v>1060</v>
      </c>
      <c r="AA68" s="36" t="s">
        <v>2556</v>
      </c>
    </row>
    <row r="69" spans="1:27">
      <c r="A69" s="39" t="s">
        <v>1747</v>
      </c>
      <c r="B69" s="39" t="s">
        <v>607</v>
      </c>
      <c r="C69" s="36" t="s">
        <v>608</v>
      </c>
      <c r="D69" s="40" t="s">
        <v>157</v>
      </c>
      <c r="E69" s="36" t="s">
        <v>610</v>
      </c>
      <c r="F69" s="36" t="s">
        <v>1051</v>
      </c>
      <c r="G69" s="36" t="s">
        <v>607</v>
      </c>
      <c r="H69" s="36" t="s">
        <v>609</v>
      </c>
      <c r="I69" s="36">
        <v>11000</v>
      </c>
      <c r="J69" s="36" t="s">
        <v>2319</v>
      </c>
      <c r="K69" s="38" t="e">
        <f>VLOOKUP(C69,#REF!,2,FALSE)</f>
        <v>#REF!</v>
      </c>
      <c r="L69" s="43">
        <f t="shared" si="3"/>
        <v>4.63636363636364</v>
      </c>
      <c r="M69" s="44">
        <f t="shared" si="2"/>
        <v>0.0181818181818182</v>
      </c>
      <c r="N69" s="36" t="s">
        <v>1065</v>
      </c>
      <c r="O69" s="36" t="s">
        <v>2668</v>
      </c>
      <c r="P69" s="36">
        <v>200</v>
      </c>
      <c r="Q69" s="36" t="s">
        <v>1071</v>
      </c>
      <c r="R69" s="36" t="s">
        <v>39</v>
      </c>
      <c r="S69" s="36" t="s">
        <v>2031</v>
      </c>
      <c r="T69" s="36" t="s">
        <v>2523</v>
      </c>
      <c r="U69" s="36" t="s">
        <v>2669</v>
      </c>
      <c r="V69" s="36" t="s">
        <v>1068</v>
      </c>
      <c r="W69" s="36" t="s">
        <v>1060</v>
      </c>
      <c r="AA69" s="36" t="s">
        <v>2670</v>
      </c>
    </row>
    <row r="70" spans="1:27">
      <c r="A70" s="39" t="s">
        <v>2671</v>
      </c>
      <c r="B70" s="39" t="s">
        <v>2672</v>
      </c>
      <c r="C70" s="36" t="s">
        <v>615</v>
      </c>
      <c r="D70" s="40" t="s">
        <v>157</v>
      </c>
      <c r="E70" s="36" t="s">
        <v>618</v>
      </c>
      <c r="F70" s="36" t="s">
        <v>1051</v>
      </c>
      <c r="G70" s="36" t="s">
        <v>2673</v>
      </c>
      <c r="H70" s="36" t="s">
        <v>617</v>
      </c>
      <c r="I70" s="36">
        <v>11000</v>
      </c>
      <c r="J70" s="36" t="s">
        <v>2319</v>
      </c>
      <c r="K70" s="38" t="e">
        <f>VLOOKUP(C70,#REF!,2,FALSE)</f>
        <v>#REF!</v>
      </c>
      <c r="L70" s="43">
        <f t="shared" si="3"/>
        <v>4.63636363636364</v>
      </c>
      <c r="M70" s="44">
        <f t="shared" si="2"/>
        <v>0.0181818181818182</v>
      </c>
      <c r="N70" s="36" t="s">
        <v>1056</v>
      </c>
      <c r="O70" s="36" t="s">
        <v>1961</v>
      </c>
      <c r="P70" s="36">
        <v>200</v>
      </c>
      <c r="Q70" s="36" t="s">
        <v>1071</v>
      </c>
      <c r="R70" s="36" t="s">
        <v>39</v>
      </c>
      <c r="S70" s="36" t="s">
        <v>2031</v>
      </c>
      <c r="T70" s="36" t="s">
        <v>2523</v>
      </c>
      <c r="U70" s="36" t="s">
        <v>1068</v>
      </c>
      <c r="V70" s="36" t="s">
        <v>1068</v>
      </c>
      <c r="W70" s="36" t="s">
        <v>1060</v>
      </c>
      <c r="AA70" s="36" t="s">
        <v>2674</v>
      </c>
    </row>
    <row r="71" spans="1:27">
      <c r="A71" s="39" t="s">
        <v>2675</v>
      </c>
      <c r="B71" s="39" t="s">
        <v>623</v>
      </c>
      <c r="C71" s="36" t="s">
        <v>624</v>
      </c>
      <c r="D71" s="40" t="s">
        <v>157</v>
      </c>
      <c r="E71" s="36" t="s">
        <v>626</v>
      </c>
      <c r="F71" s="36" t="s">
        <v>1051</v>
      </c>
      <c r="G71" s="36" t="s">
        <v>623</v>
      </c>
      <c r="H71" s="36" t="s">
        <v>625</v>
      </c>
      <c r="I71" s="36">
        <v>32000</v>
      </c>
      <c r="J71" s="36" t="s">
        <v>2676</v>
      </c>
      <c r="K71" s="38" t="e">
        <f>VLOOKUP(C71,#REF!,2,FALSE)</f>
        <v>#REF!</v>
      </c>
      <c r="L71" s="43">
        <f t="shared" si="3"/>
        <v>4.625</v>
      </c>
      <c r="M71" s="44">
        <f>T71/I71</f>
        <v>0.015625</v>
      </c>
      <c r="N71" s="36" t="s">
        <v>1065</v>
      </c>
      <c r="O71" s="36" t="s">
        <v>1070</v>
      </c>
      <c r="P71" s="36">
        <v>200</v>
      </c>
      <c r="Q71" s="36" t="s">
        <v>1147</v>
      </c>
      <c r="R71" s="36" t="s">
        <v>73</v>
      </c>
      <c r="S71" s="36" t="s">
        <v>2031</v>
      </c>
      <c r="T71" s="36">
        <v>500</v>
      </c>
      <c r="U71" s="36" t="s">
        <v>2677</v>
      </c>
      <c r="V71" s="36" t="s">
        <v>1068</v>
      </c>
      <c r="W71" s="36" t="s">
        <v>1060</v>
      </c>
      <c r="AA71" s="36" t="s">
        <v>2678</v>
      </c>
    </row>
    <row r="72" spans="1:27">
      <c r="A72" s="39" t="s">
        <v>1110</v>
      </c>
      <c r="B72" s="39" t="s">
        <v>631</v>
      </c>
      <c r="C72" s="36" t="s">
        <v>632</v>
      </c>
      <c r="D72" s="40" t="s">
        <v>157</v>
      </c>
      <c r="E72" s="36" t="s">
        <v>635</v>
      </c>
      <c r="F72" s="36" t="s">
        <v>1080</v>
      </c>
      <c r="G72" s="36" t="s">
        <v>633</v>
      </c>
      <c r="H72" s="36" t="s">
        <v>634</v>
      </c>
      <c r="I72" s="36">
        <v>11000</v>
      </c>
      <c r="J72" s="36" t="s">
        <v>1175</v>
      </c>
      <c r="K72" s="38" t="e">
        <f>VLOOKUP(C72,#REF!,2,FALSE)</f>
        <v>#REF!</v>
      </c>
      <c r="L72" s="43">
        <f t="shared" si="3"/>
        <v>4.54545454545455</v>
      </c>
      <c r="M72" s="44">
        <f t="shared" ref="M72:M127" si="4">P72/I72</f>
        <v>0.0181818181818182</v>
      </c>
      <c r="N72" s="36" t="s">
        <v>1219</v>
      </c>
      <c r="O72" s="36" t="s">
        <v>2679</v>
      </c>
      <c r="P72" s="36">
        <v>200</v>
      </c>
      <c r="Q72" s="36" t="s">
        <v>2530</v>
      </c>
      <c r="R72" s="36" t="s">
        <v>1930</v>
      </c>
      <c r="S72" s="36" t="s">
        <v>2031</v>
      </c>
      <c r="T72" s="36" t="s">
        <v>2523</v>
      </c>
      <c r="U72" s="36" t="s">
        <v>1068</v>
      </c>
      <c r="V72" s="36" t="s">
        <v>1068</v>
      </c>
      <c r="W72" s="36" t="s">
        <v>1060</v>
      </c>
      <c r="AA72" s="36" t="s">
        <v>2637</v>
      </c>
    </row>
    <row r="73" spans="1:27">
      <c r="A73" s="39" t="s">
        <v>1432</v>
      </c>
      <c r="B73" s="39" t="s">
        <v>638</v>
      </c>
      <c r="C73" s="36" t="s">
        <v>639</v>
      </c>
      <c r="D73" s="40" t="s">
        <v>157</v>
      </c>
      <c r="E73" s="36" t="s">
        <v>642</v>
      </c>
      <c r="F73" s="36" t="s">
        <v>1051</v>
      </c>
      <c r="G73" s="36" t="s">
        <v>640</v>
      </c>
      <c r="H73" s="36" t="s">
        <v>641</v>
      </c>
      <c r="I73" s="36">
        <v>10000</v>
      </c>
      <c r="J73" s="36" t="s">
        <v>1704</v>
      </c>
      <c r="K73" s="38" t="e">
        <f>VLOOKUP(C73,#REF!,2,FALSE)</f>
        <v>#REF!</v>
      </c>
      <c r="L73" s="43">
        <f t="shared" si="3"/>
        <v>4.5</v>
      </c>
      <c r="M73" s="44">
        <f t="shared" si="4"/>
        <v>0.02</v>
      </c>
      <c r="N73" s="36" t="s">
        <v>1065</v>
      </c>
      <c r="O73" s="36" t="s">
        <v>2570</v>
      </c>
      <c r="P73" s="36">
        <v>200</v>
      </c>
      <c r="Q73" s="36" t="s">
        <v>1147</v>
      </c>
      <c r="R73" s="36" t="s">
        <v>103</v>
      </c>
      <c r="S73" s="36" t="s">
        <v>2031</v>
      </c>
      <c r="T73" s="36" t="s">
        <v>2523</v>
      </c>
      <c r="U73" s="36" t="s">
        <v>1068</v>
      </c>
      <c r="V73" s="36" t="s">
        <v>1068</v>
      </c>
      <c r="W73" s="36" t="s">
        <v>1060</v>
      </c>
      <c r="AA73" s="36" t="s">
        <v>2680</v>
      </c>
    </row>
    <row r="74" spans="1:27">
      <c r="A74" s="39" t="s">
        <v>2352</v>
      </c>
      <c r="B74" s="39" t="s">
        <v>646</v>
      </c>
      <c r="C74" s="36" t="s">
        <v>647</v>
      </c>
      <c r="D74" s="40" t="s">
        <v>157</v>
      </c>
      <c r="E74" s="36" t="s">
        <v>650</v>
      </c>
      <c r="F74" s="36" t="s">
        <v>1051</v>
      </c>
      <c r="G74" s="36" t="s">
        <v>648</v>
      </c>
      <c r="H74" s="36" t="s">
        <v>649</v>
      </c>
      <c r="I74" s="36">
        <v>11000</v>
      </c>
      <c r="J74" s="36" t="s">
        <v>1784</v>
      </c>
      <c r="K74" s="38" t="e">
        <f>VLOOKUP(C74,#REF!,2,FALSE)</f>
        <v>#REF!</v>
      </c>
      <c r="L74" s="43">
        <f t="shared" si="3"/>
        <v>4.45454545454545</v>
      </c>
      <c r="M74" s="44">
        <f t="shared" si="4"/>
        <v>0.0181818181818182</v>
      </c>
      <c r="N74" s="36" t="s">
        <v>1065</v>
      </c>
      <c r="O74" s="36" t="s">
        <v>2681</v>
      </c>
      <c r="P74" s="36">
        <v>200</v>
      </c>
      <c r="Q74" s="36" t="s">
        <v>1379</v>
      </c>
      <c r="R74" s="36" t="s">
        <v>82</v>
      </c>
      <c r="S74" s="36" t="s">
        <v>2031</v>
      </c>
      <c r="T74" s="36" t="s">
        <v>2523</v>
      </c>
      <c r="U74" s="36" t="s">
        <v>1379</v>
      </c>
      <c r="V74" s="36" t="s">
        <v>1068</v>
      </c>
      <c r="W74" s="36" t="s">
        <v>1060</v>
      </c>
      <c r="AA74" s="36" t="s">
        <v>2682</v>
      </c>
    </row>
    <row r="75" spans="1:27">
      <c r="A75" s="39" t="s">
        <v>1673</v>
      </c>
      <c r="B75" s="39" t="s">
        <v>652</v>
      </c>
      <c r="C75" s="36" t="s">
        <v>653</v>
      </c>
      <c r="D75" s="40" t="s">
        <v>157</v>
      </c>
      <c r="E75" s="36" t="s">
        <v>655</v>
      </c>
      <c r="F75" s="36" t="s">
        <v>1051</v>
      </c>
      <c r="G75" s="36" t="s">
        <v>652</v>
      </c>
      <c r="H75" s="36" t="s">
        <v>654</v>
      </c>
      <c r="I75" s="36">
        <v>14000</v>
      </c>
      <c r="J75" s="36" t="s">
        <v>1609</v>
      </c>
      <c r="K75" s="38" t="e">
        <f>VLOOKUP(C75,#REF!,2,FALSE)</f>
        <v>#REF!</v>
      </c>
      <c r="L75" s="43">
        <f t="shared" si="3"/>
        <v>4.42857142857143</v>
      </c>
      <c r="M75" s="44">
        <f t="shared" si="4"/>
        <v>0.0142857142857143</v>
      </c>
      <c r="N75" s="36" t="s">
        <v>1065</v>
      </c>
      <c r="O75" s="36" t="s">
        <v>2683</v>
      </c>
      <c r="P75" s="36">
        <v>200</v>
      </c>
      <c r="Q75" s="36" t="s">
        <v>1086</v>
      </c>
      <c r="R75" s="36" t="s">
        <v>103</v>
      </c>
      <c r="S75" s="36" t="s">
        <v>2031</v>
      </c>
      <c r="T75" s="36" t="s">
        <v>2523</v>
      </c>
      <c r="U75" s="36" t="s">
        <v>1068</v>
      </c>
      <c r="V75" s="36" t="s">
        <v>1068</v>
      </c>
      <c r="W75" s="36" t="s">
        <v>1060</v>
      </c>
      <c r="AA75" s="36" t="s">
        <v>2684</v>
      </c>
    </row>
    <row r="76" spans="1:27">
      <c r="A76" s="39" t="s">
        <v>2222</v>
      </c>
      <c r="B76" s="39" t="s">
        <v>1310</v>
      </c>
      <c r="C76" s="36" t="s">
        <v>658</v>
      </c>
      <c r="D76" s="40" t="s">
        <v>157</v>
      </c>
      <c r="E76" s="36" t="s">
        <v>661</v>
      </c>
      <c r="F76" s="36" t="s">
        <v>1080</v>
      </c>
      <c r="G76" s="36" t="s">
        <v>659</v>
      </c>
      <c r="H76" s="36" t="s">
        <v>660</v>
      </c>
      <c r="I76" s="36">
        <v>10000</v>
      </c>
      <c r="J76" s="36" t="s">
        <v>1312</v>
      </c>
      <c r="K76" s="38" t="e">
        <f>VLOOKUP(C76,#REF!,2,FALSE)</f>
        <v>#REF!</v>
      </c>
      <c r="L76" s="43">
        <f t="shared" si="3"/>
        <v>4.4</v>
      </c>
      <c r="M76" s="44">
        <f t="shared" si="4"/>
        <v>0.02</v>
      </c>
      <c r="N76" s="36" t="s">
        <v>1313</v>
      </c>
      <c r="O76" s="36" t="s">
        <v>1314</v>
      </c>
      <c r="P76" s="36">
        <v>200</v>
      </c>
      <c r="Q76" s="36" t="s">
        <v>1315</v>
      </c>
      <c r="R76" s="36" t="s">
        <v>73</v>
      </c>
      <c r="S76" s="36" t="s">
        <v>2031</v>
      </c>
      <c r="T76" s="36" t="s">
        <v>2523</v>
      </c>
      <c r="U76" s="36" t="s">
        <v>1068</v>
      </c>
      <c r="V76" s="36" t="s">
        <v>1068</v>
      </c>
      <c r="W76" s="36" t="s">
        <v>1060</v>
      </c>
      <c r="AA76" s="36" t="s">
        <v>2685</v>
      </c>
    </row>
    <row r="77" spans="1:27">
      <c r="A77" s="39" t="s">
        <v>2299</v>
      </c>
      <c r="B77" s="39" t="s">
        <v>663</v>
      </c>
      <c r="C77" s="36" t="s">
        <v>664</v>
      </c>
      <c r="D77" s="40" t="s">
        <v>157</v>
      </c>
      <c r="E77" s="36" t="s">
        <v>666</v>
      </c>
      <c r="F77" s="36" t="s">
        <v>1051</v>
      </c>
      <c r="G77" s="36" t="s">
        <v>663</v>
      </c>
      <c r="H77" s="36" t="s">
        <v>665</v>
      </c>
      <c r="I77" s="36">
        <v>18000</v>
      </c>
      <c r="J77" s="36" t="s">
        <v>2632</v>
      </c>
      <c r="K77" s="38" t="e">
        <f>VLOOKUP(C77,#REF!,2,FALSE)</f>
        <v>#REF!</v>
      </c>
      <c r="L77" s="43">
        <f t="shared" si="3"/>
        <v>4.38888888888889</v>
      </c>
      <c r="M77" s="44">
        <f t="shared" si="4"/>
        <v>0.0111111111111111</v>
      </c>
      <c r="N77" s="36" t="s">
        <v>1065</v>
      </c>
      <c r="O77" s="36" t="s">
        <v>1066</v>
      </c>
      <c r="P77" s="36">
        <v>200</v>
      </c>
      <c r="Q77" s="36" t="s">
        <v>1237</v>
      </c>
      <c r="R77" s="36" t="s">
        <v>103</v>
      </c>
      <c r="S77" s="36" t="s">
        <v>2031</v>
      </c>
      <c r="T77" s="36" t="s">
        <v>2523</v>
      </c>
      <c r="U77" s="36" t="s">
        <v>1624</v>
      </c>
      <c r="V77" s="36" t="s">
        <v>1068</v>
      </c>
      <c r="W77" s="36" t="s">
        <v>1060</v>
      </c>
      <c r="AA77" s="36" t="s">
        <v>2686</v>
      </c>
    </row>
    <row r="78" spans="1:27">
      <c r="A78" s="39" t="s">
        <v>1249</v>
      </c>
      <c r="B78" s="39" t="s">
        <v>671</v>
      </c>
      <c r="C78" s="36" t="s">
        <v>672</v>
      </c>
      <c r="D78" s="40" t="s">
        <v>157</v>
      </c>
      <c r="E78" s="36" t="s">
        <v>675</v>
      </c>
      <c r="F78" s="36" t="s">
        <v>1080</v>
      </c>
      <c r="G78" s="36" t="s">
        <v>673</v>
      </c>
      <c r="H78" s="36" t="s">
        <v>674</v>
      </c>
      <c r="I78" s="36">
        <v>15000</v>
      </c>
      <c r="J78" s="36" t="s">
        <v>1096</v>
      </c>
      <c r="K78" s="38" t="e">
        <f>VLOOKUP(C78,#REF!,2,FALSE)</f>
        <v>#REF!</v>
      </c>
      <c r="L78" s="43">
        <f t="shared" si="3"/>
        <v>4.33333333333333</v>
      </c>
      <c r="M78" s="44">
        <f t="shared" si="4"/>
        <v>0.0133333333333333</v>
      </c>
      <c r="N78" s="36" t="s">
        <v>1056</v>
      </c>
      <c r="O78" s="36" t="s">
        <v>1255</v>
      </c>
      <c r="P78" s="36">
        <v>200</v>
      </c>
      <c r="Q78" s="36" t="s">
        <v>2687</v>
      </c>
      <c r="R78" s="36" t="s">
        <v>39</v>
      </c>
      <c r="S78" s="36" t="s">
        <v>2031</v>
      </c>
      <c r="T78" s="36" t="s">
        <v>2523</v>
      </c>
      <c r="U78" s="36" t="s">
        <v>1068</v>
      </c>
      <c r="V78" s="36" t="s">
        <v>1068</v>
      </c>
      <c r="W78" s="36" t="s">
        <v>1060</v>
      </c>
      <c r="AA78" s="36" t="s">
        <v>2533</v>
      </c>
    </row>
    <row r="79" spans="1:27">
      <c r="A79" s="39" t="s">
        <v>2118</v>
      </c>
      <c r="B79" s="39" t="s">
        <v>88</v>
      </c>
      <c r="C79" s="36" t="s">
        <v>677</v>
      </c>
      <c r="D79" s="40" t="s">
        <v>157</v>
      </c>
      <c r="E79" s="36" t="s">
        <v>680</v>
      </c>
      <c r="F79" s="36" t="s">
        <v>1051</v>
      </c>
      <c r="G79" s="36" t="s">
        <v>678</v>
      </c>
      <c r="H79" s="36" t="s">
        <v>679</v>
      </c>
      <c r="I79" s="36">
        <v>5100</v>
      </c>
      <c r="J79" s="36" t="s">
        <v>1174</v>
      </c>
      <c r="K79" s="38" t="e">
        <f>VLOOKUP(C79,#REF!,2,FALSE)</f>
        <v>#REF!</v>
      </c>
      <c r="L79" s="43">
        <f t="shared" si="3"/>
        <v>4.31372549019608</v>
      </c>
      <c r="M79" s="44">
        <f t="shared" si="4"/>
        <v>0.0156862745098039</v>
      </c>
      <c r="N79" s="36" t="s">
        <v>1065</v>
      </c>
      <c r="O79" s="36" t="s">
        <v>2668</v>
      </c>
      <c r="P79" s="36">
        <v>80</v>
      </c>
      <c r="Q79" s="36" t="s">
        <v>2688</v>
      </c>
      <c r="R79" s="36" t="s">
        <v>73</v>
      </c>
      <c r="S79" s="36" t="s">
        <v>2031</v>
      </c>
      <c r="T79" s="36" t="s">
        <v>2523</v>
      </c>
      <c r="U79" s="36" t="s">
        <v>1068</v>
      </c>
      <c r="V79" s="36" t="s">
        <v>1068</v>
      </c>
      <c r="W79" s="36" t="s">
        <v>1060</v>
      </c>
      <c r="AA79" s="36" t="s">
        <v>2689</v>
      </c>
    </row>
    <row r="80" spans="1:27">
      <c r="A80" s="39" t="s">
        <v>1981</v>
      </c>
      <c r="B80" s="39" t="s">
        <v>2690</v>
      </c>
      <c r="C80" s="36" t="s">
        <v>682</v>
      </c>
      <c r="D80" s="40" t="s">
        <v>157</v>
      </c>
      <c r="E80" s="36" t="s">
        <v>685</v>
      </c>
      <c r="F80" s="36" t="s">
        <v>1080</v>
      </c>
      <c r="G80" s="36" t="s">
        <v>683</v>
      </c>
      <c r="H80" s="36" t="s">
        <v>684</v>
      </c>
      <c r="I80" s="36">
        <v>28000</v>
      </c>
      <c r="J80" s="36" t="s">
        <v>1991</v>
      </c>
      <c r="K80" s="38" t="e">
        <f>VLOOKUP(C80,#REF!,2,FALSE)</f>
        <v>#REF!</v>
      </c>
      <c r="L80" s="43">
        <f t="shared" si="3"/>
        <v>4.28571428571429</v>
      </c>
      <c r="M80" s="44">
        <f t="shared" si="4"/>
        <v>0.00714285714285714</v>
      </c>
      <c r="N80" s="36" t="s">
        <v>2432</v>
      </c>
      <c r="O80" s="36" t="s">
        <v>1803</v>
      </c>
      <c r="P80" s="36">
        <v>200</v>
      </c>
      <c r="Q80" s="36" t="s">
        <v>1071</v>
      </c>
      <c r="R80" s="36" t="s">
        <v>73</v>
      </c>
      <c r="S80" s="36" t="s">
        <v>2031</v>
      </c>
      <c r="T80" s="36" t="s">
        <v>2523</v>
      </c>
      <c r="U80" s="36" t="s">
        <v>1379</v>
      </c>
      <c r="V80" s="36" t="s">
        <v>1068</v>
      </c>
      <c r="W80" s="36" t="s">
        <v>1060</v>
      </c>
      <c r="AA80" s="36" t="s">
        <v>2691</v>
      </c>
    </row>
    <row r="81" spans="1:27">
      <c r="A81" s="39" t="s">
        <v>2692</v>
      </c>
      <c r="B81" s="39" t="s">
        <v>690</v>
      </c>
      <c r="C81" s="36" t="s">
        <v>691</v>
      </c>
      <c r="D81" s="40" t="s">
        <v>157</v>
      </c>
      <c r="E81" s="36" t="s">
        <v>693</v>
      </c>
      <c r="F81" s="36" t="s">
        <v>1080</v>
      </c>
      <c r="G81" s="36" t="s">
        <v>690</v>
      </c>
      <c r="H81" s="36" t="s">
        <v>692</v>
      </c>
      <c r="I81" s="36">
        <v>14000</v>
      </c>
      <c r="J81" s="36" t="s">
        <v>1679</v>
      </c>
      <c r="K81" s="38" t="e">
        <f>VLOOKUP(C81,#REF!,2,FALSE)</f>
        <v>#REF!</v>
      </c>
      <c r="L81" s="43">
        <f t="shared" si="3"/>
        <v>4.21428571428571</v>
      </c>
      <c r="M81" s="44">
        <f t="shared" si="4"/>
        <v>0.0142857142857143</v>
      </c>
      <c r="N81" s="36" t="s">
        <v>1219</v>
      </c>
      <c r="O81" s="36" t="s">
        <v>2693</v>
      </c>
      <c r="P81" s="36">
        <v>200</v>
      </c>
      <c r="Q81" s="36" t="s">
        <v>2694</v>
      </c>
      <c r="R81" s="36" t="s">
        <v>82</v>
      </c>
      <c r="S81" s="36" t="s">
        <v>2031</v>
      </c>
      <c r="T81" s="36" t="s">
        <v>2523</v>
      </c>
      <c r="U81" s="36" t="s">
        <v>1590</v>
      </c>
      <c r="V81" s="36" t="s">
        <v>1068</v>
      </c>
      <c r="W81" s="36" t="s">
        <v>1060</v>
      </c>
      <c r="AA81" s="36" t="s">
        <v>2695</v>
      </c>
    </row>
    <row r="82" spans="1:27">
      <c r="A82" s="39" t="s">
        <v>2072</v>
      </c>
      <c r="B82" s="39" t="s">
        <v>2696</v>
      </c>
      <c r="C82" s="36" t="s">
        <v>700</v>
      </c>
      <c r="D82" s="40" t="s">
        <v>157</v>
      </c>
      <c r="E82" s="36" t="s">
        <v>702</v>
      </c>
      <c r="F82" s="36" t="s">
        <v>1051</v>
      </c>
      <c r="G82" s="36" t="s">
        <v>2696</v>
      </c>
      <c r="H82" s="36" t="s">
        <v>701</v>
      </c>
      <c r="I82" s="36">
        <v>12000</v>
      </c>
      <c r="J82" s="36" t="s">
        <v>1175</v>
      </c>
      <c r="K82" s="38" t="e">
        <f>VLOOKUP(C82,#REF!,2,FALSE)</f>
        <v>#REF!</v>
      </c>
      <c r="L82" s="43">
        <f t="shared" si="3"/>
        <v>4.16666666666667</v>
      </c>
      <c r="M82" s="44">
        <f t="shared" si="4"/>
        <v>0.0166666666666667</v>
      </c>
      <c r="N82" s="36" t="s">
        <v>1065</v>
      </c>
      <c r="O82" s="36" t="s">
        <v>1956</v>
      </c>
      <c r="P82" s="36">
        <v>200</v>
      </c>
      <c r="Q82" s="36" t="s">
        <v>1071</v>
      </c>
      <c r="R82" s="36" t="s">
        <v>73</v>
      </c>
      <c r="S82" s="36" t="s">
        <v>2031</v>
      </c>
      <c r="T82" s="36" t="s">
        <v>2523</v>
      </c>
      <c r="U82" s="36" t="s">
        <v>1068</v>
      </c>
      <c r="V82" s="36" t="s">
        <v>1068</v>
      </c>
      <c r="W82" s="36" t="s">
        <v>1060</v>
      </c>
      <c r="AA82" s="36" t="s">
        <v>2697</v>
      </c>
    </row>
    <row r="83" spans="1:27">
      <c r="A83" s="39" t="s">
        <v>1539</v>
      </c>
      <c r="B83" s="39" t="s">
        <v>2698</v>
      </c>
      <c r="C83" s="36" t="s">
        <v>705</v>
      </c>
      <c r="D83" s="40" t="s">
        <v>157</v>
      </c>
      <c r="E83" s="36" t="s">
        <v>708</v>
      </c>
      <c r="F83" s="36" t="s">
        <v>1051</v>
      </c>
      <c r="G83" s="36" t="s">
        <v>2699</v>
      </c>
      <c r="H83" s="36" t="s">
        <v>707</v>
      </c>
      <c r="I83" s="36">
        <v>23000</v>
      </c>
      <c r="J83" s="36" t="s">
        <v>1738</v>
      </c>
      <c r="K83" s="38" t="e">
        <f>VLOOKUP(C83,#REF!,2,FALSE)</f>
        <v>#REF!</v>
      </c>
      <c r="L83" s="43">
        <f t="shared" si="3"/>
        <v>4.1304347826087</v>
      </c>
      <c r="M83" s="44">
        <f t="shared" si="4"/>
        <v>0.00869565217391304</v>
      </c>
      <c r="N83" s="36" t="s">
        <v>1056</v>
      </c>
      <c r="O83" s="36" t="s">
        <v>1194</v>
      </c>
      <c r="P83" s="36">
        <v>200</v>
      </c>
      <c r="Q83" s="36" t="s">
        <v>1147</v>
      </c>
      <c r="R83" s="36" t="s">
        <v>82</v>
      </c>
      <c r="S83" s="36" t="s">
        <v>2031</v>
      </c>
      <c r="T83" s="36" t="s">
        <v>2523</v>
      </c>
      <c r="U83" s="36" t="s">
        <v>1068</v>
      </c>
      <c r="V83" s="36" t="s">
        <v>1068</v>
      </c>
      <c r="W83" s="36" t="s">
        <v>1060</v>
      </c>
      <c r="AA83" s="36" t="s">
        <v>2700</v>
      </c>
    </row>
    <row r="84" spans="1:27">
      <c r="A84" s="39" t="s">
        <v>1093</v>
      </c>
      <c r="B84" s="39" t="s">
        <v>2701</v>
      </c>
      <c r="C84" s="36" t="s">
        <v>713</v>
      </c>
      <c r="D84" s="40" t="s">
        <v>157</v>
      </c>
      <c r="E84" s="36" t="s">
        <v>716</v>
      </c>
      <c r="F84" s="36" t="s">
        <v>1051</v>
      </c>
      <c r="G84" s="36" t="s">
        <v>2702</v>
      </c>
      <c r="H84" s="36" t="s">
        <v>715</v>
      </c>
      <c r="I84" s="36">
        <v>16000</v>
      </c>
      <c r="J84" s="36" t="s">
        <v>1474</v>
      </c>
      <c r="K84" s="38" t="e">
        <f>VLOOKUP(C84,#REF!,2,FALSE)</f>
        <v>#REF!</v>
      </c>
      <c r="L84" s="43">
        <f t="shared" si="3"/>
        <v>4.125</v>
      </c>
      <c r="M84" s="44">
        <f t="shared" si="4"/>
        <v>0.0125</v>
      </c>
      <c r="N84" s="36" t="s">
        <v>1056</v>
      </c>
      <c r="O84" s="36" t="s">
        <v>2703</v>
      </c>
      <c r="P84" s="36">
        <v>200</v>
      </c>
      <c r="Q84" s="36" t="s">
        <v>1071</v>
      </c>
      <c r="R84" s="36" t="s">
        <v>82</v>
      </c>
      <c r="S84" s="36" t="s">
        <v>2031</v>
      </c>
      <c r="T84" s="36" t="s">
        <v>2523</v>
      </c>
      <c r="U84" s="36" t="s">
        <v>1379</v>
      </c>
      <c r="V84" s="36" t="s">
        <v>1068</v>
      </c>
      <c r="W84" s="36" t="s">
        <v>1060</v>
      </c>
      <c r="AA84" s="36" t="s">
        <v>2637</v>
      </c>
    </row>
    <row r="85" spans="1:27">
      <c r="A85" s="39" t="s">
        <v>73</v>
      </c>
      <c r="B85" s="39" t="s">
        <v>720</v>
      </c>
      <c r="C85" s="36" t="s">
        <v>721</v>
      </c>
      <c r="D85" s="40" t="s">
        <v>157</v>
      </c>
      <c r="E85" s="36" t="s">
        <v>724</v>
      </c>
      <c r="F85" s="36" t="s">
        <v>1051</v>
      </c>
      <c r="G85" s="36" t="s">
        <v>722</v>
      </c>
      <c r="H85" s="36" t="s">
        <v>723</v>
      </c>
      <c r="I85" s="36">
        <v>11000</v>
      </c>
      <c r="J85" s="36" t="s">
        <v>1704</v>
      </c>
      <c r="K85" s="38" t="e">
        <f>VLOOKUP(C85,#REF!,2,FALSE)</f>
        <v>#REF!</v>
      </c>
      <c r="L85" s="43">
        <f t="shared" si="3"/>
        <v>4.09090909090909</v>
      </c>
      <c r="M85" s="44">
        <f t="shared" si="4"/>
        <v>0.0181818181818182</v>
      </c>
      <c r="N85" s="36" t="s">
        <v>1065</v>
      </c>
      <c r="O85" s="36" t="s">
        <v>1554</v>
      </c>
      <c r="P85" s="36">
        <v>200</v>
      </c>
      <c r="Q85" s="36" t="s">
        <v>1067</v>
      </c>
      <c r="R85" s="36" t="s">
        <v>39</v>
      </c>
      <c r="S85" s="36" t="s">
        <v>2031</v>
      </c>
      <c r="T85" s="36" t="s">
        <v>2523</v>
      </c>
      <c r="U85" s="36" t="s">
        <v>1068</v>
      </c>
      <c r="V85" s="36" t="s">
        <v>1068</v>
      </c>
      <c r="W85" s="36" t="s">
        <v>1060</v>
      </c>
      <c r="AA85" s="36" t="s">
        <v>2663</v>
      </c>
    </row>
    <row r="86" spans="1:27">
      <c r="A86" s="39" t="s">
        <v>2704</v>
      </c>
      <c r="B86" s="39" t="s">
        <v>2705</v>
      </c>
      <c r="C86" s="36" t="s">
        <v>727</v>
      </c>
      <c r="D86" s="40" t="s">
        <v>157</v>
      </c>
      <c r="E86" s="36" t="s">
        <v>730</v>
      </c>
      <c r="F86" s="36" t="s">
        <v>1051</v>
      </c>
      <c r="G86" s="36" t="s">
        <v>728</v>
      </c>
      <c r="H86" s="36" t="s">
        <v>729</v>
      </c>
      <c r="I86" s="36">
        <v>11000</v>
      </c>
      <c r="J86" s="36" t="s">
        <v>1704</v>
      </c>
      <c r="K86" s="38" t="e">
        <f>VLOOKUP(C86,#REF!,2,FALSE)</f>
        <v>#REF!</v>
      </c>
      <c r="L86" s="43">
        <f t="shared" si="3"/>
        <v>4.09090909090909</v>
      </c>
      <c r="M86" s="44">
        <f t="shared" si="4"/>
        <v>0.0181818181818182</v>
      </c>
      <c r="N86" s="36" t="s">
        <v>1056</v>
      </c>
      <c r="O86" s="36" t="s">
        <v>2706</v>
      </c>
      <c r="P86" s="36">
        <v>200</v>
      </c>
      <c r="Q86" s="36" t="s">
        <v>2707</v>
      </c>
      <c r="R86" s="36" t="s">
        <v>39</v>
      </c>
      <c r="S86" s="36" t="s">
        <v>2031</v>
      </c>
      <c r="T86" s="36" t="s">
        <v>2523</v>
      </c>
      <c r="U86" s="36" t="s">
        <v>1068</v>
      </c>
      <c r="V86" s="36" t="s">
        <v>1068</v>
      </c>
      <c r="W86" s="36" t="s">
        <v>1060</v>
      </c>
      <c r="AA86" s="36" t="s">
        <v>2708</v>
      </c>
    </row>
    <row r="87" spans="1:27">
      <c r="A87" s="39" t="s">
        <v>1964</v>
      </c>
      <c r="B87" s="39" t="s">
        <v>731</v>
      </c>
      <c r="C87" s="36" t="s">
        <v>732</v>
      </c>
      <c r="D87" s="40" t="s">
        <v>157</v>
      </c>
      <c r="E87" s="36" t="s">
        <v>735</v>
      </c>
      <c r="F87" s="36" t="s">
        <v>1051</v>
      </c>
      <c r="G87" s="36" t="s">
        <v>733</v>
      </c>
      <c r="H87" s="36" t="s">
        <v>734</v>
      </c>
      <c r="I87" s="36">
        <v>13000</v>
      </c>
      <c r="J87" s="36" t="s">
        <v>1145</v>
      </c>
      <c r="K87" s="38" t="e">
        <f>VLOOKUP(C87,#REF!,2,FALSE)</f>
        <v>#REF!</v>
      </c>
      <c r="L87" s="43">
        <f t="shared" si="3"/>
        <v>4.07692307692308</v>
      </c>
      <c r="M87" s="44">
        <f t="shared" si="4"/>
        <v>0.0153846153846154</v>
      </c>
      <c r="N87" s="36" t="s">
        <v>1065</v>
      </c>
      <c r="O87" s="36" t="s">
        <v>1085</v>
      </c>
      <c r="P87" s="36">
        <v>200</v>
      </c>
      <c r="Q87" s="36" t="s">
        <v>2709</v>
      </c>
      <c r="R87" s="36" t="s">
        <v>39</v>
      </c>
      <c r="S87" s="36" t="s">
        <v>2031</v>
      </c>
      <c r="T87" s="36" t="s">
        <v>2523</v>
      </c>
      <c r="U87" s="36" t="s">
        <v>1068</v>
      </c>
      <c r="V87" s="36" t="s">
        <v>1068</v>
      </c>
      <c r="W87" s="36" t="s">
        <v>1060</v>
      </c>
      <c r="AA87" s="36" t="s">
        <v>2710</v>
      </c>
    </row>
    <row r="88" spans="1:27">
      <c r="A88" s="39" t="s">
        <v>1371</v>
      </c>
      <c r="B88" s="39" t="s">
        <v>737</v>
      </c>
      <c r="C88" s="36" t="s">
        <v>738</v>
      </c>
      <c r="D88" s="40" t="s">
        <v>157</v>
      </c>
      <c r="E88" s="36" t="s">
        <v>738</v>
      </c>
      <c r="F88" s="36" t="s">
        <v>1051</v>
      </c>
      <c r="G88" s="36" t="s">
        <v>739</v>
      </c>
      <c r="H88" s="36" t="s">
        <v>740</v>
      </c>
      <c r="I88" s="36">
        <v>14000</v>
      </c>
      <c r="J88" s="36" t="s">
        <v>92</v>
      </c>
      <c r="K88" s="38" t="e">
        <f>VLOOKUP(C88,#REF!,2,FALSE)</f>
        <v>#REF!</v>
      </c>
      <c r="L88" s="43">
        <f t="shared" si="3"/>
        <v>4.07142857142857</v>
      </c>
      <c r="M88" s="44">
        <f t="shared" si="4"/>
        <v>0.0142857142857143</v>
      </c>
      <c r="N88" s="36" t="s">
        <v>1065</v>
      </c>
      <c r="O88" s="36" t="s">
        <v>1085</v>
      </c>
      <c r="P88" s="36">
        <v>200</v>
      </c>
      <c r="Q88" s="36" t="s">
        <v>2711</v>
      </c>
      <c r="R88" s="36" t="s">
        <v>39</v>
      </c>
      <c r="S88" s="36" t="s">
        <v>2031</v>
      </c>
      <c r="T88" s="36" t="s">
        <v>2523</v>
      </c>
      <c r="U88" s="36" t="s">
        <v>1068</v>
      </c>
      <c r="V88" s="36" t="s">
        <v>1068</v>
      </c>
      <c r="W88" s="36" t="s">
        <v>1060</v>
      </c>
      <c r="AA88" s="36" t="s">
        <v>2549</v>
      </c>
    </row>
    <row r="89" spans="1:27">
      <c r="A89" s="39" t="s">
        <v>2712</v>
      </c>
      <c r="B89" s="39" t="s">
        <v>745</v>
      </c>
      <c r="C89" s="36" t="s">
        <v>746</v>
      </c>
      <c r="D89" s="40" t="s">
        <v>157</v>
      </c>
      <c r="E89" s="36" t="s">
        <v>749</v>
      </c>
      <c r="F89" s="36" t="s">
        <v>1051</v>
      </c>
      <c r="G89" s="36" t="s">
        <v>747</v>
      </c>
      <c r="H89" s="36" t="s">
        <v>748</v>
      </c>
      <c r="I89" s="36">
        <v>10723</v>
      </c>
      <c r="J89" s="36" t="s">
        <v>2104</v>
      </c>
      <c r="K89" s="38" t="e">
        <f>VLOOKUP(C89,#REF!,2,FALSE)</f>
        <v>#REF!</v>
      </c>
      <c r="L89" s="43">
        <f t="shared" si="3"/>
        <v>3.91681432434953</v>
      </c>
      <c r="M89" s="44">
        <f t="shared" si="4"/>
        <v>0.0186514967826168</v>
      </c>
      <c r="N89" s="36" t="s">
        <v>1056</v>
      </c>
      <c r="O89" s="36" t="s">
        <v>2713</v>
      </c>
      <c r="P89" s="36">
        <v>200</v>
      </c>
      <c r="Q89" s="36" t="s">
        <v>2714</v>
      </c>
      <c r="R89" s="36" t="s">
        <v>103</v>
      </c>
      <c r="S89" s="36" t="s">
        <v>2031</v>
      </c>
      <c r="T89" s="36" t="s">
        <v>2523</v>
      </c>
      <c r="U89" s="36" t="s">
        <v>2715</v>
      </c>
      <c r="V89" s="36" t="s">
        <v>1068</v>
      </c>
      <c r="W89" s="36" t="s">
        <v>1060</v>
      </c>
      <c r="AA89" s="36" t="s">
        <v>2716</v>
      </c>
    </row>
    <row r="90" spans="1:27">
      <c r="A90" s="39" t="s">
        <v>1834</v>
      </c>
      <c r="B90" s="39" t="s">
        <v>88</v>
      </c>
      <c r="C90" s="36" t="s">
        <v>751</v>
      </c>
      <c r="D90" s="40" t="s">
        <v>157</v>
      </c>
      <c r="E90" s="36" t="s">
        <v>754</v>
      </c>
      <c r="F90" s="36" t="s">
        <v>1051</v>
      </c>
      <c r="G90" s="36" t="s">
        <v>752</v>
      </c>
      <c r="H90" s="36" t="s">
        <v>753</v>
      </c>
      <c r="I90" s="36">
        <v>11000</v>
      </c>
      <c r="J90" s="36" t="s">
        <v>1438</v>
      </c>
      <c r="K90" s="38" t="e">
        <f>VLOOKUP(C90,#REF!,2,FALSE)</f>
        <v>#REF!</v>
      </c>
      <c r="L90" s="43">
        <f t="shared" si="3"/>
        <v>3.90909090909091</v>
      </c>
      <c r="M90" s="44">
        <f t="shared" si="4"/>
        <v>0.0181818181818182</v>
      </c>
      <c r="N90" s="36" t="s">
        <v>1056</v>
      </c>
      <c r="O90" s="36" t="s">
        <v>1085</v>
      </c>
      <c r="P90" s="36">
        <v>200</v>
      </c>
      <c r="Q90" s="36" t="s">
        <v>1067</v>
      </c>
      <c r="R90" s="36" t="s">
        <v>82</v>
      </c>
      <c r="S90" s="36" t="s">
        <v>2031</v>
      </c>
      <c r="T90" s="36" t="s">
        <v>2523</v>
      </c>
      <c r="U90" s="36" t="s">
        <v>1068</v>
      </c>
      <c r="V90" s="36" t="s">
        <v>1068</v>
      </c>
      <c r="W90" s="36" t="s">
        <v>1060</v>
      </c>
      <c r="AA90" s="36" t="s">
        <v>2564</v>
      </c>
    </row>
    <row r="91" spans="1:27">
      <c r="A91" s="39" t="s">
        <v>1327</v>
      </c>
      <c r="B91" s="39" t="s">
        <v>758</v>
      </c>
      <c r="C91" s="36" t="s">
        <v>759</v>
      </c>
      <c r="D91" s="40" t="s">
        <v>157</v>
      </c>
      <c r="E91" s="36" t="s">
        <v>762</v>
      </c>
      <c r="F91" s="36" t="s">
        <v>1051</v>
      </c>
      <c r="G91" s="36" t="s">
        <v>760</v>
      </c>
      <c r="H91" s="36" t="s">
        <v>761</v>
      </c>
      <c r="I91" s="36">
        <v>21000</v>
      </c>
      <c r="J91" s="36" t="s">
        <v>1127</v>
      </c>
      <c r="K91" s="38" t="e">
        <f>VLOOKUP(C91,#REF!,2,FALSE)</f>
        <v>#REF!</v>
      </c>
      <c r="L91" s="43">
        <f t="shared" si="3"/>
        <v>3.9047619047619</v>
      </c>
      <c r="M91" s="44">
        <f t="shared" si="4"/>
        <v>0.00952380952380952</v>
      </c>
      <c r="N91" s="36" t="s">
        <v>1065</v>
      </c>
      <c r="O91" s="36" t="s">
        <v>1070</v>
      </c>
      <c r="P91" s="36">
        <v>200</v>
      </c>
      <c r="Q91" s="36" t="s">
        <v>1071</v>
      </c>
      <c r="R91" s="36" t="s">
        <v>39</v>
      </c>
      <c r="S91" s="36" t="s">
        <v>2031</v>
      </c>
      <c r="T91" s="36" t="s">
        <v>2523</v>
      </c>
      <c r="U91" s="36" t="s">
        <v>1068</v>
      </c>
      <c r="V91" s="36" t="s">
        <v>1068</v>
      </c>
      <c r="W91" s="36" t="s">
        <v>1060</v>
      </c>
      <c r="AA91" s="36" t="s">
        <v>2556</v>
      </c>
    </row>
    <row r="92" spans="1:27">
      <c r="A92" s="39" t="s">
        <v>2469</v>
      </c>
      <c r="B92" s="39" t="s">
        <v>766</v>
      </c>
      <c r="C92" s="36" t="s">
        <v>767</v>
      </c>
      <c r="D92" s="40" t="s">
        <v>157</v>
      </c>
      <c r="E92" s="36" t="s">
        <v>769</v>
      </c>
      <c r="F92" s="36" t="s">
        <v>1080</v>
      </c>
      <c r="G92" s="36" t="s">
        <v>766</v>
      </c>
      <c r="H92" s="36" t="s">
        <v>768</v>
      </c>
      <c r="I92" s="36">
        <v>18000</v>
      </c>
      <c r="J92" s="36" t="s">
        <v>2363</v>
      </c>
      <c r="K92" s="38" t="e">
        <f>VLOOKUP(C92,#REF!,2,FALSE)</f>
        <v>#REF!</v>
      </c>
      <c r="L92" s="43">
        <f t="shared" si="3"/>
        <v>3.88888888888889</v>
      </c>
      <c r="M92" s="44">
        <f t="shared" si="4"/>
        <v>0.0111111111111111</v>
      </c>
      <c r="N92" s="36" t="s">
        <v>1056</v>
      </c>
      <c r="O92" s="36" t="s">
        <v>1070</v>
      </c>
      <c r="P92" s="36">
        <v>200</v>
      </c>
      <c r="Q92" s="36" t="s">
        <v>1071</v>
      </c>
      <c r="R92" s="36" t="s">
        <v>39</v>
      </c>
      <c r="S92" s="36" t="s">
        <v>2031</v>
      </c>
      <c r="T92" s="36" t="s">
        <v>2523</v>
      </c>
      <c r="U92" s="36" t="s">
        <v>1068</v>
      </c>
      <c r="V92" s="36" t="s">
        <v>1068</v>
      </c>
      <c r="W92" s="36" t="s">
        <v>1060</v>
      </c>
      <c r="AA92" s="36" t="s">
        <v>2717</v>
      </c>
    </row>
    <row r="93" spans="1:27">
      <c r="A93" s="39" t="s">
        <v>1959</v>
      </c>
      <c r="B93" s="39" t="s">
        <v>773</v>
      </c>
      <c r="C93" s="36" t="s">
        <v>774</v>
      </c>
      <c r="D93" s="40" t="s">
        <v>157</v>
      </c>
      <c r="E93" s="36" t="s">
        <v>777</v>
      </c>
      <c r="F93" s="36" t="s">
        <v>1051</v>
      </c>
      <c r="G93" s="36" t="s">
        <v>775</v>
      </c>
      <c r="H93" s="36" t="s">
        <v>776</v>
      </c>
      <c r="I93" s="36">
        <v>17000</v>
      </c>
      <c r="J93" s="36" t="s">
        <v>2157</v>
      </c>
      <c r="K93" s="38" t="e">
        <f>VLOOKUP(C93,#REF!,2,FALSE)</f>
        <v>#REF!</v>
      </c>
      <c r="L93" s="43">
        <f t="shared" si="3"/>
        <v>3.70588235294118</v>
      </c>
      <c r="M93" s="44">
        <f t="shared" si="4"/>
        <v>0.0117647058823529</v>
      </c>
      <c r="N93" s="36" t="s">
        <v>1065</v>
      </c>
      <c r="O93" s="36" t="s">
        <v>2718</v>
      </c>
      <c r="P93" s="36">
        <v>200</v>
      </c>
      <c r="Q93" s="36" t="s">
        <v>1590</v>
      </c>
      <c r="R93" s="36" t="s">
        <v>82</v>
      </c>
      <c r="S93" s="36" t="s">
        <v>2031</v>
      </c>
      <c r="T93" s="36" t="s">
        <v>2523</v>
      </c>
      <c r="U93" s="36" t="s">
        <v>1068</v>
      </c>
      <c r="V93" s="36" t="s">
        <v>1068</v>
      </c>
      <c r="W93" s="36" t="s">
        <v>1060</v>
      </c>
      <c r="AA93" s="36" t="s">
        <v>2571</v>
      </c>
    </row>
    <row r="94" spans="1:27">
      <c r="A94" s="39" t="s">
        <v>1468</v>
      </c>
      <c r="B94" s="39" t="s">
        <v>781</v>
      </c>
      <c r="C94" s="36" t="s">
        <v>782</v>
      </c>
      <c r="D94" s="40" t="s">
        <v>157</v>
      </c>
      <c r="E94" s="36" t="s">
        <v>785</v>
      </c>
      <c r="F94" s="36" t="s">
        <v>1051</v>
      </c>
      <c r="G94" s="36" t="s">
        <v>783</v>
      </c>
      <c r="H94" s="36" t="s">
        <v>784</v>
      </c>
      <c r="I94" s="36">
        <v>26000</v>
      </c>
      <c r="J94" s="36" t="s">
        <v>2372</v>
      </c>
      <c r="K94" s="38" t="e">
        <f>VLOOKUP(C94,#REF!,2,FALSE)</f>
        <v>#REF!</v>
      </c>
      <c r="L94" s="43">
        <f t="shared" si="3"/>
        <v>3.69230769230769</v>
      </c>
      <c r="M94" s="44">
        <f t="shared" si="4"/>
        <v>0.00769230769230769</v>
      </c>
      <c r="N94" s="36" t="s">
        <v>1065</v>
      </c>
      <c r="O94" s="36" t="s">
        <v>2719</v>
      </c>
      <c r="P94" s="36">
        <v>200</v>
      </c>
      <c r="Q94" s="36" t="s">
        <v>2720</v>
      </c>
      <c r="R94" s="36" t="s">
        <v>82</v>
      </c>
      <c r="S94" s="36" t="s">
        <v>2031</v>
      </c>
      <c r="T94" s="36" t="s">
        <v>2523</v>
      </c>
      <c r="U94" s="36" t="s">
        <v>1068</v>
      </c>
      <c r="V94" s="36" t="s">
        <v>1068</v>
      </c>
      <c r="W94" s="36" t="s">
        <v>1060</v>
      </c>
      <c r="AA94" s="36" t="s">
        <v>2686</v>
      </c>
    </row>
    <row r="95" spans="1:27">
      <c r="A95" s="39" t="s">
        <v>1763</v>
      </c>
      <c r="B95" s="39" t="s">
        <v>789</v>
      </c>
      <c r="C95" s="36" t="s">
        <v>790</v>
      </c>
      <c r="D95" s="40" t="s">
        <v>157</v>
      </c>
      <c r="E95" s="36" t="s">
        <v>790</v>
      </c>
      <c r="F95" s="36" t="s">
        <v>1051</v>
      </c>
      <c r="G95" s="36" t="s">
        <v>791</v>
      </c>
      <c r="H95" s="36" t="s">
        <v>792</v>
      </c>
      <c r="I95" s="36">
        <v>19000</v>
      </c>
      <c r="J95" s="36" t="s">
        <v>2363</v>
      </c>
      <c r="K95" s="38" t="e">
        <f>VLOOKUP(C95,#REF!,2,FALSE)</f>
        <v>#REF!</v>
      </c>
      <c r="L95" s="43">
        <f t="shared" si="3"/>
        <v>3.68421052631579</v>
      </c>
      <c r="M95" s="44">
        <f t="shared" si="4"/>
        <v>0.0105263157894737</v>
      </c>
      <c r="N95" s="36" t="s">
        <v>1065</v>
      </c>
      <c r="O95" s="36" t="s">
        <v>2721</v>
      </c>
      <c r="P95" s="36">
        <v>200</v>
      </c>
      <c r="Q95" s="36" t="s">
        <v>88</v>
      </c>
      <c r="R95" s="36" t="s">
        <v>103</v>
      </c>
      <c r="S95" s="36" t="s">
        <v>2031</v>
      </c>
      <c r="T95" s="36" t="s">
        <v>2523</v>
      </c>
      <c r="U95" s="36" t="s">
        <v>1068</v>
      </c>
      <c r="V95" s="36" t="s">
        <v>1068</v>
      </c>
      <c r="W95" s="36" t="s">
        <v>1060</v>
      </c>
      <c r="AA95" s="36" t="s">
        <v>2722</v>
      </c>
    </row>
    <row r="96" spans="1:27">
      <c r="A96" s="39" t="s">
        <v>2723</v>
      </c>
      <c r="B96" s="39" t="s">
        <v>797</v>
      </c>
      <c r="C96" s="36" t="s">
        <v>798</v>
      </c>
      <c r="D96" s="40" t="s">
        <v>157</v>
      </c>
      <c r="E96" s="36" t="s">
        <v>801</v>
      </c>
      <c r="F96" s="36" t="s">
        <v>1051</v>
      </c>
      <c r="G96" s="36" t="s">
        <v>799</v>
      </c>
      <c r="H96" s="36" t="s">
        <v>800</v>
      </c>
      <c r="I96" s="36">
        <v>11000</v>
      </c>
      <c r="J96" s="36" t="s">
        <v>2296</v>
      </c>
      <c r="K96" s="38" t="e">
        <f>VLOOKUP(C96,#REF!,2,FALSE)</f>
        <v>#REF!</v>
      </c>
      <c r="L96" s="43">
        <f t="shared" si="3"/>
        <v>3.63636363636364</v>
      </c>
      <c r="M96" s="44">
        <f t="shared" si="4"/>
        <v>0.0181818181818182</v>
      </c>
      <c r="N96" s="36" t="s">
        <v>1065</v>
      </c>
      <c r="O96" s="36" t="s">
        <v>1554</v>
      </c>
      <c r="P96" s="36">
        <v>200</v>
      </c>
      <c r="Q96" s="36" t="s">
        <v>1067</v>
      </c>
      <c r="R96" s="36" t="s">
        <v>39</v>
      </c>
      <c r="S96" s="36" t="s">
        <v>2031</v>
      </c>
      <c r="T96" s="36" t="s">
        <v>2523</v>
      </c>
      <c r="U96" s="36" t="s">
        <v>1068</v>
      </c>
      <c r="V96" s="36" t="s">
        <v>1068</v>
      </c>
      <c r="W96" s="36" t="s">
        <v>1060</v>
      </c>
      <c r="AA96" s="36" t="s">
        <v>2724</v>
      </c>
    </row>
    <row r="97" spans="1:27">
      <c r="A97" s="39" t="s">
        <v>2725</v>
      </c>
      <c r="B97" s="39" t="s">
        <v>804</v>
      </c>
      <c r="C97" s="36" t="s">
        <v>805</v>
      </c>
      <c r="D97" s="40" t="s">
        <v>157</v>
      </c>
      <c r="E97" s="36" t="s">
        <v>808</v>
      </c>
      <c r="F97" s="36" t="s">
        <v>1051</v>
      </c>
      <c r="G97" s="36" t="s">
        <v>806</v>
      </c>
      <c r="H97" s="36" t="s">
        <v>807</v>
      </c>
      <c r="I97" s="36">
        <v>18000</v>
      </c>
      <c r="J97" s="36" t="s">
        <v>1096</v>
      </c>
      <c r="K97" s="38" t="e">
        <f>VLOOKUP(C97,#REF!,2,FALSE)</f>
        <v>#REF!</v>
      </c>
      <c r="L97" s="43">
        <f t="shared" si="3"/>
        <v>3.61111111111111</v>
      </c>
      <c r="M97" s="44">
        <f t="shared" si="4"/>
        <v>0.0111111111111111</v>
      </c>
      <c r="N97" s="36" t="s">
        <v>1065</v>
      </c>
      <c r="O97" s="36" t="s">
        <v>1554</v>
      </c>
      <c r="P97" s="36">
        <v>200</v>
      </c>
      <c r="Q97" s="36" t="s">
        <v>2726</v>
      </c>
      <c r="R97" s="36" t="s">
        <v>39</v>
      </c>
      <c r="S97" s="36" t="s">
        <v>2031</v>
      </c>
      <c r="T97" s="36" t="s">
        <v>2523</v>
      </c>
      <c r="U97" s="36" t="s">
        <v>1068</v>
      </c>
      <c r="V97" s="36" t="s">
        <v>1068</v>
      </c>
      <c r="W97" s="36" t="s">
        <v>1060</v>
      </c>
      <c r="AA97" s="36" t="s">
        <v>2727</v>
      </c>
    </row>
    <row r="98" spans="1:27">
      <c r="A98" s="39" t="s">
        <v>1464</v>
      </c>
      <c r="B98" s="39" t="s">
        <v>812</v>
      </c>
      <c r="C98" s="36" t="s">
        <v>813</v>
      </c>
      <c r="D98" s="40" t="s">
        <v>157</v>
      </c>
      <c r="E98" s="36" t="s">
        <v>813</v>
      </c>
      <c r="F98" s="36" t="s">
        <v>1080</v>
      </c>
      <c r="G98" s="36" t="s">
        <v>814</v>
      </c>
      <c r="H98" s="36" t="s">
        <v>815</v>
      </c>
      <c r="I98" s="36">
        <v>26000</v>
      </c>
      <c r="J98" s="36" t="s">
        <v>1869</v>
      </c>
      <c r="K98" s="38" t="e">
        <f>VLOOKUP(C98,#REF!,2,FALSE)</f>
        <v>#REF!</v>
      </c>
      <c r="L98" s="43">
        <f t="shared" si="3"/>
        <v>3.53846153846154</v>
      </c>
      <c r="M98" s="44">
        <f t="shared" si="4"/>
        <v>0.00769230769230769</v>
      </c>
      <c r="N98" s="36" t="s">
        <v>1056</v>
      </c>
      <c r="O98" s="36" t="s">
        <v>2728</v>
      </c>
      <c r="P98" s="36">
        <v>200</v>
      </c>
      <c r="Q98" s="36" t="s">
        <v>1147</v>
      </c>
      <c r="R98" s="36" t="s">
        <v>39</v>
      </c>
      <c r="S98" s="36" t="s">
        <v>2031</v>
      </c>
      <c r="T98" s="36" t="s">
        <v>2523</v>
      </c>
      <c r="U98" s="36" t="s">
        <v>1068</v>
      </c>
      <c r="V98" s="36" t="s">
        <v>1068</v>
      </c>
      <c r="W98" s="36" t="s">
        <v>1060</v>
      </c>
      <c r="AA98" s="36" t="s">
        <v>2729</v>
      </c>
    </row>
    <row r="99" spans="1:27">
      <c r="A99" s="39" t="s">
        <v>103</v>
      </c>
      <c r="B99" s="39" t="s">
        <v>2730</v>
      </c>
      <c r="C99" s="36" t="s">
        <v>821</v>
      </c>
      <c r="D99" s="40" t="s">
        <v>157</v>
      </c>
      <c r="E99" s="36" t="s">
        <v>824</v>
      </c>
      <c r="F99" s="36" t="s">
        <v>1051</v>
      </c>
      <c r="G99" s="36" t="s">
        <v>822</v>
      </c>
      <c r="H99" s="36" t="s">
        <v>823</v>
      </c>
      <c r="I99" s="36">
        <v>11316</v>
      </c>
      <c r="J99" s="36" t="s">
        <v>2296</v>
      </c>
      <c r="K99" s="38" t="e">
        <f>VLOOKUP(C99,#REF!,2,FALSE)</f>
        <v>#REF!</v>
      </c>
      <c r="L99" s="43">
        <f t="shared" si="3"/>
        <v>3.53481795687522</v>
      </c>
      <c r="M99" s="44">
        <f t="shared" si="4"/>
        <v>0.0176740897843761</v>
      </c>
      <c r="N99" s="36" t="s">
        <v>1065</v>
      </c>
      <c r="O99" s="36" t="s">
        <v>1209</v>
      </c>
      <c r="P99" s="36">
        <v>200</v>
      </c>
      <c r="Q99" s="36" t="s">
        <v>1071</v>
      </c>
      <c r="R99" s="36" t="s">
        <v>39</v>
      </c>
      <c r="S99" s="36" t="s">
        <v>2031</v>
      </c>
      <c r="T99" s="36" t="s">
        <v>2523</v>
      </c>
      <c r="U99" s="36" t="s">
        <v>1068</v>
      </c>
      <c r="V99" s="36" t="s">
        <v>1068</v>
      </c>
      <c r="W99" s="36" t="s">
        <v>1060</v>
      </c>
      <c r="AA99" s="36" t="s">
        <v>2731</v>
      </c>
    </row>
    <row r="100" spans="1:27">
      <c r="A100" s="39" t="s">
        <v>2045</v>
      </c>
      <c r="B100" s="39" t="s">
        <v>825</v>
      </c>
      <c r="C100" s="36" t="s">
        <v>826</v>
      </c>
      <c r="D100" s="40" t="s">
        <v>157</v>
      </c>
      <c r="E100" s="36" t="s">
        <v>829</v>
      </c>
      <c r="F100" s="36" t="s">
        <v>1051</v>
      </c>
      <c r="G100" s="36" t="s">
        <v>827</v>
      </c>
      <c r="H100" s="36" t="s">
        <v>828</v>
      </c>
      <c r="I100" s="36">
        <v>11000</v>
      </c>
      <c r="J100" s="36" t="s">
        <v>2732</v>
      </c>
      <c r="K100" s="38" t="e">
        <f>VLOOKUP(C100,#REF!,2,FALSE)</f>
        <v>#REF!</v>
      </c>
      <c r="L100" s="43">
        <f t="shared" si="3"/>
        <v>3.36363636363636</v>
      </c>
      <c r="M100" s="44">
        <f t="shared" si="4"/>
        <v>0.0181818181818182</v>
      </c>
      <c r="N100" s="36" t="s">
        <v>1065</v>
      </c>
      <c r="O100" s="36" t="s">
        <v>2733</v>
      </c>
      <c r="P100" s="36">
        <v>200</v>
      </c>
      <c r="Q100" s="36" t="s">
        <v>1086</v>
      </c>
      <c r="R100" s="36" t="s">
        <v>82</v>
      </c>
      <c r="S100" s="36" t="s">
        <v>2031</v>
      </c>
      <c r="T100" s="36" t="s">
        <v>2523</v>
      </c>
      <c r="U100" s="36" t="s">
        <v>1068</v>
      </c>
      <c r="V100" s="36" t="s">
        <v>1068</v>
      </c>
      <c r="W100" s="36" t="s">
        <v>1060</v>
      </c>
      <c r="AA100" s="36" t="s">
        <v>2734</v>
      </c>
    </row>
    <row r="101" spans="1:27">
      <c r="A101" s="39" t="s">
        <v>2239</v>
      </c>
      <c r="B101" s="39" t="s">
        <v>833</v>
      </c>
      <c r="C101" s="36" t="s">
        <v>834</v>
      </c>
      <c r="D101" s="40" t="s">
        <v>157</v>
      </c>
      <c r="E101" s="36" t="s">
        <v>834</v>
      </c>
      <c r="F101" s="36" t="s">
        <v>1080</v>
      </c>
      <c r="G101" s="36" t="s">
        <v>833</v>
      </c>
      <c r="H101" s="36" t="s">
        <v>835</v>
      </c>
      <c r="I101" s="36">
        <v>12000</v>
      </c>
      <c r="J101" s="36" t="s">
        <v>2296</v>
      </c>
      <c r="K101" s="38" t="e">
        <f>VLOOKUP(C101,#REF!,2,FALSE)</f>
        <v>#REF!</v>
      </c>
      <c r="L101" s="43">
        <f t="shared" si="3"/>
        <v>3.33333333333333</v>
      </c>
      <c r="M101" s="44">
        <f t="shared" si="4"/>
        <v>0.0166666666666667</v>
      </c>
      <c r="N101" s="36" t="s">
        <v>1065</v>
      </c>
      <c r="O101" s="36" t="s">
        <v>2735</v>
      </c>
      <c r="P101" s="36">
        <v>200</v>
      </c>
      <c r="Q101" s="36" t="s">
        <v>1071</v>
      </c>
      <c r="R101" s="36" t="s">
        <v>103</v>
      </c>
      <c r="S101" s="36" t="s">
        <v>2031</v>
      </c>
      <c r="T101" s="36" t="s">
        <v>2523</v>
      </c>
      <c r="U101" s="36" t="s">
        <v>2031</v>
      </c>
      <c r="V101" s="36" t="s">
        <v>1068</v>
      </c>
      <c r="W101" s="36" t="s">
        <v>1060</v>
      </c>
      <c r="AA101" s="36" t="s">
        <v>2736</v>
      </c>
    </row>
    <row r="102" spans="1:27">
      <c r="A102" s="39" t="s">
        <v>2377</v>
      </c>
      <c r="B102" s="39" t="s">
        <v>836</v>
      </c>
      <c r="C102" s="36" t="s">
        <v>837</v>
      </c>
      <c r="D102" s="40" t="s">
        <v>157</v>
      </c>
      <c r="E102" s="36" t="s">
        <v>840</v>
      </c>
      <c r="F102" s="36" t="s">
        <v>1080</v>
      </c>
      <c r="G102" s="36" t="s">
        <v>838</v>
      </c>
      <c r="H102" s="36" t="s">
        <v>839</v>
      </c>
      <c r="I102" s="36">
        <v>49000</v>
      </c>
      <c r="J102" s="36" t="s">
        <v>2737</v>
      </c>
      <c r="K102" s="38" t="e">
        <f>VLOOKUP(C102,#REF!,2,FALSE)</f>
        <v>#REF!</v>
      </c>
      <c r="L102" s="43">
        <f t="shared" si="3"/>
        <v>3.3265306122449</v>
      </c>
      <c r="M102" s="44">
        <f t="shared" si="4"/>
        <v>0.00408163265306122</v>
      </c>
      <c r="N102" s="36" t="s">
        <v>1065</v>
      </c>
      <c r="O102" s="36" t="s">
        <v>2738</v>
      </c>
      <c r="P102" s="36">
        <v>200</v>
      </c>
      <c r="Q102" s="36" t="s">
        <v>2739</v>
      </c>
      <c r="R102" s="36" t="s">
        <v>82</v>
      </c>
      <c r="S102" s="36" t="s">
        <v>2031</v>
      </c>
      <c r="T102" s="36" t="s">
        <v>2523</v>
      </c>
      <c r="U102" s="36" t="s">
        <v>2740</v>
      </c>
      <c r="V102" s="36" t="s">
        <v>1068</v>
      </c>
      <c r="W102" s="36" t="s">
        <v>1060</v>
      </c>
      <c r="AA102" s="36" t="s">
        <v>2741</v>
      </c>
    </row>
    <row r="103" spans="1:27">
      <c r="A103" s="39" t="s">
        <v>1062</v>
      </c>
      <c r="B103" s="39" t="s">
        <v>844</v>
      </c>
      <c r="C103" s="36" t="s">
        <v>845</v>
      </c>
      <c r="D103" s="40" t="s">
        <v>157</v>
      </c>
      <c r="E103" s="36" t="s">
        <v>848</v>
      </c>
      <c r="F103" s="36" t="s">
        <v>1080</v>
      </c>
      <c r="G103" s="36" t="s">
        <v>846</v>
      </c>
      <c r="H103" s="36" t="s">
        <v>847</v>
      </c>
      <c r="I103" s="36">
        <v>32000</v>
      </c>
      <c r="J103" s="36" t="s">
        <v>1272</v>
      </c>
      <c r="K103" s="38" t="e">
        <f>VLOOKUP(C103,#REF!,2,FALSE)</f>
        <v>#REF!</v>
      </c>
      <c r="L103" s="43">
        <f t="shared" si="3"/>
        <v>3.28125</v>
      </c>
      <c r="M103" s="44">
        <f t="shared" si="4"/>
        <v>0.00625</v>
      </c>
      <c r="N103" s="36" t="s">
        <v>1056</v>
      </c>
      <c r="O103" s="36" t="s">
        <v>2742</v>
      </c>
      <c r="P103" s="36">
        <v>200</v>
      </c>
      <c r="Q103" s="36" t="s">
        <v>1697</v>
      </c>
      <c r="R103" s="36" t="s">
        <v>82</v>
      </c>
      <c r="S103" s="36" t="s">
        <v>2031</v>
      </c>
      <c r="T103" s="36" t="s">
        <v>2523</v>
      </c>
      <c r="U103" s="36" t="s">
        <v>1068</v>
      </c>
      <c r="V103" s="36" t="s">
        <v>1068</v>
      </c>
      <c r="W103" s="36" t="s">
        <v>1060</v>
      </c>
      <c r="AA103" s="36" t="s">
        <v>2743</v>
      </c>
    </row>
    <row r="104" spans="1:27">
      <c r="A104" s="39" t="s">
        <v>1880</v>
      </c>
      <c r="B104" s="39" t="s">
        <v>852</v>
      </c>
      <c r="C104" s="36" t="s">
        <v>853</v>
      </c>
      <c r="D104" s="40" t="s">
        <v>157</v>
      </c>
      <c r="E104" s="36" t="s">
        <v>856</v>
      </c>
      <c r="F104" s="36" t="s">
        <v>1134</v>
      </c>
      <c r="G104" s="36" t="s">
        <v>854</v>
      </c>
      <c r="H104" s="36" t="s">
        <v>855</v>
      </c>
      <c r="I104" s="36">
        <v>11000</v>
      </c>
      <c r="J104" s="36" t="s">
        <v>1184</v>
      </c>
      <c r="K104" s="38" t="e">
        <f>VLOOKUP(C104,#REF!,2,FALSE)</f>
        <v>#REF!</v>
      </c>
      <c r="L104" s="43">
        <f t="shared" si="3"/>
        <v>3.27272727272727</v>
      </c>
      <c r="M104" s="44">
        <f t="shared" si="4"/>
        <v>0.0181818181818182</v>
      </c>
      <c r="N104" s="36" t="s">
        <v>2349</v>
      </c>
      <c r="O104" s="36" t="s">
        <v>2744</v>
      </c>
      <c r="P104" s="36">
        <v>200</v>
      </c>
      <c r="Q104" s="36" t="s">
        <v>2745</v>
      </c>
      <c r="R104" s="36" t="s">
        <v>82</v>
      </c>
      <c r="S104" s="36" t="s">
        <v>2031</v>
      </c>
      <c r="T104" s="36" t="s">
        <v>2523</v>
      </c>
      <c r="U104" s="36" t="s">
        <v>1068</v>
      </c>
      <c r="V104" s="36" t="s">
        <v>1068</v>
      </c>
      <c r="W104" s="36" t="s">
        <v>1060</v>
      </c>
      <c r="AA104" s="36" t="s">
        <v>2746</v>
      </c>
    </row>
    <row r="105" spans="1:27">
      <c r="A105" s="39" t="s">
        <v>1724</v>
      </c>
      <c r="B105" s="39" t="s">
        <v>862</v>
      </c>
      <c r="C105" s="36" t="s">
        <v>863</v>
      </c>
      <c r="D105" s="40" t="s">
        <v>157</v>
      </c>
      <c r="E105" s="36" t="s">
        <v>866</v>
      </c>
      <c r="F105" s="36" t="s">
        <v>1051</v>
      </c>
      <c r="G105" s="36" t="s">
        <v>864</v>
      </c>
      <c r="H105" s="36" t="s">
        <v>865</v>
      </c>
      <c r="I105" s="36">
        <v>19000</v>
      </c>
      <c r="J105" s="36" t="s">
        <v>1609</v>
      </c>
      <c r="K105" s="38" t="e">
        <f>VLOOKUP(C105,#REF!,2,FALSE)</f>
        <v>#REF!</v>
      </c>
      <c r="L105" s="43">
        <f t="shared" si="3"/>
        <v>3.26315789473684</v>
      </c>
      <c r="M105" s="44">
        <f t="shared" si="4"/>
        <v>0.0105263157894737</v>
      </c>
      <c r="N105" s="36" t="s">
        <v>1065</v>
      </c>
      <c r="O105" s="36" t="s">
        <v>2747</v>
      </c>
      <c r="P105" s="36">
        <v>200</v>
      </c>
      <c r="Q105" s="36" t="s">
        <v>1086</v>
      </c>
      <c r="R105" s="36" t="s">
        <v>39</v>
      </c>
      <c r="S105" s="36" t="s">
        <v>2031</v>
      </c>
      <c r="T105" s="36" t="s">
        <v>2523</v>
      </c>
      <c r="U105" s="36" t="s">
        <v>1379</v>
      </c>
      <c r="V105" s="36" t="s">
        <v>1068</v>
      </c>
      <c r="W105" s="36" t="s">
        <v>1060</v>
      </c>
      <c r="AA105" s="36" t="s">
        <v>2748</v>
      </c>
    </row>
    <row r="106" spans="1:27">
      <c r="A106" s="39" t="s">
        <v>1552</v>
      </c>
      <c r="B106" s="39" t="s">
        <v>870</v>
      </c>
      <c r="C106" s="36" t="s">
        <v>871</v>
      </c>
      <c r="D106" s="40" t="s">
        <v>157</v>
      </c>
      <c r="E106" s="36" t="s">
        <v>874</v>
      </c>
      <c r="F106" s="36" t="s">
        <v>1080</v>
      </c>
      <c r="G106" s="36" t="s">
        <v>872</v>
      </c>
      <c r="H106" s="36" t="s">
        <v>873</v>
      </c>
      <c r="I106" s="36">
        <v>18000</v>
      </c>
      <c r="J106" s="36" t="s">
        <v>126</v>
      </c>
      <c r="K106" s="38" t="e">
        <f>VLOOKUP(C106,#REF!,2,FALSE)</f>
        <v>#REF!</v>
      </c>
      <c r="L106" s="43">
        <f t="shared" si="3"/>
        <v>3.22222222222222</v>
      </c>
      <c r="M106" s="44">
        <f t="shared" si="4"/>
        <v>0.0111111111111111</v>
      </c>
      <c r="N106" s="36" t="s">
        <v>1056</v>
      </c>
      <c r="O106" s="36" t="s">
        <v>2565</v>
      </c>
      <c r="P106" s="36">
        <v>200</v>
      </c>
      <c r="Q106" s="36" t="s">
        <v>1071</v>
      </c>
      <c r="R106" s="36" t="s">
        <v>82</v>
      </c>
      <c r="S106" s="36" t="s">
        <v>2031</v>
      </c>
      <c r="T106" s="36" t="s">
        <v>2523</v>
      </c>
      <c r="U106" s="36" t="s">
        <v>1068</v>
      </c>
      <c r="V106" s="36" t="s">
        <v>1068</v>
      </c>
      <c r="W106" s="36" t="s">
        <v>1060</v>
      </c>
      <c r="AA106" s="36" t="s">
        <v>2729</v>
      </c>
    </row>
    <row r="107" spans="1:27">
      <c r="A107" s="39" t="s">
        <v>2125</v>
      </c>
      <c r="B107" s="39" t="s">
        <v>879</v>
      </c>
      <c r="C107" s="36" t="s">
        <v>880</v>
      </c>
      <c r="D107" s="40" t="s">
        <v>157</v>
      </c>
      <c r="E107" s="36" t="s">
        <v>883</v>
      </c>
      <c r="F107" s="36" t="s">
        <v>1051</v>
      </c>
      <c r="G107" s="36" t="s">
        <v>881</v>
      </c>
      <c r="H107" s="36" t="s">
        <v>882</v>
      </c>
      <c r="I107" s="36">
        <v>18000</v>
      </c>
      <c r="J107" s="36" t="s">
        <v>126</v>
      </c>
      <c r="K107" s="38" t="e">
        <f>VLOOKUP(C107,#REF!,2,FALSE)</f>
        <v>#REF!</v>
      </c>
      <c r="L107" s="43">
        <f t="shared" si="3"/>
        <v>3.22222222222222</v>
      </c>
      <c r="M107" s="44">
        <f t="shared" si="4"/>
        <v>0.0111111111111111</v>
      </c>
      <c r="N107" s="36" t="s">
        <v>1065</v>
      </c>
      <c r="O107" s="36" t="s">
        <v>1493</v>
      </c>
      <c r="P107" s="36">
        <v>200</v>
      </c>
      <c r="Q107" s="36" t="s">
        <v>1578</v>
      </c>
      <c r="R107" s="36" t="s">
        <v>1556</v>
      </c>
      <c r="S107" s="36" t="s">
        <v>2031</v>
      </c>
      <c r="T107" s="36" t="s">
        <v>2523</v>
      </c>
      <c r="U107" s="36" t="s">
        <v>2749</v>
      </c>
      <c r="V107" s="36" t="s">
        <v>1068</v>
      </c>
      <c r="W107" s="36" t="s">
        <v>1060</v>
      </c>
      <c r="AA107" s="36" t="s">
        <v>2750</v>
      </c>
    </row>
    <row r="108" spans="1:27">
      <c r="A108" s="39" t="s">
        <v>2751</v>
      </c>
      <c r="B108" s="39" t="s">
        <v>885</v>
      </c>
      <c r="C108" s="36" t="s">
        <v>886</v>
      </c>
      <c r="D108" s="40" t="s">
        <v>157</v>
      </c>
      <c r="E108" s="36" t="s">
        <v>889</v>
      </c>
      <c r="F108" s="36" t="s">
        <v>1051</v>
      </c>
      <c r="G108" s="36" t="s">
        <v>887</v>
      </c>
      <c r="H108" s="36" t="s">
        <v>888</v>
      </c>
      <c r="I108" s="36">
        <v>20000</v>
      </c>
      <c r="J108" s="36" t="s">
        <v>1244</v>
      </c>
      <c r="K108" s="38" t="e">
        <f>VLOOKUP(C108,#REF!,2,FALSE)</f>
        <v>#REF!</v>
      </c>
      <c r="L108" s="43">
        <f t="shared" si="3"/>
        <v>3.2</v>
      </c>
      <c r="M108" s="44">
        <f t="shared" si="4"/>
        <v>0.01</v>
      </c>
      <c r="N108" s="36" t="s">
        <v>1056</v>
      </c>
      <c r="O108" s="36" t="s">
        <v>2752</v>
      </c>
      <c r="P108" s="36">
        <v>200</v>
      </c>
      <c r="Q108" s="36" t="s">
        <v>1067</v>
      </c>
      <c r="R108" s="36" t="s">
        <v>39</v>
      </c>
      <c r="S108" s="36" t="s">
        <v>2031</v>
      </c>
      <c r="T108" s="36" t="s">
        <v>2523</v>
      </c>
      <c r="U108" s="36" t="s">
        <v>1068</v>
      </c>
      <c r="V108" s="36" t="s">
        <v>1068</v>
      </c>
      <c r="W108" s="36" t="s">
        <v>1060</v>
      </c>
      <c r="AA108" s="36" t="s">
        <v>2753</v>
      </c>
    </row>
    <row r="109" spans="1:27">
      <c r="A109" s="39" t="s">
        <v>1647</v>
      </c>
      <c r="B109" s="39" t="s">
        <v>892</v>
      </c>
      <c r="C109" s="36" t="s">
        <v>893</v>
      </c>
      <c r="D109" s="40" t="s">
        <v>157</v>
      </c>
      <c r="E109" s="36" t="s">
        <v>896</v>
      </c>
      <c r="F109" s="36" t="s">
        <v>1051</v>
      </c>
      <c r="G109" s="36" t="s">
        <v>894</v>
      </c>
      <c r="H109" s="36" t="s">
        <v>895</v>
      </c>
      <c r="I109" s="36">
        <v>11000</v>
      </c>
      <c r="J109" s="36" t="s">
        <v>1491</v>
      </c>
      <c r="K109" s="38" t="e">
        <f>VLOOKUP(C109,#REF!,2,FALSE)</f>
        <v>#REF!</v>
      </c>
      <c r="L109" s="43">
        <f t="shared" si="3"/>
        <v>3.18181818181818</v>
      </c>
      <c r="M109" s="44">
        <f t="shared" si="4"/>
        <v>0.0181818181818182</v>
      </c>
      <c r="N109" s="36" t="s">
        <v>1065</v>
      </c>
      <c r="O109" s="36" t="s">
        <v>1070</v>
      </c>
      <c r="P109" s="36">
        <v>200</v>
      </c>
      <c r="Q109" s="36" t="s">
        <v>1237</v>
      </c>
      <c r="R109" s="36" t="s">
        <v>103</v>
      </c>
      <c r="S109" s="36" t="s">
        <v>2031</v>
      </c>
      <c r="T109" s="36" t="s">
        <v>2523</v>
      </c>
      <c r="U109" s="36" t="s">
        <v>2574</v>
      </c>
      <c r="V109" s="36" t="s">
        <v>1068</v>
      </c>
      <c r="W109" s="36" t="s">
        <v>1060</v>
      </c>
      <c r="AA109" s="36" t="s">
        <v>2754</v>
      </c>
    </row>
    <row r="110" spans="1:27">
      <c r="A110" s="39" t="s">
        <v>2755</v>
      </c>
      <c r="B110" s="39" t="s">
        <v>900</v>
      </c>
      <c r="C110" s="36" t="s">
        <v>901</v>
      </c>
      <c r="D110" s="40" t="s">
        <v>157</v>
      </c>
      <c r="E110" s="36" t="s">
        <v>904</v>
      </c>
      <c r="F110" s="36" t="s">
        <v>1051</v>
      </c>
      <c r="G110" s="36" t="s">
        <v>902</v>
      </c>
      <c r="H110" s="36" t="s">
        <v>903</v>
      </c>
      <c r="I110" s="36">
        <v>11000</v>
      </c>
      <c r="J110" s="36" t="s">
        <v>1491</v>
      </c>
      <c r="K110" s="38" t="e">
        <f>VLOOKUP(C110,#REF!,2,FALSE)</f>
        <v>#REF!</v>
      </c>
      <c r="L110" s="43">
        <f t="shared" si="3"/>
        <v>3.18181818181818</v>
      </c>
      <c r="M110" s="44">
        <f t="shared" si="4"/>
        <v>0.0181818181818182</v>
      </c>
      <c r="N110" s="36" t="s">
        <v>1065</v>
      </c>
      <c r="O110" s="36" t="s">
        <v>1066</v>
      </c>
      <c r="P110" s="36">
        <v>200</v>
      </c>
      <c r="Q110" s="36" t="s">
        <v>1071</v>
      </c>
      <c r="R110" s="36" t="s">
        <v>39</v>
      </c>
      <c r="S110" s="36" t="s">
        <v>2031</v>
      </c>
      <c r="T110" s="36" t="s">
        <v>2523</v>
      </c>
      <c r="U110" s="36" t="s">
        <v>1379</v>
      </c>
      <c r="V110" s="36" t="s">
        <v>1068</v>
      </c>
      <c r="W110" s="36" t="s">
        <v>1060</v>
      </c>
      <c r="AA110" s="36" t="s">
        <v>2594</v>
      </c>
    </row>
    <row r="111" spans="1:27">
      <c r="A111" s="39" t="s">
        <v>2756</v>
      </c>
      <c r="B111" s="39" t="s">
        <v>2757</v>
      </c>
      <c r="C111" s="36" t="s">
        <v>907</v>
      </c>
      <c r="D111" s="40" t="s">
        <v>157</v>
      </c>
      <c r="E111" s="36" t="s">
        <v>910</v>
      </c>
      <c r="F111" s="36" t="s">
        <v>1051</v>
      </c>
      <c r="G111" s="36" t="s">
        <v>908</v>
      </c>
      <c r="H111" s="36" t="s">
        <v>909</v>
      </c>
      <c r="I111" s="36">
        <v>17000</v>
      </c>
      <c r="J111" s="36" t="s">
        <v>1145</v>
      </c>
      <c r="K111" s="38" t="e">
        <f>VLOOKUP(C111,#REF!,2,FALSE)</f>
        <v>#REF!</v>
      </c>
      <c r="L111" s="43">
        <f t="shared" si="3"/>
        <v>3.11764705882353</v>
      </c>
      <c r="M111" s="44">
        <f t="shared" si="4"/>
        <v>0.0117647058823529</v>
      </c>
      <c r="N111" s="36" t="s">
        <v>1065</v>
      </c>
      <c r="O111" s="36" t="s">
        <v>1146</v>
      </c>
      <c r="P111" s="36">
        <v>200</v>
      </c>
      <c r="Q111" s="36" t="s">
        <v>1071</v>
      </c>
      <c r="R111" s="36" t="s">
        <v>39</v>
      </c>
      <c r="S111" s="36" t="s">
        <v>2031</v>
      </c>
      <c r="T111" s="36" t="s">
        <v>2523</v>
      </c>
      <c r="U111" s="36" t="s">
        <v>1068</v>
      </c>
      <c r="V111" s="36" t="s">
        <v>1068</v>
      </c>
      <c r="W111" s="36" t="s">
        <v>1060</v>
      </c>
      <c r="AA111" s="36" t="s">
        <v>2758</v>
      </c>
    </row>
    <row r="112" spans="1:27">
      <c r="A112" s="39" t="s">
        <v>2263</v>
      </c>
      <c r="B112" s="39" t="s">
        <v>915</v>
      </c>
      <c r="C112" s="36" t="s">
        <v>916</v>
      </c>
      <c r="D112" s="40" t="s">
        <v>157</v>
      </c>
      <c r="E112" s="36" t="s">
        <v>919</v>
      </c>
      <c r="F112" s="36" t="s">
        <v>1051</v>
      </c>
      <c r="G112" s="36" t="s">
        <v>917</v>
      </c>
      <c r="H112" s="36" t="s">
        <v>918</v>
      </c>
      <c r="I112" s="36">
        <v>10200</v>
      </c>
      <c r="J112" s="36" t="s">
        <v>1217</v>
      </c>
      <c r="K112" s="38" t="e">
        <f>VLOOKUP(C112,#REF!,2,FALSE)</f>
        <v>#REF!</v>
      </c>
      <c r="L112" s="43">
        <f t="shared" si="3"/>
        <v>3.03921568627451</v>
      </c>
      <c r="M112" s="44">
        <f t="shared" si="4"/>
        <v>0.0196078431372549</v>
      </c>
      <c r="N112" s="36" t="s">
        <v>1065</v>
      </c>
      <c r="O112" s="36" t="s">
        <v>2565</v>
      </c>
      <c r="P112" s="36">
        <v>200</v>
      </c>
      <c r="Q112" s="36" t="s">
        <v>2759</v>
      </c>
      <c r="R112" s="36" t="s">
        <v>82</v>
      </c>
      <c r="S112" s="36" t="s">
        <v>2031</v>
      </c>
      <c r="T112" s="36" t="s">
        <v>2523</v>
      </c>
      <c r="U112" s="36" t="s">
        <v>1068</v>
      </c>
      <c r="V112" s="36" t="s">
        <v>1068</v>
      </c>
      <c r="W112" s="36" t="s">
        <v>1060</v>
      </c>
      <c r="AA112" s="36" t="s">
        <v>2575</v>
      </c>
    </row>
    <row r="113" spans="1:27">
      <c r="A113" s="39" t="s">
        <v>2461</v>
      </c>
      <c r="B113" s="39" t="s">
        <v>925</v>
      </c>
      <c r="C113" s="36" t="s">
        <v>926</v>
      </c>
      <c r="D113" s="40" t="s">
        <v>157</v>
      </c>
      <c r="E113" s="36" t="s">
        <v>929</v>
      </c>
      <c r="F113" s="36" t="s">
        <v>1080</v>
      </c>
      <c r="G113" s="36" t="s">
        <v>927</v>
      </c>
      <c r="H113" s="36" t="s">
        <v>928</v>
      </c>
      <c r="I113" s="36">
        <v>14000</v>
      </c>
      <c r="J113" s="36" t="s">
        <v>2104</v>
      </c>
      <c r="K113" s="38" t="e">
        <f>VLOOKUP(C113,#REF!,2,FALSE)</f>
        <v>#REF!</v>
      </c>
      <c r="L113" s="43">
        <f t="shared" si="3"/>
        <v>3</v>
      </c>
      <c r="M113" s="44">
        <f t="shared" si="4"/>
        <v>0.0142857142857143</v>
      </c>
      <c r="N113" s="36" t="s">
        <v>2432</v>
      </c>
      <c r="O113" s="36" t="s">
        <v>1342</v>
      </c>
      <c r="P113" s="36">
        <v>200</v>
      </c>
      <c r="Q113" s="36" t="s">
        <v>2760</v>
      </c>
      <c r="R113" s="36" t="s">
        <v>82</v>
      </c>
      <c r="S113" s="36" t="s">
        <v>2031</v>
      </c>
      <c r="T113" s="36" t="s">
        <v>2523</v>
      </c>
      <c r="U113" s="36" t="s">
        <v>88</v>
      </c>
      <c r="V113" s="36" t="s">
        <v>1068</v>
      </c>
      <c r="W113" s="36" t="s">
        <v>1060</v>
      </c>
      <c r="AA113" s="36" t="s">
        <v>2761</v>
      </c>
    </row>
    <row r="114" spans="1:27">
      <c r="A114" s="39" t="s">
        <v>1300</v>
      </c>
      <c r="B114" s="39" t="s">
        <v>930</v>
      </c>
      <c r="C114" s="36" t="s">
        <v>845</v>
      </c>
      <c r="D114" s="40" t="s">
        <v>157</v>
      </c>
      <c r="E114" s="36" t="s">
        <v>933</v>
      </c>
      <c r="F114" s="36" t="s">
        <v>1080</v>
      </c>
      <c r="G114" s="36" t="s">
        <v>931</v>
      </c>
      <c r="H114" s="36" t="s">
        <v>932</v>
      </c>
      <c r="I114" s="36">
        <v>10200</v>
      </c>
      <c r="J114" s="36" t="s">
        <v>1588</v>
      </c>
      <c r="K114" s="38" t="e">
        <f>VLOOKUP(C114,#REF!,2,FALSE)</f>
        <v>#REF!</v>
      </c>
      <c r="L114" s="43">
        <f t="shared" si="3"/>
        <v>2.94117647058824</v>
      </c>
      <c r="M114" s="44">
        <f t="shared" si="4"/>
        <v>0.0196078431372549</v>
      </c>
      <c r="N114" s="36" t="s">
        <v>1056</v>
      </c>
      <c r="O114" s="36" t="s">
        <v>2742</v>
      </c>
      <c r="P114" s="36">
        <v>200</v>
      </c>
      <c r="Q114" s="36" t="s">
        <v>1697</v>
      </c>
      <c r="R114" s="36" t="s">
        <v>82</v>
      </c>
      <c r="S114" s="36" t="s">
        <v>2031</v>
      </c>
      <c r="T114" s="36" t="s">
        <v>2523</v>
      </c>
      <c r="U114" s="36" t="s">
        <v>1068</v>
      </c>
      <c r="V114" s="36" t="s">
        <v>1068</v>
      </c>
      <c r="W114" s="36" t="s">
        <v>1060</v>
      </c>
      <c r="AA114" s="36" t="s">
        <v>2762</v>
      </c>
    </row>
    <row r="115" spans="1:27">
      <c r="A115" s="39" t="s">
        <v>1495</v>
      </c>
      <c r="B115" s="39" t="s">
        <v>938</v>
      </c>
      <c r="C115" s="36" t="s">
        <v>939</v>
      </c>
      <c r="D115" s="40" t="s">
        <v>157</v>
      </c>
      <c r="E115" s="36" t="s">
        <v>941</v>
      </c>
      <c r="F115" s="36" t="s">
        <v>1051</v>
      </c>
      <c r="G115" s="36" t="s">
        <v>938</v>
      </c>
      <c r="H115" s="36" t="s">
        <v>940</v>
      </c>
      <c r="I115" s="36">
        <v>9517</v>
      </c>
      <c r="J115" s="36" t="s">
        <v>2123</v>
      </c>
      <c r="K115" s="38" t="e">
        <f>VLOOKUP(C115,#REF!,2,FALSE)</f>
        <v>#REF!</v>
      </c>
      <c r="L115" s="43">
        <f t="shared" si="3"/>
        <v>2.83702847535988</v>
      </c>
      <c r="M115" s="44">
        <f t="shared" si="4"/>
        <v>0.0210150257434065</v>
      </c>
      <c r="N115" s="36" t="s">
        <v>1056</v>
      </c>
      <c r="O115" s="36" t="s">
        <v>2763</v>
      </c>
      <c r="P115" s="36">
        <v>200</v>
      </c>
      <c r="Q115" s="36" t="s">
        <v>1071</v>
      </c>
      <c r="R115" s="36" t="s">
        <v>2764</v>
      </c>
      <c r="S115" s="36" t="s">
        <v>2031</v>
      </c>
      <c r="T115" s="36" t="s">
        <v>2523</v>
      </c>
      <c r="U115" s="36" t="s">
        <v>1068</v>
      </c>
      <c r="V115" s="36" t="s">
        <v>1068</v>
      </c>
      <c r="W115" s="36" t="s">
        <v>1060</v>
      </c>
      <c r="AA115" s="36" t="s">
        <v>2617</v>
      </c>
    </row>
    <row r="116" spans="1:27">
      <c r="A116" s="39" t="s">
        <v>2496</v>
      </c>
      <c r="B116" s="39" t="s">
        <v>946</v>
      </c>
      <c r="C116" s="36" t="s">
        <v>947</v>
      </c>
      <c r="D116" s="40" t="s">
        <v>157</v>
      </c>
      <c r="E116" s="36" t="s">
        <v>950</v>
      </c>
      <c r="F116" s="36" t="s">
        <v>1051</v>
      </c>
      <c r="G116" s="36" t="s">
        <v>948</v>
      </c>
      <c r="H116" s="36" t="s">
        <v>949</v>
      </c>
      <c r="I116" s="36">
        <v>9270</v>
      </c>
      <c r="J116" s="36">
        <v>25000</v>
      </c>
      <c r="K116" s="38" t="e">
        <f>VLOOKUP(C116,#REF!,2,FALSE)</f>
        <v>#REF!</v>
      </c>
      <c r="L116" s="43">
        <f t="shared" si="3"/>
        <v>2.69687162891046</v>
      </c>
      <c r="M116" s="44">
        <f t="shared" si="4"/>
        <v>0.0215749730312837</v>
      </c>
      <c r="N116" s="36" t="s">
        <v>1065</v>
      </c>
      <c r="O116" s="36" t="s">
        <v>2580</v>
      </c>
      <c r="P116" s="36">
        <v>200</v>
      </c>
      <c r="Q116" s="36" t="s">
        <v>88</v>
      </c>
      <c r="R116" s="36" t="s">
        <v>1369</v>
      </c>
      <c r="S116" s="36" t="s">
        <v>2031</v>
      </c>
      <c r="T116" s="36" t="s">
        <v>2523</v>
      </c>
      <c r="U116" s="36" t="s">
        <v>88</v>
      </c>
      <c r="V116" s="36" t="s">
        <v>1068</v>
      </c>
      <c r="W116" s="36" t="s">
        <v>1060</v>
      </c>
      <c r="AA116" s="36" t="s">
        <v>2608</v>
      </c>
    </row>
    <row r="117" spans="1:27">
      <c r="A117" s="39" t="s">
        <v>1848</v>
      </c>
      <c r="B117" s="39" t="s">
        <v>73</v>
      </c>
      <c r="C117" s="36" t="s">
        <v>955</v>
      </c>
      <c r="D117" s="40" t="s">
        <v>157</v>
      </c>
      <c r="E117" s="36" t="s">
        <v>958</v>
      </c>
      <c r="F117" s="36" t="s">
        <v>1051</v>
      </c>
      <c r="G117" s="36" t="s">
        <v>956</v>
      </c>
      <c r="H117" s="36" t="s">
        <v>957</v>
      </c>
      <c r="I117" s="36">
        <v>12000</v>
      </c>
      <c r="J117" s="36" t="s">
        <v>1217</v>
      </c>
      <c r="K117" s="38" t="e">
        <f>VLOOKUP(C117,#REF!,2,FALSE)</f>
        <v>#REF!</v>
      </c>
      <c r="L117" s="43">
        <f t="shared" si="3"/>
        <v>2.58333333333333</v>
      </c>
      <c r="M117" s="44">
        <f t="shared" si="4"/>
        <v>0.0166666666666667</v>
      </c>
      <c r="N117" s="36" t="s">
        <v>1065</v>
      </c>
      <c r="O117" s="36" t="s">
        <v>1671</v>
      </c>
      <c r="P117" s="36">
        <v>200</v>
      </c>
      <c r="Q117" s="36" t="s">
        <v>1067</v>
      </c>
      <c r="R117" s="36" t="s">
        <v>82</v>
      </c>
      <c r="S117" s="36" t="s">
        <v>2031</v>
      </c>
      <c r="T117" s="36" t="s">
        <v>2523</v>
      </c>
      <c r="U117" s="36" t="s">
        <v>1068</v>
      </c>
      <c r="V117" s="36" t="s">
        <v>1068</v>
      </c>
      <c r="W117" s="36" t="s">
        <v>1060</v>
      </c>
      <c r="AA117" s="36" t="s">
        <v>2765</v>
      </c>
    </row>
    <row r="118" spans="1:27">
      <c r="A118" s="39" t="s">
        <v>2766</v>
      </c>
      <c r="B118" s="39" t="s">
        <v>2767</v>
      </c>
      <c r="C118" s="36" t="s">
        <v>960</v>
      </c>
      <c r="D118" s="40" t="s">
        <v>157</v>
      </c>
      <c r="E118" s="36" t="s">
        <v>963</v>
      </c>
      <c r="F118" s="36" t="s">
        <v>1051</v>
      </c>
      <c r="G118" s="36" t="s">
        <v>961</v>
      </c>
      <c r="H118" s="36" t="s">
        <v>962</v>
      </c>
      <c r="I118" s="36">
        <v>12389</v>
      </c>
      <c r="J118" s="36" t="s">
        <v>2768</v>
      </c>
      <c r="K118" s="38" t="e">
        <f>VLOOKUP(C118,#REF!,2,FALSE)</f>
        <v>#REF!</v>
      </c>
      <c r="L118" s="43">
        <f t="shared" si="3"/>
        <v>2.57131326176447</v>
      </c>
      <c r="M118" s="44">
        <f t="shared" si="4"/>
        <v>0.0161433529744128</v>
      </c>
      <c r="N118" s="36" t="s">
        <v>1621</v>
      </c>
      <c r="O118" s="36" t="s">
        <v>1057</v>
      </c>
      <c r="P118" s="36">
        <v>200</v>
      </c>
      <c r="Q118" s="36" t="s">
        <v>1086</v>
      </c>
      <c r="R118" s="36" t="s">
        <v>82</v>
      </c>
      <c r="S118" s="36" t="s">
        <v>2031</v>
      </c>
      <c r="T118" s="36" t="s">
        <v>2523</v>
      </c>
      <c r="U118" s="36" t="s">
        <v>1068</v>
      </c>
      <c r="V118" s="36" t="s">
        <v>1068</v>
      </c>
      <c r="W118" s="36" t="s">
        <v>1060</v>
      </c>
      <c r="AA118" s="36" t="s">
        <v>2769</v>
      </c>
    </row>
    <row r="119" spans="1:27">
      <c r="A119" s="39" t="s">
        <v>1099</v>
      </c>
      <c r="B119" s="39" t="s">
        <v>965</v>
      </c>
      <c r="C119" s="36" t="s">
        <v>966</v>
      </c>
      <c r="D119" s="40" t="s">
        <v>157</v>
      </c>
      <c r="E119" s="36" t="s">
        <v>968</v>
      </c>
      <c r="F119" s="36" t="s">
        <v>1080</v>
      </c>
      <c r="G119" s="36" t="s">
        <v>965</v>
      </c>
      <c r="H119" s="36" t="s">
        <v>967</v>
      </c>
      <c r="I119" s="36">
        <v>35800</v>
      </c>
      <c r="J119" s="36" t="s">
        <v>2561</v>
      </c>
      <c r="K119" s="38" t="e">
        <f>VLOOKUP(C119,#REF!,2,FALSE)</f>
        <v>#REF!</v>
      </c>
      <c r="L119" s="43">
        <f t="shared" si="3"/>
        <v>2.48603351955307</v>
      </c>
      <c r="M119" s="44">
        <f t="shared" si="4"/>
        <v>0.00558659217877095</v>
      </c>
      <c r="N119" s="36" t="s">
        <v>1219</v>
      </c>
      <c r="O119" s="36" t="s">
        <v>2770</v>
      </c>
      <c r="P119" s="36">
        <v>200</v>
      </c>
      <c r="Q119" s="36" t="s">
        <v>2530</v>
      </c>
      <c r="R119" s="36" t="s">
        <v>82</v>
      </c>
      <c r="S119" s="36" t="s">
        <v>2031</v>
      </c>
      <c r="T119" s="36" t="s">
        <v>2523</v>
      </c>
      <c r="U119" s="36" t="s">
        <v>2771</v>
      </c>
      <c r="V119" s="36" t="s">
        <v>1068</v>
      </c>
      <c r="W119" s="36" t="s">
        <v>1060</v>
      </c>
      <c r="AA119" s="36" t="s">
        <v>2637</v>
      </c>
    </row>
    <row r="120" spans="1:27">
      <c r="A120" s="39" t="s">
        <v>1478</v>
      </c>
      <c r="B120" s="39" t="s">
        <v>2772</v>
      </c>
      <c r="C120" s="36" t="s">
        <v>971</v>
      </c>
      <c r="D120" s="40" t="s">
        <v>157</v>
      </c>
      <c r="E120" s="36" t="s">
        <v>974</v>
      </c>
      <c r="F120" s="36" t="s">
        <v>1080</v>
      </c>
      <c r="G120" s="36" t="s">
        <v>2773</v>
      </c>
      <c r="H120" s="36" t="s">
        <v>973</v>
      </c>
      <c r="I120" s="36">
        <v>12000</v>
      </c>
      <c r="J120" s="36" t="s">
        <v>2022</v>
      </c>
      <c r="K120" s="38" t="e">
        <f>VLOOKUP(C120,#REF!,2,FALSE)</f>
        <v>#REF!</v>
      </c>
      <c r="L120" s="43">
        <f t="shared" si="3"/>
        <v>2.41666666666667</v>
      </c>
      <c r="M120" s="44">
        <f t="shared" si="4"/>
        <v>0.0166666666666667</v>
      </c>
      <c r="N120" s="36" t="s">
        <v>1056</v>
      </c>
      <c r="O120" s="36" t="s">
        <v>2774</v>
      </c>
      <c r="P120" s="36">
        <v>200</v>
      </c>
      <c r="Q120" s="36" t="s">
        <v>1067</v>
      </c>
      <c r="R120" s="36" t="s">
        <v>82</v>
      </c>
      <c r="S120" s="36" t="s">
        <v>2031</v>
      </c>
      <c r="T120" s="36" t="s">
        <v>2523</v>
      </c>
      <c r="U120" s="36" t="s">
        <v>1068</v>
      </c>
      <c r="V120" s="36" t="s">
        <v>1068</v>
      </c>
      <c r="W120" s="36" t="s">
        <v>1060</v>
      </c>
      <c r="AA120" s="36" t="s">
        <v>2765</v>
      </c>
    </row>
    <row r="121" spans="1:27">
      <c r="A121" s="39" t="s">
        <v>1716</v>
      </c>
      <c r="B121" s="39" t="s">
        <v>1172</v>
      </c>
      <c r="C121" s="36" t="s">
        <v>976</v>
      </c>
      <c r="D121" s="40" t="s">
        <v>157</v>
      </c>
      <c r="E121" s="36" t="s">
        <v>979</v>
      </c>
      <c r="F121" s="36" t="s">
        <v>1051</v>
      </c>
      <c r="G121" s="36" t="s">
        <v>977</v>
      </c>
      <c r="H121" s="36" t="s">
        <v>978</v>
      </c>
      <c r="I121" s="36">
        <v>22000</v>
      </c>
      <c r="J121" s="36" t="s">
        <v>1175</v>
      </c>
      <c r="K121" s="38" t="e">
        <f>VLOOKUP(C121,#REF!,2,FALSE)</f>
        <v>#REF!</v>
      </c>
      <c r="L121" s="43">
        <f t="shared" si="3"/>
        <v>2.27272727272727</v>
      </c>
      <c r="M121" s="44">
        <f t="shared" si="4"/>
        <v>0.00909090909090909</v>
      </c>
      <c r="N121" s="36" t="s">
        <v>1065</v>
      </c>
      <c r="O121" s="36" t="s">
        <v>1070</v>
      </c>
      <c r="P121" s="36">
        <v>200</v>
      </c>
      <c r="Q121" s="36" t="s">
        <v>2775</v>
      </c>
      <c r="R121" s="36" t="s">
        <v>82</v>
      </c>
      <c r="S121" s="36" t="s">
        <v>2031</v>
      </c>
      <c r="T121" s="36" t="s">
        <v>2523</v>
      </c>
      <c r="U121" s="36" t="s">
        <v>1068</v>
      </c>
      <c r="V121" s="36" t="s">
        <v>1068</v>
      </c>
      <c r="W121" s="36" t="s">
        <v>1060</v>
      </c>
      <c r="AA121" s="36" t="s">
        <v>2533</v>
      </c>
    </row>
    <row r="122" spans="1:27">
      <c r="A122" s="39" t="s">
        <v>2133</v>
      </c>
      <c r="B122" s="39" t="s">
        <v>2776</v>
      </c>
      <c r="C122" s="36" t="s">
        <v>985</v>
      </c>
      <c r="D122" s="40" t="s">
        <v>157</v>
      </c>
      <c r="E122" s="36" t="s">
        <v>988</v>
      </c>
      <c r="F122" s="36" t="s">
        <v>1080</v>
      </c>
      <c r="G122" s="36" t="s">
        <v>986</v>
      </c>
      <c r="H122" s="36" t="s">
        <v>987</v>
      </c>
      <c r="I122" s="36">
        <v>11000</v>
      </c>
      <c r="J122" s="36" t="s">
        <v>1137</v>
      </c>
      <c r="K122" s="38" t="e">
        <f>VLOOKUP(C122,#REF!,2,FALSE)</f>
        <v>#REF!</v>
      </c>
      <c r="L122" s="43">
        <f t="shared" si="3"/>
        <v>2.27272727272727</v>
      </c>
      <c r="M122" s="44">
        <f t="shared" si="4"/>
        <v>0.0181818181818182</v>
      </c>
      <c r="N122" s="36" t="s">
        <v>1065</v>
      </c>
      <c r="O122" s="36" t="s">
        <v>1298</v>
      </c>
      <c r="P122" s="36">
        <v>200</v>
      </c>
      <c r="Q122" s="36" t="s">
        <v>2777</v>
      </c>
      <c r="R122" s="36" t="s">
        <v>103</v>
      </c>
      <c r="S122" s="36" t="s">
        <v>2031</v>
      </c>
      <c r="T122" s="36" t="s">
        <v>2523</v>
      </c>
      <c r="U122" s="36" t="s">
        <v>1068</v>
      </c>
      <c r="V122" s="36" t="s">
        <v>1068</v>
      </c>
      <c r="W122" s="36" t="s">
        <v>1060</v>
      </c>
      <c r="AA122" s="36" t="s">
        <v>2778</v>
      </c>
    </row>
    <row r="123" spans="1:27">
      <c r="A123" s="39" t="s">
        <v>2779</v>
      </c>
      <c r="B123" s="39" t="s">
        <v>992</v>
      </c>
      <c r="C123" s="36" t="s">
        <v>993</v>
      </c>
      <c r="D123" s="40" t="s">
        <v>157</v>
      </c>
      <c r="E123" s="36" t="s">
        <v>996</v>
      </c>
      <c r="F123" s="36" t="s">
        <v>1051</v>
      </c>
      <c r="G123" s="36" t="s">
        <v>994</v>
      </c>
      <c r="H123" s="36" t="s">
        <v>995</v>
      </c>
      <c r="I123" s="36">
        <v>11000</v>
      </c>
      <c r="J123" s="36" t="s">
        <v>1137</v>
      </c>
      <c r="K123" s="38" t="e">
        <f>VLOOKUP(C123,#REF!,2,FALSE)</f>
        <v>#REF!</v>
      </c>
      <c r="L123" s="43">
        <f t="shared" si="3"/>
        <v>2.27272727272727</v>
      </c>
      <c r="M123" s="44">
        <f t="shared" si="4"/>
        <v>0.0181818181818182</v>
      </c>
      <c r="N123" s="36" t="s">
        <v>1065</v>
      </c>
      <c r="O123" s="36" t="s">
        <v>1896</v>
      </c>
      <c r="P123" s="36">
        <v>200</v>
      </c>
      <c r="Q123" s="36" t="s">
        <v>1071</v>
      </c>
      <c r="R123" s="36" t="s">
        <v>82</v>
      </c>
      <c r="S123" s="36" t="s">
        <v>2031</v>
      </c>
      <c r="T123" s="36" t="s">
        <v>2523</v>
      </c>
      <c r="U123" s="36" t="s">
        <v>1068</v>
      </c>
      <c r="V123" s="36" t="s">
        <v>1068</v>
      </c>
      <c r="W123" s="36" t="s">
        <v>1060</v>
      </c>
      <c r="AA123" s="36" t="s">
        <v>2780</v>
      </c>
    </row>
    <row r="124" spans="1:27">
      <c r="A124" s="39" t="s">
        <v>2254</v>
      </c>
      <c r="B124" s="39" t="s">
        <v>998</v>
      </c>
      <c r="C124" s="36" t="s">
        <v>999</v>
      </c>
      <c r="D124" s="40" t="s">
        <v>157</v>
      </c>
      <c r="E124" s="36" t="s">
        <v>1002</v>
      </c>
      <c r="F124" s="36" t="s">
        <v>1080</v>
      </c>
      <c r="G124" s="36" t="s">
        <v>1000</v>
      </c>
      <c r="H124" s="36" t="s">
        <v>1001</v>
      </c>
      <c r="I124" s="36">
        <v>12000</v>
      </c>
      <c r="J124" s="36" t="s">
        <v>2123</v>
      </c>
      <c r="K124" s="38" t="e">
        <f>VLOOKUP(C124,#REF!,2,FALSE)</f>
        <v>#REF!</v>
      </c>
      <c r="L124" s="43">
        <f t="shared" si="3"/>
        <v>2.25</v>
      </c>
      <c r="M124" s="44">
        <f t="shared" si="4"/>
        <v>0.0166666666666667</v>
      </c>
      <c r="N124" s="36" t="s">
        <v>1065</v>
      </c>
      <c r="O124" s="36" t="s">
        <v>2781</v>
      </c>
      <c r="P124" s="36">
        <v>200</v>
      </c>
      <c r="Q124" s="36" t="s">
        <v>2782</v>
      </c>
      <c r="R124" s="36" t="s">
        <v>82</v>
      </c>
      <c r="S124" s="36" t="s">
        <v>2031</v>
      </c>
      <c r="T124" s="36" t="s">
        <v>2523</v>
      </c>
      <c r="U124" s="36" t="s">
        <v>2574</v>
      </c>
      <c r="V124" s="36" t="s">
        <v>1068</v>
      </c>
      <c r="W124" s="36" t="s">
        <v>1060</v>
      </c>
      <c r="AA124" s="36" t="s">
        <v>2559</v>
      </c>
    </row>
    <row r="125" spans="1:27">
      <c r="A125" s="39" t="s">
        <v>2783</v>
      </c>
      <c r="B125" s="39" t="s">
        <v>1006</v>
      </c>
      <c r="C125" s="36" t="s">
        <v>1007</v>
      </c>
      <c r="D125" s="40" t="s">
        <v>157</v>
      </c>
      <c r="E125" s="36" t="s">
        <v>1007</v>
      </c>
      <c r="F125" s="36" t="s">
        <v>1051</v>
      </c>
      <c r="G125" s="36" t="s">
        <v>1008</v>
      </c>
      <c r="H125" s="36" t="s">
        <v>1009</v>
      </c>
      <c r="I125" s="36">
        <v>10000</v>
      </c>
      <c r="J125" s="36" t="s">
        <v>1174</v>
      </c>
      <c r="K125" s="38" t="e">
        <f>VLOOKUP(C125,#REF!,2,FALSE)</f>
        <v>#REF!</v>
      </c>
      <c r="L125" s="43">
        <f t="shared" si="3"/>
        <v>2.2</v>
      </c>
      <c r="M125" s="44">
        <f t="shared" si="4"/>
        <v>0.02</v>
      </c>
      <c r="N125" s="36" t="s">
        <v>1056</v>
      </c>
      <c r="O125" s="36" t="s">
        <v>2784</v>
      </c>
      <c r="P125" s="36">
        <v>200</v>
      </c>
      <c r="Q125" s="36" t="s">
        <v>1071</v>
      </c>
      <c r="R125" s="36" t="s">
        <v>103</v>
      </c>
      <c r="S125" s="36" t="s">
        <v>2031</v>
      </c>
      <c r="T125" s="36" t="s">
        <v>2523</v>
      </c>
      <c r="U125" s="36" t="s">
        <v>1379</v>
      </c>
      <c r="V125" s="36" t="s">
        <v>1068</v>
      </c>
      <c r="W125" s="36" t="s">
        <v>1060</v>
      </c>
      <c r="AA125" s="36" t="s">
        <v>2785</v>
      </c>
    </row>
    <row r="126" spans="1:27">
      <c r="A126" s="39" t="s">
        <v>1570</v>
      </c>
      <c r="B126" s="39" t="s">
        <v>2786</v>
      </c>
      <c r="C126" s="36" t="s">
        <v>1011</v>
      </c>
      <c r="D126" s="40" t="s">
        <v>157</v>
      </c>
      <c r="E126" s="36" t="s">
        <v>1011</v>
      </c>
      <c r="F126" s="36" t="s">
        <v>1080</v>
      </c>
      <c r="G126" s="36" t="s">
        <v>1012</v>
      </c>
      <c r="H126" s="36" t="s">
        <v>1013</v>
      </c>
      <c r="I126" s="36">
        <v>1021</v>
      </c>
      <c r="J126" s="36" t="s">
        <v>2787</v>
      </c>
      <c r="K126" s="38" t="e">
        <f>VLOOKUP(C126,#REF!,2,FALSE)</f>
        <v>#REF!</v>
      </c>
      <c r="L126" s="43">
        <f t="shared" si="3"/>
        <v>2.0666013712047</v>
      </c>
      <c r="M126" s="44">
        <f t="shared" si="4"/>
        <v>0</v>
      </c>
      <c r="N126" s="36" t="s">
        <v>1065</v>
      </c>
      <c r="O126" s="36" t="s">
        <v>2788</v>
      </c>
      <c r="P126" s="36">
        <v>0</v>
      </c>
      <c r="Q126" s="36" t="s">
        <v>1071</v>
      </c>
      <c r="R126" s="36" t="s">
        <v>82</v>
      </c>
      <c r="S126" s="36" t="s">
        <v>2031</v>
      </c>
      <c r="T126" s="36" t="s">
        <v>2523</v>
      </c>
      <c r="U126" s="36" t="s">
        <v>1590</v>
      </c>
      <c r="V126" s="36" t="s">
        <v>1068</v>
      </c>
      <c r="W126" s="36" t="s">
        <v>1060</v>
      </c>
      <c r="AA126" s="36" t="s">
        <v>2789</v>
      </c>
    </row>
    <row r="127" spans="1:27">
      <c r="A127" s="39" t="s">
        <v>1603</v>
      </c>
      <c r="B127" s="39" t="s">
        <v>1017</v>
      </c>
      <c r="C127" s="36" t="s">
        <v>1018</v>
      </c>
      <c r="D127" s="40" t="s">
        <v>157</v>
      </c>
      <c r="E127" s="36" t="s">
        <v>1021</v>
      </c>
      <c r="F127" s="36" t="s">
        <v>1080</v>
      </c>
      <c r="G127" s="36" t="s">
        <v>1019</v>
      </c>
      <c r="H127" s="36" t="s">
        <v>1020</v>
      </c>
      <c r="I127" s="36">
        <v>23000</v>
      </c>
      <c r="J127" s="36" t="s">
        <v>2790</v>
      </c>
      <c r="K127" s="38" t="e">
        <f>VLOOKUP(C127,#REF!,2,FALSE)</f>
        <v>#REF!</v>
      </c>
      <c r="L127" s="43">
        <f t="shared" si="3"/>
        <v>2</v>
      </c>
      <c r="M127" s="44">
        <f t="shared" si="4"/>
        <v>0.00869565217391304</v>
      </c>
      <c r="N127" s="36" t="s">
        <v>1313</v>
      </c>
      <c r="O127" s="36" t="s">
        <v>2791</v>
      </c>
      <c r="P127" s="36">
        <v>200</v>
      </c>
      <c r="Q127" s="36" t="s">
        <v>1804</v>
      </c>
      <c r="R127" s="36" t="s">
        <v>82</v>
      </c>
      <c r="S127" s="36" t="s">
        <v>2031</v>
      </c>
      <c r="T127" s="36" t="s">
        <v>2523</v>
      </c>
      <c r="U127" s="36" t="s">
        <v>2574</v>
      </c>
      <c r="V127" s="36" t="s">
        <v>1068</v>
      </c>
      <c r="W127" s="36" t="s">
        <v>1060</v>
      </c>
      <c r="AA127" s="36" t="s">
        <v>2685</v>
      </c>
    </row>
    <row r="128" spans="1:27">
      <c r="A128" s="45" t="s">
        <v>1178</v>
      </c>
      <c r="B128" s="45" t="s">
        <v>2792</v>
      </c>
      <c r="C128" s="36" t="s">
        <v>134</v>
      </c>
      <c r="D128" s="46" t="s">
        <v>2793</v>
      </c>
      <c r="E128" s="36" t="s">
        <v>134</v>
      </c>
      <c r="F128" s="36" t="s">
        <v>1051</v>
      </c>
      <c r="G128" s="36" t="s">
        <v>2794</v>
      </c>
      <c r="H128" s="36" t="s">
        <v>136</v>
      </c>
      <c r="I128" s="36">
        <v>17000</v>
      </c>
      <c r="J128" s="36" t="s">
        <v>1138</v>
      </c>
      <c r="K128" s="38" t="e">
        <f>VLOOKUP(C128,#REF!,2,FALSE)</f>
        <v>#REF!</v>
      </c>
      <c r="L128" s="43">
        <f t="shared" si="3"/>
        <v>6.94117647058824</v>
      </c>
      <c r="M128" s="44">
        <f t="shared" ref="M128:M130" si="5">T128/I128</f>
        <v>0.0294117647058824</v>
      </c>
      <c r="N128" s="36" t="s">
        <v>1065</v>
      </c>
      <c r="O128" s="36" t="s">
        <v>1554</v>
      </c>
      <c r="P128" s="36">
        <v>200</v>
      </c>
      <c r="Q128" s="36" t="s">
        <v>1067</v>
      </c>
      <c r="R128" s="36" t="s">
        <v>39</v>
      </c>
      <c r="S128" s="36" t="s">
        <v>40</v>
      </c>
      <c r="T128" s="36">
        <v>500</v>
      </c>
      <c r="U128" s="36" t="s">
        <v>2795</v>
      </c>
      <c r="W128" s="36" t="s">
        <v>1060</v>
      </c>
      <c r="AA128" s="36" t="s">
        <v>2577</v>
      </c>
    </row>
    <row r="129" ht="16.5" spans="1:27">
      <c r="A129" s="45" t="s">
        <v>1344</v>
      </c>
      <c r="B129" s="45" t="s">
        <v>139</v>
      </c>
      <c r="C129" s="36" t="s">
        <v>140</v>
      </c>
      <c r="D129" s="46" t="s">
        <v>2793</v>
      </c>
      <c r="E129" s="36" t="s">
        <v>142</v>
      </c>
      <c r="F129" s="36" t="s">
        <v>1051</v>
      </c>
      <c r="G129" s="36" t="s">
        <v>139</v>
      </c>
      <c r="H129" s="47" t="s">
        <v>141</v>
      </c>
      <c r="I129" s="36">
        <v>35000</v>
      </c>
      <c r="J129" s="36" t="s">
        <v>2796</v>
      </c>
      <c r="K129" s="38" t="e">
        <f>VLOOKUP(C129,#REF!,2,FALSE)</f>
        <v>#REF!</v>
      </c>
      <c r="L129" s="43">
        <f t="shared" si="3"/>
        <v>7.88571428571429</v>
      </c>
      <c r="M129" s="44">
        <f t="shared" si="5"/>
        <v>0.0142857142857143</v>
      </c>
      <c r="N129" s="36" t="s">
        <v>1313</v>
      </c>
      <c r="O129" s="36" t="s">
        <v>2797</v>
      </c>
      <c r="P129" s="36">
        <v>200</v>
      </c>
      <c r="Q129" s="36" t="s">
        <v>1195</v>
      </c>
      <c r="R129" s="36" t="s">
        <v>82</v>
      </c>
      <c r="S129" s="36" t="s">
        <v>40</v>
      </c>
      <c r="T129" s="36">
        <v>500</v>
      </c>
      <c r="U129" s="36" t="s">
        <v>2798</v>
      </c>
      <c r="V129" s="36" t="s">
        <v>1068</v>
      </c>
      <c r="W129" s="36" t="s">
        <v>1060</v>
      </c>
      <c r="AA129" s="36" t="s">
        <v>2778</v>
      </c>
    </row>
    <row r="130" spans="1:27">
      <c r="A130" s="45" t="s">
        <v>1047</v>
      </c>
      <c r="B130" s="45" t="s">
        <v>147</v>
      </c>
      <c r="C130" s="36" t="s">
        <v>148</v>
      </c>
      <c r="D130" s="46" t="s">
        <v>2793</v>
      </c>
      <c r="E130" s="36" t="s">
        <v>151</v>
      </c>
      <c r="F130" s="36" t="s">
        <v>1051</v>
      </c>
      <c r="G130" s="36" t="s">
        <v>149</v>
      </c>
      <c r="H130" s="36" t="s">
        <v>150</v>
      </c>
      <c r="I130" s="36">
        <v>25000</v>
      </c>
      <c r="J130" s="36" t="s">
        <v>1200</v>
      </c>
      <c r="K130" s="38" t="e">
        <f>VLOOKUP(C130,#REF!,2,FALSE)</f>
        <v>#REF!</v>
      </c>
      <c r="L130" s="43">
        <f t="shared" ref="L130:L193" si="6">J130/I130</f>
        <v>5.64</v>
      </c>
      <c r="M130" s="44">
        <f t="shared" si="5"/>
        <v>0.02</v>
      </c>
      <c r="N130" s="36" t="s">
        <v>1065</v>
      </c>
      <c r="O130" s="36" t="s">
        <v>1057</v>
      </c>
      <c r="P130" s="36">
        <v>200</v>
      </c>
      <c r="Q130" s="36" t="s">
        <v>1067</v>
      </c>
      <c r="R130" s="36" t="s">
        <v>73</v>
      </c>
      <c r="S130" s="36" t="s">
        <v>40</v>
      </c>
      <c r="T130" s="36">
        <v>500</v>
      </c>
      <c r="U130" s="36" t="s">
        <v>2799</v>
      </c>
      <c r="V130" s="36" t="s">
        <v>1068</v>
      </c>
      <c r="W130" s="36" t="s">
        <v>1060</v>
      </c>
      <c r="AA130" s="36" t="s">
        <v>2556</v>
      </c>
    </row>
    <row r="131" spans="1:27">
      <c r="A131" s="36" t="s">
        <v>2800</v>
      </c>
      <c r="B131" s="36" t="s">
        <v>2801</v>
      </c>
      <c r="C131" s="36" t="s">
        <v>2802</v>
      </c>
      <c r="E131" s="36" t="s">
        <v>2803</v>
      </c>
      <c r="F131" s="36" t="s">
        <v>1051</v>
      </c>
      <c r="G131" s="36" t="s">
        <v>2804</v>
      </c>
      <c r="H131" s="36" t="s">
        <v>2805</v>
      </c>
      <c r="I131" s="36">
        <v>6954</v>
      </c>
      <c r="J131" s="36" t="s">
        <v>2806</v>
      </c>
      <c r="K131" s="38" t="e">
        <f>VLOOKUP(C131,#REF!,2,FALSE)</f>
        <v>#REF!</v>
      </c>
      <c r="L131" s="43">
        <f t="shared" si="6"/>
        <v>31.6364682197297</v>
      </c>
      <c r="M131" s="44">
        <f>P131/I131</f>
        <v>0.0115041702617199</v>
      </c>
      <c r="N131" s="36" t="s">
        <v>1313</v>
      </c>
      <c r="O131" s="36" t="s">
        <v>1085</v>
      </c>
      <c r="P131" s="36">
        <v>80</v>
      </c>
      <c r="Q131" s="36" t="s">
        <v>1086</v>
      </c>
      <c r="R131" s="36" t="s">
        <v>39</v>
      </c>
      <c r="S131" s="36" t="s">
        <v>40</v>
      </c>
      <c r="T131" s="36" t="s">
        <v>2807</v>
      </c>
      <c r="U131" s="36" t="s">
        <v>2808</v>
      </c>
      <c r="V131" s="36" t="s">
        <v>1068</v>
      </c>
      <c r="W131" s="36" t="s">
        <v>1060</v>
      </c>
      <c r="AA131" s="36" t="s">
        <v>2809</v>
      </c>
    </row>
    <row r="132" spans="1:27">
      <c r="A132" s="36" t="s">
        <v>1864</v>
      </c>
      <c r="B132" s="36" t="s">
        <v>2810</v>
      </c>
      <c r="C132" s="36" t="s">
        <v>2811</v>
      </c>
      <c r="E132" s="36" t="s">
        <v>2812</v>
      </c>
      <c r="F132" s="36" t="s">
        <v>1051</v>
      </c>
      <c r="G132" s="36" t="s">
        <v>2813</v>
      </c>
      <c r="H132" s="36" t="s">
        <v>2814</v>
      </c>
      <c r="I132" s="36">
        <v>104000</v>
      </c>
      <c r="J132" s="36" t="s">
        <v>2815</v>
      </c>
      <c r="K132" s="38" t="e">
        <f>VLOOKUP(C132,#REF!,2,FALSE)</f>
        <v>#REF!</v>
      </c>
      <c r="L132" s="43">
        <f t="shared" si="6"/>
        <v>16.6346153846154</v>
      </c>
      <c r="M132" s="44">
        <f>V132/I132</f>
        <v>0.0153846153846154</v>
      </c>
      <c r="N132" s="36" t="s">
        <v>1313</v>
      </c>
      <c r="O132" s="36" t="s">
        <v>2719</v>
      </c>
      <c r="Q132" s="36" t="s">
        <v>2816</v>
      </c>
      <c r="R132" s="36" t="s">
        <v>39</v>
      </c>
      <c r="S132" s="36" t="s">
        <v>2031</v>
      </c>
      <c r="T132" s="36" t="s">
        <v>2807</v>
      </c>
      <c r="U132" s="36" t="s">
        <v>2817</v>
      </c>
      <c r="V132" s="36" t="s">
        <v>2818</v>
      </c>
      <c r="W132" s="36" t="s">
        <v>1060</v>
      </c>
      <c r="AA132" s="36" t="s">
        <v>2819</v>
      </c>
    </row>
    <row r="133" spans="1:27">
      <c r="A133" s="36" t="s">
        <v>1856</v>
      </c>
      <c r="B133" s="36" t="s">
        <v>1479</v>
      </c>
      <c r="C133" s="36" t="s">
        <v>1480</v>
      </c>
      <c r="E133" s="36" t="s">
        <v>1480</v>
      </c>
      <c r="F133" s="36" t="s">
        <v>1051</v>
      </c>
      <c r="G133" s="36" t="s">
        <v>1481</v>
      </c>
      <c r="H133" s="36" t="s">
        <v>2820</v>
      </c>
      <c r="I133" s="36">
        <v>11000</v>
      </c>
      <c r="J133" s="36" t="s">
        <v>1192</v>
      </c>
      <c r="K133" s="38" t="e">
        <f>VLOOKUP(C133,#REF!,2,FALSE)</f>
        <v>#REF!</v>
      </c>
      <c r="L133" s="43">
        <f t="shared" si="6"/>
        <v>15.8181818181818</v>
      </c>
      <c r="M133" s="44">
        <f t="shared" ref="M133:M137" si="7">T133/I133</f>
        <v>0.0454545454545455</v>
      </c>
      <c r="N133" s="36" t="s">
        <v>1065</v>
      </c>
      <c r="O133" s="36" t="s">
        <v>1085</v>
      </c>
      <c r="P133" s="36">
        <v>200</v>
      </c>
      <c r="Q133" s="36" t="s">
        <v>1147</v>
      </c>
      <c r="R133" s="36" t="s">
        <v>39</v>
      </c>
      <c r="S133" s="36" t="s">
        <v>40</v>
      </c>
      <c r="T133" s="36">
        <v>500</v>
      </c>
      <c r="U133" s="36" t="s">
        <v>2821</v>
      </c>
      <c r="V133" s="36" t="s">
        <v>1068</v>
      </c>
      <c r="W133" s="36" t="s">
        <v>1060</v>
      </c>
      <c r="AA133" s="36" t="s">
        <v>2734</v>
      </c>
    </row>
    <row r="134" spans="1:27">
      <c r="A134" s="36" t="s">
        <v>1161</v>
      </c>
      <c r="B134" s="36" t="s">
        <v>2822</v>
      </c>
      <c r="C134" s="36" t="s">
        <v>2823</v>
      </c>
      <c r="E134" s="36" t="s">
        <v>2824</v>
      </c>
      <c r="F134" s="36" t="s">
        <v>1051</v>
      </c>
      <c r="G134" s="36" t="s">
        <v>2825</v>
      </c>
      <c r="H134" s="36" t="s">
        <v>2826</v>
      </c>
      <c r="I134" s="36">
        <v>14000</v>
      </c>
      <c r="J134" s="36" t="s">
        <v>2827</v>
      </c>
      <c r="K134" s="38" t="e">
        <f>VLOOKUP(C134,#REF!,2,FALSE)</f>
        <v>#REF!</v>
      </c>
      <c r="L134" s="43">
        <f t="shared" si="6"/>
        <v>11.9285714285714</v>
      </c>
      <c r="M134" s="44">
        <f t="shared" si="7"/>
        <v>0.0357142857142857</v>
      </c>
      <c r="N134" s="36" t="s">
        <v>1065</v>
      </c>
      <c r="O134" s="36" t="s">
        <v>2828</v>
      </c>
      <c r="P134" s="36">
        <v>200</v>
      </c>
      <c r="Q134" s="36" t="s">
        <v>1578</v>
      </c>
      <c r="R134" s="36" t="s">
        <v>103</v>
      </c>
      <c r="S134" s="36" t="s">
        <v>40</v>
      </c>
      <c r="T134" s="36">
        <v>500</v>
      </c>
      <c r="U134" s="36" t="s">
        <v>2826</v>
      </c>
      <c r="V134" s="36" t="s">
        <v>1068</v>
      </c>
      <c r="W134" s="36" t="s">
        <v>1060</v>
      </c>
      <c r="AA134" s="36" t="s">
        <v>2542</v>
      </c>
    </row>
    <row r="135" spans="1:27">
      <c r="A135" s="36" t="s">
        <v>2039</v>
      </c>
      <c r="B135" s="36" t="s">
        <v>483</v>
      </c>
      <c r="C135" s="36" t="s">
        <v>2829</v>
      </c>
      <c r="E135" s="36" t="s">
        <v>2830</v>
      </c>
      <c r="F135" s="36" t="s">
        <v>1051</v>
      </c>
      <c r="G135" s="36" t="s">
        <v>2831</v>
      </c>
      <c r="H135" s="36" t="s">
        <v>2832</v>
      </c>
      <c r="I135" s="36">
        <v>31000</v>
      </c>
      <c r="J135" s="36" t="s">
        <v>2833</v>
      </c>
      <c r="K135" s="38" t="e">
        <f>VLOOKUP(C135,#REF!,2,FALSE)</f>
        <v>#REF!</v>
      </c>
      <c r="L135" s="43">
        <f t="shared" si="6"/>
        <v>7.54838709677419</v>
      </c>
      <c r="M135" s="44">
        <f t="shared" ref="M135:M141" si="8">P135/I135</f>
        <v>0</v>
      </c>
      <c r="N135" s="36" t="s">
        <v>1056</v>
      </c>
      <c r="O135" s="36" t="s">
        <v>2834</v>
      </c>
      <c r="Q135" s="36" t="s">
        <v>2835</v>
      </c>
      <c r="R135" s="36" t="s">
        <v>39</v>
      </c>
      <c r="S135" s="36" t="s">
        <v>40</v>
      </c>
      <c r="T135" s="36" t="s">
        <v>2836</v>
      </c>
      <c r="U135" s="36" t="s">
        <v>2837</v>
      </c>
      <c r="V135" s="36" t="s">
        <v>1068</v>
      </c>
      <c r="W135" s="36" t="s">
        <v>1060</v>
      </c>
      <c r="AA135" s="36" t="s">
        <v>2838</v>
      </c>
    </row>
    <row r="136" spans="1:27">
      <c r="A136" s="36" t="s">
        <v>1353</v>
      </c>
      <c r="B136" s="36" t="s">
        <v>2839</v>
      </c>
      <c r="C136" s="36" t="s">
        <v>2840</v>
      </c>
      <c r="E136" s="36" t="s">
        <v>2841</v>
      </c>
      <c r="F136" s="36" t="s">
        <v>1051</v>
      </c>
      <c r="G136" s="36" t="s">
        <v>2839</v>
      </c>
      <c r="H136" s="36" t="s">
        <v>2842</v>
      </c>
      <c r="I136" s="36">
        <v>12000</v>
      </c>
      <c r="J136" s="36" t="s">
        <v>2561</v>
      </c>
      <c r="K136" s="38" t="e">
        <f>VLOOKUP(C136,#REF!,2,FALSE)</f>
        <v>#REF!</v>
      </c>
      <c r="L136" s="43">
        <f t="shared" si="6"/>
        <v>7.41666666666667</v>
      </c>
      <c r="M136" s="44">
        <f t="shared" si="7"/>
        <v>0.0416666666666667</v>
      </c>
      <c r="N136" s="36" t="s">
        <v>1065</v>
      </c>
      <c r="O136" s="36" t="s">
        <v>1085</v>
      </c>
      <c r="P136" s="36">
        <v>200</v>
      </c>
      <c r="Q136" s="36" t="s">
        <v>1071</v>
      </c>
      <c r="R136" s="36" t="s">
        <v>39</v>
      </c>
      <c r="S136" s="36" t="s">
        <v>40</v>
      </c>
      <c r="T136" s="36">
        <v>500</v>
      </c>
      <c r="U136" s="36" t="s">
        <v>2843</v>
      </c>
      <c r="V136" s="36" t="s">
        <v>1068</v>
      </c>
      <c r="W136" s="36" t="s">
        <v>1060</v>
      </c>
      <c r="AA136" s="36" t="s">
        <v>2556</v>
      </c>
    </row>
    <row r="137" spans="1:27">
      <c r="A137" s="36" t="s">
        <v>1211</v>
      </c>
      <c r="B137" s="36" t="s">
        <v>2844</v>
      </c>
      <c r="C137" s="36" t="s">
        <v>2845</v>
      </c>
      <c r="E137" s="36" t="s">
        <v>2846</v>
      </c>
      <c r="F137" s="36" t="s">
        <v>1051</v>
      </c>
      <c r="G137" s="36" t="s">
        <v>2847</v>
      </c>
      <c r="H137" s="36" t="s">
        <v>2848</v>
      </c>
      <c r="I137" s="36">
        <v>22000</v>
      </c>
      <c r="J137" s="36" t="s">
        <v>2849</v>
      </c>
      <c r="K137" s="38" t="e">
        <f>VLOOKUP(C137,#REF!,2,FALSE)</f>
        <v>#REF!</v>
      </c>
      <c r="L137" s="43">
        <f t="shared" si="6"/>
        <v>6.90909090909091</v>
      </c>
      <c r="M137" s="44">
        <f t="shared" si="7"/>
        <v>0.0227272727272727</v>
      </c>
      <c r="N137" s="36" t="s">
        <v>1065</v>
      </c>
      <c r="O137" s="36" t="s">
        <v>1070</v>
      </c>
      <c r="P137" s="36">
        <v>200</v>
      </c>
      <c r="Q137" s="36" t="s">
        <v>1071</v>
      </c>
      <c r="R137" s="36" t="s">
        <v>1062</v>
      </c>
      <c r="S137" s="36" t="s">
        <v>40</v>
      </c>
      <c r="T137" s="36">
        <v>500</v>
      </c>
      <c r="U137" s="36" t="s">
        <v>2850</v>
      </c>
      <c r="V137" s="36" t="s">
        <v>1068</v>
      </c>
      <c r="W137" s="36" t="s">
        <v>1060</v>
      </c>
      <c r="AA137" s="36" t="s">
        <v>2851</v>
      </c>
    </row>
    <row r="138" spans="1:27">
      <c r="A138" s="36" t="s">
        <v>2852</v>
      </c>
      <c r="B138" s="36" t="s">
        <v>2853</v>
      </c>
      <c r="C138" s="36" t="s">
        <v>2854</v>
      </c>
      <c r="E138" s="36" t="s">
        <v>2854</v>
      </c>
      <c r="F138" s="36" t="s">
        <v>1051</v>
      </c>
      <c r="G138" s="36" t="s">
        <v>2855</v>
      </c>
      <c r="H138" s="36" t="s">
        <v>2856</v>
      </c>
      <c r="I138" s="36">
        <v>69000</v>
      </c>
      <c r="J138" s="36" t="s">
        <v>2857</v>
      </c>
      <c r="K138" s="38" t="e">
        <f>VLOOKUP(C138,#REF!,2,FALSE)</f>
        <v>#REF!</v>
      </c>
      <c r="L138" s="43">
        <f t="shared" si="6"/>
        <v>6.52173913043478</v>
      </c>
      <c r="M138" s="44">
        <f>V138/I138</f>
        <v>0.0202898550724638</v>
      </c>
      <c r="N138" s="36" t="s">
        <v>1065</v>
      </c>
      <c r="O138" s="36" t="s">
        <v>2184</v>
      </c>
      <c r="Q138" s="36" t="s">
        <v>40</v>
      </c>
      <c r="R138" s="36" t="s">
        <v>2858</v>
      </c>
      <c r="S138" s="36" t="s">
        <v>40</v>
      </c>
      <c r="T138" s="36" t="s">
        <v>2807</v>
      </c>
      <c r="U138" s="36" t="s">
        <v>2856</v>
      </c>
      <c r="V138" s="36" t="s">
        <v>2859</v>
      </c>
      <c r="W138" s="36" t="s">
        <v>1060</v>
      </c>
      <c r="AA138" s="36" t="s">
        <v>2860</v>
      </c>
    </row>
    <row r="139" spans="1:27">
      <c r="A139" s="36" t="s">
        <v>1393</v>
      </c>
      <c r="B139" s="36" t="s">
        <v>2861</v>
      </c>
      <c r="C139" s="36" t="s">
        <v>2862</v>
      </c>
      <c r="E139" s="36" t="s">
        <v>2862</v>
      </c>
      <c r="F139" s="36" t="s">
        <v>1051</v>
      </c>
      <c r="G139" s="36" t="s">
        <v>2863</v>
      </c>
      <c r="H139" s="36" t="s">
        <v>2864</v>
      </c>
      <c r="I139" s="36">
        <v>72000</v>
      </c>
      <c r="J139" s="36" t="s">
        <v>2865</v>
      </c>
      <c r="K139" s="38" t="e">
        <f>VLOOKUP(C139,#REF!,2,FALSE)</f>
        <v>#REF!</v>
      </c>
      <c r="L139" s="43">
        <f t="shared" si="6"/>
        <v>6.16666666666667</v>
      </c>
      <c r="M139" s="44">
        <f t="shared" si="8"/>
        <v>0</v>
      </c>
      <c r="N139" s="36" t="s">
        <v>1056</v>
      </c>
      <c r="O139" s="36" t="s">
        <v>1577</v>
      </c>
      <c r="Q139" s="36" t="s">
        <v>1071</v>
      </c>
      <c r="R139" s="36" t="s">
        <v>1930</v>
      </c>
      <c r="S139" s="36" t="s">
        <v>40</v>
      </c>
      <c r="T139" s="36" t="s">
        <v>2836</v>
      </c>
      <c r="U139" s="36" t="s">
        <v>2864</v>
      </c>
      <c r="V139" s="36" t="s">
        <v>1068</v>
      </c>
      <c r="W139" s="36" t="s">
        <v>1060</v>
      </c>
      <c r="AA139" s="36" t="s">
        <v>2866</v>
      </c>
    </row>
    <row r="140" spans="1:27">
      <c r="A140" s="36" t="s">
        <v>2867</v>
      </c>
      <c r="B140" s="36" t="s">
        <v>2868</v>
      </c>
      <c r="C140" s="36" t="s">
        <v>2869</v>
      </c>
      <c r="E140" s="36" t="s">
        <v>2869</v>
      </c>
      <c r="F140" s="36" t="s">
        <v>1080</v>
      </c>
      <c r="G140" s="36" t="s">
        <v>2868</v>
      </c>
      <c r="H140" s="36" t="s">
        <v>2870</v>
      </c>
      <c r="I140" s="36">
        <v>32000</v>
      </c>
      <c r="J140" s="36" t="s">
        <v>1323</v>
      </c>
      <c r="K140" s="38" t="e">
        <f>VLOOKUP(C140,#REF!,2,FALSE)</f>
        <v>#REF!</v>
      </c>
      <c r="L140" s="43">
        <f t="shared" si="6"/>
        <v>6.125</v>
      </c>
      <c r="M140" s="44">
        <f t="shared" si="8"/>
        <v>0</v>
      </c>
      <c r="N140" s="36" t="s">
        <v>1056</v>
      </c>
      <c r="O140" s="36" t="s">
        <v>1070</v>
      </c>
      <c r="Q140" s="36" t="s">
        <v>1067</v>
      </c>
      <c r="R140" s="36" t="s">
        <v>1930</v>
      </c>
      <c r="S140" s="36" t="s">
        <v>40</v>
      </c>
      <c r="T140" s="36" t="s">
        <v>2836</v>
      </c>
      <c r="U140" s="36" t="s">
        <v>2871</v>
      </c>
      <c r="V140" s="36" t="s">
        <v>1068</v>
      </c>
      <c r="W140" s="36" t="s">
        <v>1060</v>
      </c>
      <c r="AA140" s="36" t="s">
        <v>2872</v>
      </c>
    </row>
    <row r="141" spans="1:27">
      <c r="A141" s="36" t="s">
        <v>1824</v>
      </c>
      <c r="B141" s="36" t="s">
        <v>2873</v>
      </c>
      <c r="C141" s="36" t="s">
        <v>2874</v>
      </c>
      <c r="E141" s="36" t="s">
        <v>2874</v>
      </c>
      <c r="F141" s="36" t="s">
        <v>1051</v>
      </c>
      <c r="G141" s="36" t="s">
        <v>2875</v>
      </c>
      <c r="H141" s="36" t="s">
        <v>2876</v>
      </c>
      <c r="I141" s="36">
        <v>36000</v>
      </c>
      <c r="J141" s="36" t="s">
        <v>1821</v>
      </c>
      <c r="K141" s="38" t="e">
        <f>VLOOKUP(C141,#REF!,2,FALSE)</f>
        <v>#REF!</v>
      </c>
      <c r="L141" s="43">
        <f t="shared" si="6"/>
        <v>6.08333333333333</v>
      </c>
      <c r="M141" s="44">
        <f t="shared" si="8"/>
        <v>0</v>
      </c>
      <c r="N141" s="36" t="s">
        <v>1065</v>
      </c>
      <c r="O141" s="36" t="s">
        <v>1057</v>
      </c>
      <c r="Q141" s="36" t="s">
        <v>1071</v>
      </c>
      <c r="R141" s="36" t="s">
        <v>39</v>
      </c>
      <c r="S141" s="36" t="s">
        <v>40</v>
      </c>
      <c r="T141" s="36" t="s">
        <v>2836</v>
      </c>
      <c r="U141" s="36" t="s">
        <v>2876</v>
      </c>
      <c r="V141" s="36" t="s">
        <v>1068</v>
      </c>
      <c r="W141" s="36" t="s">
        <v>1060</v>
      </c>
      <c r="AA141" s="36" t="s">
        <v>2877</v>
      </c>
    </row>
    <row r="142" spans="1:27">
      <c r="A142" s="36" t="s">
        <v>2062</v>
      </c>
      <c r="B142" s="36" t="s">
        <v>2878</v>
      </c>
      <c r="C142" s="36" t="s">
        <v>2879</v>
      </c>
      <c r="E142" s="36" t="s">
        <v>2880</v>
      </c>
      <c r="F142" s="36" t="s">
        <v>1080</v>
      </c>
      <c r="G142" s="36" t="s">
        <v>2881</v>
      </c>
      <c r="H142" s="36" t="s">
        <v>2882</v>
      </c>
      <c r="I142" s="36">
        <v>106000</v>
      </c>
      <c r="J142" s="36" t="s">
        <v>2883</v>
      </c>
      <c r="K142" s="38" t="e">
        <f>VLOOKUP(C142,#REF!,2,FALSE)</f>
        <v>#REF!</v>
      </c>
      <c r="L142" s="43">
        <f t="shared" si="6"/>
        <v>5.9622641509434</v>
      </c>
      <c r="M142" s="44">
        <f>V142/I142</f>
        <v>0.0283018867924528</v>
      </c>
      <c r="N142" s="36" t="s">
        <v>2328</v>
      </c>
      <c r="O142" s="36" t="s">
        <v>1186</v>
      </c>
      <c r="Q142" s="36" t="s">
        <v>1071</v>
      </c>
      <c r="R142" s="36" t="s">
        <v>73</v>
      </c>
      <c r="S142" s="36" t="s">
        <v>2031</v>
      </c>
      <c r="T142" s="36" t="s">
        <v>2807</v>
      </c>
      <c r="U142" s="36" t="s">
        <v>2884</v>
      </c>
      <c r="V142" s="36" t="s">
        <v>2885</v>
      </c>
      <c r="W142" s="36" t="s">
        <v>1060</v>
      </c>
      <c r="AA142" s="36" t="s">
        <v>2526</v>
      </c>
    </row>
    <row r="143" spans="1:27">
      <c r="A143" s="36" t="s">
        <v>2886</v>
      </c>
      <c r="B143" s="36" t="s">
        <v>2887</v>
      </c>
      <c r="C143" s="36" t="s">
        <v>2888</v>
      </c>
      <c r="E143" s="36" t="s">
        <v>2889</v>
      </c>
      <c r="F143" s="36" t="s">
        <v>1051</v>
      </c>
      <c r="G143" s="36" t="s">
        <v>2890</v>
      </c>
      <c r="H143" s="36" t="s">
        <v>2891</v>
      </c>
      <c r="I143" s="36">
        <v>31000</v>
      </c>
      <c r="J143" s="36" t="s">
        <v>2892</v>
      </c>
      <c r="K143" s="38" t="e">
        <f>VLOOKUP(C143,#REF!,2,FALSE)</f>
        <v>#REF!</v>
      </c>
      <c r="L143" s="43">
        <f t="shared" si="6"/>
        <v>5.16129032258065</v>
      </c>
      <c r="M143" s="44">
        <f>T143/I143</f>
        <v>0.0161290322580645</v>
      </c>
      <c r="N143" s="36" t="s">
        <v>1056</v>
      </c>
      <c r="O143" s="36" t="s">
        <v>1961</v>
      </c>
      <c r="P143" s="36">
        <v>200</v>
      </c>
      <c r="Q143" s="36" t="s">
        <v>1578</v>
      </c>
      <c r="R143" s="36" t="s">
        <v>82</v>
      </c>
      <c r="S143" s="36" t="s">
        <v>40</v>
      </c>
      <c r="T143" s="36">
        <v>500</v>
      </c>
      <c r="U143" s="36" t="s">
        <v>1068</v>
      </c>
      <c r="V143" s="36" t="s">
        <v>1068</v>
      </c>
      <c r="W143" s="36" t="s">
        <v>1060</v>
      </c>
      <c r="AA143" s="36" t="s">
        <v>2893</v>
      </c>
    </row>
    <row r="144" spans="1:27">
      <c r="A144" s="36" t="s">
        <v>2342</v>
      </c>
      <c r="B144" s="36" t="s">
        <v>2894</v>
      </c>
      <c r="C144" s="36" t="s">
        <v>2895</v>
      </c>
      <c r="E144" s="36" t="s">
        <v>2895</v>
      </c>
      <c r="F144" s="36" t="s">
        <v>1051</v>
      </c>
      <c r="G144" s="36" t="s">
        <v>2894</v>
      </c>
      <c r="H144" s="36" t="s">
        <v>2896</v>
      </c>
      <c r="I144" s="36">
        <v>66000</v>
      </c>
      <c r="J144" s="36" t="s">
        <v>2897</v>
      </c>
      <c r="K144" s="38" t="e">
        <f>VLOOKUP(C144,#REF!,2,FALSE)</f>
        <v>#REF!</v>
      </c>
      <c r="L144" s="43">
        <f t="shared" si="6"/>
        <v>4.84848484848485</v>
      </c>
      <c r="M144" s="44">
        <f t="shared" ref="M144:M146" si="9">P144/I144</f>
        <v>0</v>
      </c>
      <c r="N144" s="36" t="s">
        <v>1065</v>
      </c>
      <c r="O144" s="36" t="s">
        <v>2898</v>
      </c>
      <c r="Q144" s="36" t="s">
        <v>1086</v>
      </c>
      <c r="R144" s="36" t="s">
        <v>2899</v>
      </c>
      <c r="S144" s="36" t="s">
        <v>40</v>
      </c>
      <c r="T144" s="36" t="s">
        <v>2836</v>
      </c>
      <c r="U144" s="36" t="s">
        <v>2896</v>
      </c>
      <c r="V144" s="36" t="s">
        <v>1068</v>
      </c>
      <c r="W144" s="36" t="s">
        <v>1060</v>
      </c>
      <c r="AA144" s="36" t="s">
        <v>2851</v>
      </c>
    </row>
    <row r="145" spans="1:27">
      <c r="A145" s="36" t="s">
        <v>2900</v>
      </c>
      <c r="B145" s="36" t="s">
        <v>1078</v>
      </c>
      <c r="C145" s="36" t="s">
        <v>1079</v>
      </c>
      <c r="E145" s="36" t="s">
        <v>1079</v>
      </c>
      <c r="F145" s="36" t="s">
        <v>1080</v>
      </c>
      <c r="G145" s="36" t="s">
        <v>1081</v>
      </c>
      <c r="H145" s="36" t="s">
        <v>1082</v>
      </c>
      <c r="I145" s="36">
        <v>52000</v>
      </c>
      <c r="J145" s="36" t="s">
        <v>1084</v>
      </c>
      <c r="K145" s="38" t="e">
        <f>VLOOKUP(C145,#REF!,2,FALSE)</f>
        <v>#REF!</v>
      </c>
      <c r="L145" s="43">
        <f t="shared" si="6"/>
        <v>4.80769230769231</v>
      </c>
      <c r="M145" s="44">
        <f t="shared" si="9"/>
        <v>0</v>
      </c>
      <c r="N145" s="36" t="s">
        <v>1065</v>
      </c>
      <c r="O145" s="36" t="s">
        <v>1085</v>
      </c>
      <c r="Q145" s="36" t="s">
        <v>1237</v>
      </c>
      <c r="R145" s="36" t="s">
        <v>82</v>
      </c>
      <c r="S145" s="36" t="s">
        <v>40</v>
      </c>
      <c r="T145" s="36" t="s">
        <v>2836</v>
      </c>
      <c r="U145" s="36" t="s">
        <v>2901</v>
      </c>
      <c r="V145" s="36" t="s">
        <v>1068</v>
      </c>
      <c r="W145" s="36" t="s">
        <v>1060</v>
      </c>
      <c r="AA145" s="36" t="s">
        <v>2902</v>
      </c>
    </row>
    <row r="146" spans="1:27">
      <c r="A146" s="36" t="s">
        <v>1485</v>
      </c>
      <c r="B146" s="36" t="s">
        <v>2903</v>
      </c>
      <c r="C146" s="36" t="s">
        <v>2904</v>
      </c>
      <c r="E146" s="36" t="s">
        <v>2905</v>
      </c>
      <c r="F146" s="36" t="s">
        <v>1080</v>
      </c>
      <c r="G146" s="36" t="s">
        <v>2906</v>
      </c>
      <c r="H146" s="36" t="s">
        <v>2907</v>
      </c>
      <c r="I146" s="36">
        <v>12000</v>
      </c>
      <c r="J146" s="36" t="s">
        <v>92</v>
      </c>
      <c r="K146" s="38" t="e">
        <f>VLOOKUP(C146,#REF!,2,FALSE)</f>
        <v>#REF!</v>
      </c>
      <c r="L146" s="43">
        <f t="shared" si="6"/>
        <v>4.75</v>
      </c>
      <c r="M146" s="44">
        <f t="shared" si="9"/>
        <v>0.0166666666666667</v>
      </c>
      <c r="N146" s="36" t="s">
        <v>1056</v>
      </c>
      <c r="O146" s="36" t="s">
        <v>1085</v>
      </c>
      <c r="P146" s="36">
        <v>200</v>
      </c>
      <c r="Q146" s="36" t="s">
        <v>2908</v>
      </c>
      <c r="R146" s="36" t="s">
        <v>73</v>
      </c>
      <c r="S146" s="36" t="s">
        <v>40</v>
      </c>
      <c r="T146" s="36" t="s">
        <v>2807</v>
      </c>
      <c r="U146" s="36" t="s">
        <v>2909</v>
      </c>
      <c r="V146" s="36" t="s">
        <v>1068</v>
      </c>
      <c r="W146" s="36" t="s">
        <v>1060</v>
      </c>
      <c r="AA146" s="36" t="s">
        <v>2910</v>
      </c>
    </row>
    <row r="147" spans="1:27">
      <c r="A147" s="36" t="s">
        <v>2911</v>
      </c>
      <c r="B147" s="36" t="s">
        <v>2912</v>
      </c>
      <c r="C147" s="36" t="s">
        <v>2913</v>
      </c>
      <c r="E147" s="36" t="s">
        <v>2913</v>
      </c>
      <c r="F147" s="36" t="s">
        <v>1051</v>
      </c>
      <c r="G147" s="36" t="s">
        <v>2914</v>
      </c>
      <c r="H147" s="36" t="s">
        <v>2915</v>
      </c>
      <c r="I147" s="36">
        <v>56000</v>
      </c>
      <c r="J147" s="36" t="s">
        <v>2916</v>
      </c>
      <c r="K147" s="38" t="e">
        <f>VLOOKUP(C147,#REF!,2,FALSE)</f>
        <v>#REF!</v>
      </c>
      <c r="L147" s="43">
        <f t="shared" si="6"/>
        <v>4.64285714285714</v>
      </c>
      <c r="M147" s="44">
        <f>V147/I147</f>
        <v>0.0214285714285714</v>
      </c>
      <c r="N147" s="36" t="s">
        <v>1065</v>
      </c>
      <c r="O147" s="36" t="s">
        <v>1070</v>
      </c>
      <c r="Q147" s="36" t="s">
        <v>1071</v>
      </c>
      <c r="R147" s="36" t="s">
        <v>2858</v>
      </c>
      <c r="S147" s="36" t="s">
        <v>40</v>
      </c>
      <c r="T147" s="36" t="s">
        <v>2807</v>
      </c>
      <c r="U147" s="36" t="s">
        <v>2915</v>
      </c>
      <c r="V147" s="36" t="s">
        <v>2917</v>
      </c>
      <c r="W147" s="36" t="s">
        <v>1060</v>
      </c>
      <c r="AA147" s="36" t="s">
        <v>2918</v>
      </c>
    </row>
    <row r="148" spans="1:27">
      <c r="A148" s="36" t="s">
        <v>2919</v>
      </c>
      <c r="B148" s="36" t="s">
        <v>2920</v>
      </c>
      <c r="C148" s="36" t="s">
        <v>2921</v>
      </c>
      <c r="E148" s="36" t="s">
        <v>2921</v>
      </c>
      <c r="F148" s="36" t="s">
        <v>1051</v>
      </c>
      <c r="G148" s="36" t="s">
        <v>2920</v>
      </c>
      <c r="H148" s="36" t="s">
        <v>2922</v>
      </c>
      <c r="I148" s="36">
        <v>53000</v>
      </c>
      <c r="J148" s="36" t="s">
        <v>2923</v>
      </c>
      <c r="K148" s="38" t="e">
        <f>VLOOKUP(C148,#REF!,2,FALSE)</f>
        <v>#REF!</v>
      </c>
      <c r="L148" s="43">
        <f t="shared" si="6"/>
        <v>4.62264150943396</v>
      </c>
      <c r="M148" s="44">
        <f t="shared" ref="M148:M152" si="10">P148/I148</f>
        <v>0</v>
      </c>
      <c r="N148" s="36" t="s">
        <v>1065</v>
      </c>
      <c r="O148" s="36" t="s">
        <v>1070</v>
      </c>
      <c r="Q148" s="36" t="s">
        <v>1071</v>
      </c>
      <c r="R148" s="36" t="s">
        <v>1930</v>
      </c>
      <c r="S148" s="36" t="s">
        <v>2031</v>
      </c>
      <c r="T148" s="36" t="s">
        <v>2836</v>
      </c>
      <c r="U148" s="36" t="s">
        <v>2924</v>
      </c>
      <c r="V148" s="36" t="s">
        <v>1068</v>
      </c>
      <c r="W148" s="36" t="s">
        <v>1060</v>
      </c>
      <c r="AA148" s="36" t="s">
        <v>2872</v>
      </c>
    </row>
    <row r="149" spans="1:27">
      <c r="A149" s="36" t="s">
        <v>2925</v>
      </c>
      <c r="B149" s="36" t="s">
        <v>2926</v>
      </c>
      <c r="C149" s="36" t="s">
        <v>2927</v>
      </c>
      <c r="E149" s="36" t="s">
        <v>2927</v>
      </c>
      <c r="F149" s="36" t="s">
        <v>1051</v>
      </c>
      <c r="G149" s="36" t="s">
        <v>2926</v>
      </c>
      <c r="H149" s="36" t="s">
        <v>2928</v>
      </c>
      <c r="I149" s="36">
        <v>55000</v>
      </c>
      <c r="J149" s="36" t="s">
        <v>2929</v>
      </c>
      <c r="K149" s="38" t="e">
        <f>VLOOKUP(C149,#REF!,2,FALSE)</f>
        <v>#REF!</v>
      </c>
      <c r="L149" s="43">
        <f t="shared" si="6"/>
        <v>4.41818181818182</v>
      </c>
      <c r="M149" s="44">
        <f t="shared" si="10"/>
        <v>0</v>
      </c>
      <c r="N149" s="36" t="s">
        <v>1056</v>
      </c>
      <c r="O149" s="36" t="s">
        <v>1070</v>
      </c>
      <c r="Q149" s="36" t="s">
        <v>1067</v>
      </c>
      <c r="R149" s="36" t="s">
        <v>1930</v>
      </c>
      <c r="S149" s="36" t="s">
        <v>40</v>
      </c>
      <c r="T149" s="36" t="s">
        <v>2836</v>
      </c>
      <c r="U149" s="36" t="s">
        <v>2930</v>
      </c>
      <c r="V149" s="36" t="s">
        <v>1068</v>
      </c>
      <c r="W149" s="36" t="s">
        <v>1060</v>
      </c>
      <c r="AA149" s="36" t="s">
        <v>2931</v>
      </c>
    </row>
    <row r="150" spans="1:27">
      <c r="A150" s="36" t="s">
        <v>1815</v>
      </c>
      <c r="B150" s="36" t="s">
        <v>2932</v>
      </c>
      <c r="C150" s="36" t="s">
        <v>2933</v>
      </c>
      <c r="E150" s="36" t="s">
        <v>2934</v>
      </c>
      <c r="F150" s="36" t="s">
        <v>1080</v>
      </c>
      <c r="G150" s="36" t="s">
        <v>2935</v>
      </c>
      <c r="H150" s="36" t="s">
        <v>2936</v>
      </c>
      <c r="I150" s="36">
        <v>144000</v>
      </c>
      <c r="J150" s="36" t="s">
        <v>2937</v>
      </c>
      <c r="K150" s="38" t="e">
        <f>VLOOKUP(C150,#REF!,2,FALSE)</f>
        <v>#REF!</v>
      </c>
      <c r="L150" s="43">
        <f t="shared" si="6"/>
        <v>4.30555555555556</v>
      </c>
      <c r="M150" s="44">
        <f t="shared" ref="M150:M154" si="11">V150/I150</f>
        <v>0.0173611111111111</v>
      </c>
      <c r="N150" s="36" t="s">
        <v>2938</v>
      </c>
      <c r="O150" s="36" t="s">
        <v>1803</v>
      </c>
      <c r="Q150" s="36" t="s">
        <v>1071</v>
      </c>
      <c r="R150" s="36" t="s">
        <v>73</v>
      </c>
      <c r="S150" s="36" t="s">
        <v>40</v>
      </c>
      <c r="T150" s="36" t="s">
        <v>2807</v>
      </c>
      <c r="U150" s="36" t="s">
        <v>2939</v>
      </c>
      <c r="V150" s="36" t="s">
        <v>2940</v>
      </c>
      <c r="W150" s="36" t="s">
        <v>1060</v>
      </c>
      <c r="AA150" s="36" t="s">
        <v>2554</v>
      </c>
    </row>
    <row r="151" spans="1:27">
      <c r="A151" s="36" t="s">
        <v>1558</v>
      </c>
      <c r="B151" s="36" t="s">
        <v>2941</v>
      </c>
      <c r="C151" s="36" t="s">
        <v>2942</v>
      </c>
      <c r="E151" s="36" t="s">
        <v>2942</v>
      </c>
      <c r="F151" s="36" t="s">
        <v>1051</v>
      </c>
      <c r="G151" s="36" t="s">
        <v>2943</v>
      </c>
      <c r="H151" s="36" t="s">
        <v>2944</v>
      </c>
      <c r="I151" s="36">
        <v>66000</v>
      </c>
      <c r="J151" s="36" t="s">
        <v>1746</v>
      </c>
      <c r="K151" s="38" t="e">
        <f>VLOOKUP(C151,#REF!,2,FALSE)</f>
        <v>#REF!</v>
      </c>
      <c r="L151" s="43">
        <f t="shared" si="6"/>
        <v>3.95454545454545</v>
      </c>
      <c r="M151" s="44">
        <f t="shared" si="10"/>
        <v>0</v>
      </c>
      <c r="N151" s="36" t="s">
        <v>1056</v>
      </c>
      <c r="O151" s="36" t="s">
        <v>1057</v>
      </c>
      <c r="Q151" s="36" t="s">
        <v>1071</v>
      </c>
      <c r="R151" s="36" t="s">
        <v>1930</v>
      </c>
      <c r="S151" s="36" t="s">
        <v>40</v>
      </c>
      <c r="T151" s="36" t="s">
        <v>2836</v>
      </c>
      <c r="U151" s="36" t="s">
        <v>2944</v>
      </c>
      <c r="V151" s="36" t="s">
        <v>1068</v>
      </c>
      <c r="W151" s="36" t="s">
        <v>1060</v>
      </c>
      <c r="AA151" s="36" t="s">
        <v>2945</v>
      </c>
    </row>
    <row r="152" spans="1:27">
      <c r="A152" s="36" t="s">
        <v>2946</v>
      </c>
      <c r="B152" s="36" t="s">
        <v>2947</v>
      </c>
      <c r="C152" s="36" t="s">
        <v>2948</v>
      </c>
      <c r="E152" s="36" t="s">
        <v>2949</v>
      </c>
      <c r="F152" s="36" t="s">
        <v>1051</v>
      </c>
      <c r="G152" s="36" t="s">
        <v>2947</v>
      </c>
      <c r="H152" s="36" t="s">
        <v>2950</v>
      </c>
      <c r="I152" s="36">
        <v>12000</v>
      </c>
      <c r="J152" s="36" t="s">
        <v>1549</v>
      </c>
      <c r="K152" s="38" t="e">
        <f>VLOOKUP(C152,#REF!,2,FALSE)</f>
        <v>#REF!</v>
      </c>
      <c r="L152" s="43">
        <f t="shared" si="6"/>
        <v>3.91666666666667</v>
      </c>
      <c r="M152" s="44">
        <f t="shared" si="10"/>
        <v>0.0166666666666667</v>
      </c>
      <c r="N152" s="36" t="s">
        <v>1313</v>
      </c>
      <c r="O152" s="36" t="s">
        <v>1896</v>
      </c>
      <c r="P152" s="36">
        <v>200</v>
      </c>
      <c r="Q152" s="36" t="s">
        <v>1237</v>
      </c>
      <c r="R152" s="36" t="s">
        <v>73</v>
      </c>
      <c r="S152" s="36" t="s">
        <v>2031</v>
      </c>
      <c r="T152" s="36" t="s">
        <v>2523</v>
      </c>
      <c r="U152" s="36" t="s">
        <v>1068</v>
      </c>
      <c r="V152" s="36" t="s">
        <v>1068</v>
      </c>
      <c r="W152" s="36" t="s">
        <v>1060</v>
      </c>
      <c r="AA152" s="36" t="s">
        <v>2951</v>
      </c>
    </row>
    <row r="153" spans="1:27">
      <c r="A153" s="36" t="s">
        <v>2424</v>
      </c>
      <c r="B153" s="36" t="s">
        <v>2952</v>
      </c>
      <c r="C153" s="36" t="s">
        <v>2953</v>
      </c>
      <c r="E153" s="36" t="s">
        <v>2954</v>
      </c>
      <c r="F153" s="36" t="s">
        <v>1080</v>
      </c>
      <c r="G153" s="36" t="s">
        <v>2955</v>
      </c>
      <c r="H153" s="36" t="s">
        <v>2956</v>
      </c>
      <c r="I153" s="36">
        <v>105000</v>
      </c>
      <c r="J153" s="36" t="s">
        <v>2957</v>
      </c>
      <c r="K153" s="38" t="e">
        <f>VLOOKUP(C153,#REF!,2,FALSE)</f>
        <v>#REF!</v>
      </c>
      <c r="L153" s="43">
        <f t="shared" si="6"/>
        <v>3.82857142857143</v>
      </c>
      <c r="M153" s="44">
        <f t="shared" si="11"/>
        <v>0.0361904761904762</v>
      </c>
      <c r="N153" s="36" t="s">
        <v>1056</v>
      </c>
      <c r="O153" s="36" t="s">
        <v>1070</v>
      </c>
      <c r="Q153" s="36" t="s">
        <v>1071</v>
      </c>
      <c r="R153" s="36" t="s">
        <v>39</v>
      </c>
      <c r="S153" s="36" t="s">
        <v>40</v>
      </c>
      <c r="T153" s="36" t="s">
        <v>2807</v>
      </c>
      <c r="U153" s="36" t="s">
        <v>2958</v>
      </c>
      <c r="V153" s="36" t="s">
        <v>2959</v>
      </c>
      <c r="W153" s="36" t="s">
        <v>1060</v>
      </c>
      <c r="AA153" s="36" t="s">
        <v>2637</v>
      </c>
    </row>
    <row r="154" spans="1:27">
      <c r="A154" s="36" t="s">
        <v>2109</v>
      </c>
      <c r="B154" s="36" t="s">
        <v>2960</v>
      </c>
      <c r="C154" s="36" t="s">
        <v>2961</v>
      </c>
      <c r="E154" s="36" t="s">
        <v>2962</v>
      </c>
      <c r="F154" s="36" t="s">
        <v>1051</v>
      </c>
      <c r="G154" s="36" t="s">
        <v>2963</v>
      </c>
      <c r="H154" s="36" t="s">
        <v>2964</v>
      </c>
      <c r="I154" s="36">
        <v>120000</v>
      </c>
      <c r="J154" s="36" t="s">
        <v>2965</v>
      </c>
      <c r="K154" s="38" t="e">
        <f>VLOOKUP(C154,#REF!,2,FALSE)</f>
        <v>#REF!</v>
      </c>
      <c r="L154" s="43">
        <f t="shared" si="6"/>
        <v>3.79166666666667</v>
      </c>
      <c r="M154" s="44">
        <f t="shared" si="11"/>
        <v>0.0333333333333333</v>
      </c>
      <c r="N154" s="36" t="s">
        <v>2938</v>
      </c>
      <c r="O154" s="36" t="s">
        <v>1803</v>
      </c>
      <c r="Q154" s="36" t="s">
        <v>2966</v>
      </c>
      <c r="R154" s="36" t="s">
        <v>39</v>
      </c>
      <c r="S154" s="36" t="s">
        <v>40</v>
      </c>
      <c r="T154" s="36" t="s">
        <v>2807</v>
      </c>
      <c r="U154" s="36" t="s">
        <v>2967</v>
      </c>
      <c r="V154" s="36" t="s">
        <v>2968</v>
      </c>
      <c r="W154" s="36" t="s">
        <v>1060</v>
      </c>
      <c r="AA154" s="36" t="s">
        <v>2969</v>
      </c>
    </row>
    <row r="155" spans="1:27">
      <c r="A155" s="36" t="s">
        <v>1405</v>
      </c>
      <c r="B155" s="36" t="s">
        <v>2970</v>
      </c>
      <c r="C155" s="36" t="s">
        <v>2971</v>
      </c>
      <c r="E155" s="36" t="s">
        <v>2972</v>
      </c>
      <c r="F155" s="36" t="s">
        <v>1051</v>
      </c>
      <c r="G155" s="36" t="s">
        <v>2973</v>
      </c>
      <c r="H155" s="36" t="s">
        <v>2974</v>
      </c>
      <c r="I155" s="36">
        <v>28405</v>
      </c>
      <c r="J155" s="36" t="s">
        <v>1254</v>
      </c>
      <c r="K155" s="38" t="e">
        <f>VLOOKUP(C155,#REF!,2,FALSE)</f>
        <v>#REF!</v>
      </c>
      <c r="L155" s="43">
        <f t="shared" si="6"/>
        <v>3.76694243971132</v>
      </c>
      <c r="M155" s="44">
        <f t="shared" ref="M155:M160" si="12">P155/I155</f>
        <v>0.00704101390600246</v>
      </c>
      <c r="N155" s="36" t="s">
        <v>1065</v>
      </c>
      <c r="O155" s="36" t="s">
        <v>1750</v>
      </c>
      <c r="P155" s="36">
        <v>200</v>
      </c>
      <c r="Q155" s="36" t="s">
        <v>1351</v>
      </c>
      <c r="R155" s="36" t="s">
        <v>2975</v>
      </c>
      <c r="S155" s="36" t="s">
        <v>2031</v>
      </c>
      <c r="T155" s="36" t="s">
        <v>2523</v>
      </c>
      <c r="U155" s="36" t="s">
        <v>1068</v>
      </c>
      <c r="V155" s="36" t="s">
        <v>1068</v>
      </c>
      <c r="W155" s="36" t="s">
        <v>1060</v>
      </c>
      <c r="AA155" s="36" t="s">
        <v>2617</v>
      </c>
    </row>
    <row r="156" spans="1:27">
      <c r="A156" s="36" t="s">
        <v>2976</v>
      </c>
      <c r="B156" s="36" t="s">
        <v>1511</v>
      </c>
      <c r="C156" s="36" t="s">
        <v>1512</v>
      </c>
      <c r="E156" s="36" t="s">
        <v>1513</v>
      </c>
      <c r="F156" s="36" t="s">
        <v>1080</v>
      </c>
      <c r="G156" s="36" t="s">
        <v>1511</v>
      </c>
      <c r="H156" s="36" t="s">
        <v>1514</v>
      </c>
      <c r="I156" s="36">
        <v>127000</v>
      </c>
      <c r="J156" s="36">
        <v>435000</v>
      </c>
      <c r="K156" s="38" t="e">
        <f>VLOOKUP(C156,#REF!,2,FALSE)</f>
        <v>#REF!</v>
      </c>
      <c r="L156" s="43">
        <f t="shared" si="6"/>
        <v>3.4251968503937</v>
      </c>
      <c r="M156" s="44">
        <f>V156/I156</f>
        <v>0.0133858267716535</v>
      </c>
      <c r="N156" s="36" t="s">
        <v>1065</v>
      </c>
      <c r="O156" s="36" t="s">
        <v>1517</v>
      </c>
      <c r="Q156" s="36" t="s">
        <v>1518</v>
      </c>
      <c r="R156" s="36" t="s">
        <v>39</v>
      </c>
      <c r="S156" s="36" t="s">
        <v>40</v>
      </c>
      <c r="T156" s="36" t="s">
        <v>2807</v>
      </c>
      <c r="U156" s="36" t="s">
        <v>2977</v>
      </c>
      <c r="V156" s="36" t="s">
        <v>2978</v>
      </c>
      <c r="W156" s="36" t="s">
        <v>1060</v>
      </c>
      <c r="AA156" s="36" t="s">
        <v>2979</v>
      </c>
    </row>
    <row r="157" spans="1:27">
      <c r="A157" s="36" t="s">
        <v>1239</v>
      </c>
      <c r="B157" s="36" t="s">
        <v>2980</v>
      </c>
      <c r="C157" s="36" t="s">
        <v>2981</v>
      </c>
      <c r="E157" s="36" t="s">
        <v>2981</v>
      </c>
      <c r="F157" s="36" t="s">
        <v>1080</v>
      </c>
      <c r="G157" s="36" t="s">
        <v>2982</v>
      </c>
      <c r="H157" s="36" t="s">
        <v>2983</v>
      </c>
      <c r="I157" s="36">
        <v>51000</v>
      </c>
      <c r="J157" s="36" t="s">
        <v>2635</v>
      </c>
      <c r="K157" s="38" t="e">
        <f>VLOOKUP(C157,#REF!,2,FALSE)</f>
        <v>#REF!</v>
      </c>
      <c r="L157" s="43">
        <f t="shared" si="6"/>
        <v>3.29411764705882</v>
      </c>
      <c r="M157" s="44">
        <f t="shared" si="12"/>
        <v>0</v>
      </c>
      <c r="N157" s="36" t="s">
        <v>1065</v>
      </c>
      <c r="O157" s="36" t="s">
        <v>2898</v>
      </c>
      <c r="Q157" s="36" t="s">
        <v>1905</v>
      </c>
      <c r="R157" s="36" t="s">
        <v>82</v>
      </c>
      <c r="S157" s="36" t="s">
        <v>40</v>
      </c>
      <c r="T157" s="36" t="s">
        <v>2836</v>
      </c>
      <c r="U157" s="36" t="s">
        <v>2984</v>
      </c>
      <c r="V157" s="36" t="s">
        <v>1068</v>
      </c>
      <c r="W157" s="36" t="s">
        <v>1060</v>
      </c>
      <c r="AA157" s="36" t="s">
        <v>2684</v>
      </c>
    </row>
    <row r="158" spans="1:27">
      <c r="A158" s="36" t="s">
        <v>1990</v>
      </c>
      <c r="B158" s="36" t="s">
        <v>2985</v>
      </c>
      <c r="C158" s="36" t="s">
        <v>2986</v>
      </c>
      <c r="E158" s="36" t="s">
        <v>2987</v>
      </c>
      <c r="F158" s="36" t="s">
        <v>1080</v>
      </c>
      <c r="G158" s="36" t="s">
        <v>2988</v>
      </c>
      <c r="H158" s="36" t="s">
        <v>2989</v>
      </c>
      <c r="I158" s="36">
        <v>34000</v>
      </c>
      <c r="J158" s="36" t="s">
        <v>1760</v>
      </c>
      <c r="K158" s="38" t="e">
        <f>VLOOKUP(C158,#REF!,2,FALSE)</f>
        <v>#REF!</v>
      </c>
      <c r="L158" s="43">
        <f t="shared" si="6"/>
        <v>3.29411764705882</v>
      </c>
      <c r="M158" s="44">
        <f t="shared" si="12"/>
        <v>0</v>
      </c>
      <c r="N158" s="36" t="s">
        <v>1056</v>
      </c>
      <c r="O158" s="36" t="s">
        <v>1066</v>
      </c>
      <c r="Q158" s="36" t="s">
        <v>1147</v>
      </c>
      <c r="R158" s="36" t="s">
        <v>39</v>
      </c>
      <c r="S158" s="36" t="s">
        <v>40</v>
      </c>
      <c r="T158" s="36" t="s">
        <v>2836</v>
      </c>
      <c r="U158" s="36" t="s">
        <v>2990</v>
      </c>
      <c r="V158" s="36" t="s">
        <v>1068</v>
      </c>
      <c r="W158" s="36" t="s">
        <v>1060</v>
      </c>
      <c r="AA158" s="36" t="s">
        <v>2540</v>
      </c>
    </row>
    <row r="159" spans="1:27">
      <c r="A159" s="36" t="s">
        <v>1692</v>
      </c>
      <c r="B159" s="36" t="s">
        <v>2991</v>
      </c>
      <c r="C159" s="36" t="s">
        <v>2992</v>
      </c>
      <c r="E159" s="36" t="s">
        <v>2993</v>
      </c>
      <c r="F159" s="36" t="s">
        <v>1051</v>
      </c>
      <c r="G159" s="36" t="s">
        <v>2994</v>
      </c>
      <c r="H159" s="36" t="s">
        <v>2995</v>
      </c>
      <c r="I159" s="36">
        <v>11000</v>
      </c>
      <c r="J159" s="36" t="s">
        <v>1184</v>
      </c>
      <c r="K159" s="38" t="e">
        <f>VLOOKUP(C159,#REF!,2,FALSE)</f>
        <v>#REF!</v>
      </c>
      <c r="L159" s="43">
        <f t="shared" si="6"/>
        <v>3.27272727272727</v>
      </c>
      <c r="M159" s="44">
        <f t="shared" si="12"/>
        <v>0.0181818181818182</v>
      </c>
      <c r="N159" s="36" t="s">
        <v>1065</v>
      </c>
      <c r="O159" s="36" t="s">
        <v>2996</v>
      </c>
      <c r="P159" s="36">
        <v>200</v>
      </c>
      <c r="Q159" s="36" t="s">
        <v>1071</v>
      </c>
      <c r="R159" s="36" t="s">
        <v>1089</v>
      </c>
      <c r="S159" s="36" t="s">
        <v>2031</v>
      </c>
      <c r="T159" s="36" t="s">
        <v>2523</v>
      </c>
      <c r="U159" s="36" t="s">
        <v>2997</v>
      </c>
      <c r="V159" s="36" t="s">
        <v>1068</v>
      </c>
      <c r="W159" s="36" t="s">
        <v>1060</v>
      </c>
      <c r="AA159" s="36" t="s">
        <v>2998</v>
      </c>
    </row>
    <row r="160" spans="1:27">
      <c r="A160" s="36" t="s">
        <v>1225</v>
      </c>
      <c r="B160" s="36" t="s">
        <v>2999</v>
      </c>
      <c r="C160" s="36" t="s">
        <v>3000</v>
      </c>
      <c r="E160" s="36" t="s">
        <v>3001</v>
      </c>
      <c r="F160" s="36" t="s">
        <v>1051</v>
      </c>
      <c r="G160" s="36" t="s">
        <v>3002</v>
      </c>
      <c r="H160" s="36" t="s">
        <v>3003</v>
      </c>
      <c r="I160" s="36">
        <v>17000</v>
      </c>
      <c r="J160" s="36" t="s">
        <v>2312</v>
      </c>
      <c r="K160" s="38" t="e">
        <f>VLOOKUP(C160,#REF!,2,FALSE)</f>
        <v>#REF!</v>
      </c>
      <c r="L160" s="43">
        <f t="shared" si="6"/>
        <v>3.23529411764706</v>
      </c>
      <c r="M160" s="44">
        <f t="shared" si="12"/>
        <v>0.0117647058823529</v>
      </c>
      <c r="N160" s="36" t="s">
        <v>1065</v>
      </c>
      <c r="O160" s="36" t="s">
        <v>1554</v>
      </c>
      <c r="P160" s="36">
        <v>200</v>
      </c>
      <c r="Q160" s="36" t="s">
        <v>1237</v>
      </c>
      <c r="R160" s="36" t="s">
        <v>82</v>
      </c>
      <c r="S160" s="36" t="s">
        <v>40</v>
      </c>
      <c r="T160" s="36" t="s">
        <v>2807</v>
      </c>
      <c r="U160" s="36" t="s">
        <v>1068</v>
      </c>
      <c r="V160" s="36" t="s">
        <v>1068</v>
      </c>
      <c r="W160" s="36" t="s">
        <v>1060</v>
      </c>
      <c r="AA160" s="36" t="s">
        <v>2969</v>
      </c>
    </row>
    <row r="161" spans="1:27">
      <c r="A161" s="36" t="s">
        <v>2212</v>
      </c>
      <c r="B161" s="36" t="s">
        <v>3004</v>
      </c>
      <c r="C161" s="36" t="s">
        <v>3005</v>
      </c>
      <c r="E161" s="36" t="s">
        <v>3006</v>
      </c>
      <c r="F161" s="36" t="s">
        <v>1080</v>
      </c>
      <c r="G161" s="36" t="s">
        <v>3004</v>
      </c>
      <c r="H161" s="36" t="s">
        <v>3007</v>
      </c>
      <c r="I161" s="36">
        <v>121000</v>
      </c>
      <c r="J161" s="36" t="s">
        <v>3008</v>
      </c>
      <c r="K161" s="38" t="e">
        <f>VLOOKUP(C161,#REF!,2,FALSE)</f>
        <v>#REF!</v>
      </c>
      <c r="L161" s="43">
        <f t="shared" si="6"/>
        <v>3.06611570247934</v>
      </c>
      <c r="M161" s="44">
        <f>V161/I161</f>
        <v>0.0330578512396694</v>
      </c>
      <c r="N161" s="36" t="s">
        <v>2328</v>
      </c>
      <c r="O161" s="36" t="s">
        <v>3009</v>
      </c>
      <c r="Q161" s="36" t="s">
        <v>3010</v>
      </c>
      <c r="R161" s="36" t="s">
        <v>82</v>
      </c>
      <c r="S161" s="36" t="s">
        <v>40</v>
      </c>
      <c r="T161" s="36" t="s">
        <v>2807</v>
      </c>
      <c r="U161" s="36" t="s">
        <v>3011</v>
      </c>
      <c r="V161" s="36" t="s">
        <v>2968</v>
      </c>
      <c r="W161" s="36" t="s">
        <v>1060</v>
      </c>
      <c r="AA161" s="36" t="s">
        <v>2598</v>
      </c>
    </row>
    <row r="162" spans="1:27">
      <c r="A162" s="36" t="s">
        <v>3012</v>
      </c>
      <c r="B162" s="36" t="s">
        <v>3013</v>
      </c>
      <c r="C162" s="36" t="s">
        <v>3014</v>
      </c>
      <c r="E162" s="36" t="s">
        <v>3015</v>
      </c>
      <c r="F162" s="36" t="s">
        <v>1134</v>
      </c>
      <c r="G162" s="36" t="s">
        <v>3016</v>
      </c>
      <c r="H162" s="36" t="s">
        <v>3017</v>
      </c>
      <c r="I162" s="36">
        <v>24000</v>
      </c>
      <c r="J162" s="36" t="s">
        <v>1073</v>
      </c>
      <c r="K162" s="38" t="e">
        <f>VLOOKUP(C162,#REF!,2,FALSE)</f>
        <v>#REF!</v>
      </c>
      <c r="L162" s="43">
        <f t="shared" si="6"/>
        <v>3.04166666666667</v>
      </c>
      <c r="M162" s="44">
        <f t="shared" ref="M162:M168" si="13">P162/I162</f>
        <v>0.00833333333333333</v>
      </c>
      <c r="N162" s="36" t="s">
        <v>1065</v>
      </c>
      <c r="O162" s="36" t="s">
        <v>3018</v>
      </c>
      <c r="P162" s="36">
        <v>200</v>
      </c>
      <c r="Q162" s="36" t="s">
        <v>1147</v>
      </c>
      <c r="R162" s="36" t="s">
        <v>39</v>
      </c>
      <c r="S162" s="36" t="s">
        <v>2031</v>
      </c>
      <c r="T162" s="36" t="s">
        <v>2523</v>
      </c>
      <c r="U162" s="36" t="s">
        <v>1379</v>
      </c>
      <c r="V162" s="36" t="s">
        <v>1068</v>
      </c>
      <c r="W162" s="36" t="s">
        <v>1060</v>
      </c>
      <c r="AA162" s="36" t="s">
        <v>3019</v>
      </c>
    </row>
    <row r="163" spans="1:27">
      <c r="A163" s="36" t="s">
        <v>1362</v>
      </c>
      <c r="B163" s="36" t="s">
        <v>3020</v>
      </c>
      <c r="C163" s="36" t="s">
        <v>3021</v>
      </c>
      <c r="E163" s="36" t="s">
        <v>3022</v>
      </c>
      <c r="F163" s="36" t="s">
        <v>1051</v>
      </c>
      <c r="G163" s="36" t="s">
        <v>3023</v>
      </c>
      <c r="H163" s="36" t="s">
        <v>3024</v>
      </c>
      <c r="I163" s="36">
        <v>11000</v>
      </c>
      <c r="J163" s="36" t="s">
        <v>1687</v>
      </c>
      <c r="K163" s="38" t="e">
        <f>VLOOKUP(C163,#REF!,2,FALSE)</f>
        <v>#REF!</v>
      </c>
      <c r="L163" s="43">
        <f t="shared" si="6"/>
        <v>3</v>
      </c>
      <c r="M163" s="44">
        <f t="shared" si="13"/>
        <v>0.0181818181818182</v>
      </c>
      <c r="N163" s="36" t="s">
        <v>1065</v>
      </c>
      <c r="O163" s="36" t="s">
        <v>1085</v>
      </c>
      <c r="P163" s="36">
        <v>200</v>
      </c>
      <c r="Q163" s="36" t="s">
        <v>1067</v>
      </c>
      <c r="R163" s="36" t="s">
        <v>39</v>
      </c>
      <c r="S163" s="36" t="s">
        <v>2031</v>
      </c>
      <c r="T163" s="36" t="s">
        <v>2523</v>
      </c>
      <c r="U163" s="36" t="s">
        <v>1068</v>
      </c>
      <c r="V163" s="36" t="s">
        <v>1068</v>
      </c>
      <c r="W163" s="36" t="s">
        <v>1060</v>
      </c>
      <c r="AA163" s="36" t="s">
        <v>2587</v>
      </c>
    </row>
    <row r="164" spans="1:27">
      <c r="A164" s="36" t="s">
        <v>1665</v>
      </c>
      <c r="B164" s="36" t="s">
        <v>3025</v>
      </c>
      <c r="C164" s="36" t="s">
        <v>3026</v>
      </c>
      <c r="E164" s="36" t="s">
        <v>3027</v>
      </c>
      <c r="F164" s="36" t="s">
        <v>1051</v>
      </c>
      <c r="G164" s="36" t="s">
        <v>3028</v>
      </c>
      <c r="H164" s="36" t="s">
        <v>3029</v>
      </c>
      <c r="I164" s="36">
        <v>12000</v>
      </c>
      <c r="J164" s="36" t="s">
        <v>1184</v>
      </c>
      <c r="K164" s="38" t="e">
        <f>VLOOKUP(C164,#REF!,2,FALSE)</f>
        <v>#REF!</v>
      </c>
      <c r="L164" s="43">
        <f t="shared" si="6"/>
        <v>3</v>
      </c>
      <c r="M164" s="44">
        <f t="shared" si="13"/>
        <v>0.0166666666666667</v>
      </c>
      <c r="N164" s="36" t="s">
        <v>1267</v>
      </c>
      <c r="O164" s="36" t="s">
        <v>1070</v>
      </c>
      <c r="P164" s="36">
        <v>200</v>
      </c>
      <c r="Q164" s="36" t="s">
        <v>1067</v>
      </c>
      <c r="R164" s="36" t="s">
        <v>39</v>
      </c>
      <c r="S164" s="36" t="s">
        <v>2031</v>
      </c>
      <c r="T164" s="36" t="s">
        <v>2523</v>
      </c>
      <c r="U164" s="36" t="s">
        <v>1068</v>
      </c>
      <c r="V164" s="36" t="s">
        <v>1068</v>
      </c>
      <c r="W164" s="36" t="s">
        <v>1060</v>
      </c>
      <c r="AA164" s="36" t="s">
        <v>2684</v>
      </c>
    </row>
    <row r="165" spans="1:27">
      <c r="A165" s="36" t="s">
        <v>1914</v>
      </c>
      <c r="B165" s="36" t="s">
        <v>3030</v>
      </c>
      <c r="C165" s="36" t="s">
        <v>3031</v>
      </c>
      <c r="E165" s="36" t="s">
        <v>3032</v>
      </c>
      <c r="F165" s="36" t="s">
        <v>1080</v>
      </c>
      <c r="G165" s="36" t="s">
        <v>3030</v>
      </c>
      <c r="H165" s="36" t="s">
        <v>3033</v>
      </c>
      <c r="I165" s="36">
        <v>47000</v>
      </c>
      <c r="J165" s="36" t="s">
        <v>1200</v>
      </c>
      <c r="K165" s="38" t="e">
        <f>VLOOKUP(C165,#REF!,2,FALSE)</f>
        <v>#REF!</v>
      </c>
      <c r="L165" s="43">
        <f t="shared" si="6"/>
        <v>3</v>
      </c>
      <c r="M165" s="44">
        <f t="shared" si="13"/>
        <v>0</v>
      </c>
      <c r="N165" s="36" t="s">
        <v>1065</v>
      </c>
      <c r="O165" s="36" t="s">
        <v>1066</v>
      </c>
      <c r="Q165" s="36" t="s">
        <v>1086</v>
      </c>
      <c r="R165" s="36" t="s">
        <v>39</v>
      </c>
      <c r="S165" s="36" t="s">
        <v>40</v>
      </c>
      <c r="T165" s="36" t="s">
        <v>2836</v>
      </c>
      <c r="U165" s="36" t="s">
        <v>3034</v>
      </c>
      <c r="V165" s="36" t="s">
        <v>1068</v>
      </c>
      <c r="W165" s="36" t="s">
        <v>1060</v>
      </c>
      <c r="AA165" s="36" t="s">
        <v>3035</v>
      </c>
    </row>
    <row r="166" spans="1:27">
      <c r="A166" s="36" t="s">
        <v>3036</v>
      </c>
      <c r="B166" s="36" t="s">
        <v>3037</v>
      </c>
      <c r="C166" s="36" t="s">
        <v>3038</v>
      </c>
      <c r="E166" s="36" t="s">
        <v>3039</v>
      </c>
      <c r="F166" s="36" t="s">
        <v>1080</v>
      </c>
      <c r="G166" s="36" t="s">
        <v>3040</v>
      </c>
      <c r="H166" s="36" t="s">
        <v>3041</v>
      </c>
      <c r="I166" s="36">
        <v>14000</v>
      </c>
      <c r="J166" s="36" t="s">
        <v>2104</v>
      </c>
      <c r="K166" s="38" t="e">
        <f>VLOOKUP(C166,#REF!,2,FALSE)</f>
        <v>#REF!</v>
      </c>
      <c r="L166" s="43">
        <f t="shared" si="6"/>
        <v>3</v>
      </c>
      <c r="M166" s="44">
        <f t="shared" si="13"/>
        <v>0.0142857142857143</v>
      </c>
      <c r="N166" s="36" t="s">
        <v>1056</v>
      </c>
      <c r="O166" s="36" t="s">
        <v>2014</v>
      </c>
      <c r="P166" s="36">
        <v>200</v>
      </c>
      <c r="Q166" s="36" t="s">
        <v>3042</v>
      </c>
      <c r="R166" s="36" t="s">
        <v>1382</v>
      </c>
      <c r="S166" s="36" t="s">
        <v>2031</v>
      </c>
      <c r="T166" s="36" t="s">
        <v>2523</v>
      </c>
      <c r="U166" s="36" t="s">
        <v>1068</v>
      </c>
      <c r="V166" s="36" t="s">
        <v>1068</v>
      </c>
      <c r="W166" s="36" t="s">
        <v>1060</v>
      </c>
      <c r="AA166" s="36" t="s">
        <v>3043</v>
      </c>
    </row>
    <row r="167" spans="1:27">
      <c r="A167" s="36" t="s">
        <v>2386</v>
      </c>
      <c r="B167" s="36" t="s">
        <v>3044</v>
      </c>
      <c r="C167" s="36" t="s">
        <v>3045</v>
      </c>
      <c r="E167" s="36" t="s">
        <v>3046</v>
      </c>
      <c r="F167" s="36" t="s">
        <v>1080</v>
      </c>
      <c r="G167" s="36" t="s">
        <v>3047</v>
      </c>
      <c r="H167" s="36" t="s">
        <v>3048</v>
      </c>
      <c r="I167" s="36">
        <v>12000</v>
      </c>
      <c r="J167" s="36" t="s">
        <v>1491</v>
      </c>
      <c r="K167" s="38" t="e">
        <f>VLOOKUP(C167,#REF!,2,FALSE)</f>
        <v>#REF!</v>
      </c>
      <c r="L167" s="43">
        <f t="shared" si="6"/>
        <v>2.91666666666667</v>
      </c>
      <c r="M167" s="44">
        <f t="shared" si="13"/>
        <v>0.0166666666666667</v>
      </c>
      <c r="N167" s="36" t="s">
        <v>1621</v>
      </c>
      <c r="O167" s="36" t="s">
        <v>1517</v>
      </c>
      <c r="P167" s="36">
        <v>200</v>
      </c>
      <c r="Q167" s="36" t="s">
        <v>1086</v>
      </c>
      <c r="R167" s="36" t="s">
        <v>39</v>
      </c>
      <c r="S167" s="36" t="s">
        <v>2031</v>
      </c>
      <c r="T167" s="36" t="s">
        <v>2523</v>
      </c>
      <c r="U167" s="36" t="s">
        <v>1068</v>
      </c>
      <c r="V167" s="36" t="s">
        <v>1068</v>
      </c>
      <c r="W167" s="36" t="s">
        <v>1060</v>
      </c>
      <c r="AA167" s="36" t="s">
        <v>2910</v>
      </c>
    </row>
    <row r="168" spans="1:27">
      <c r="A168" s="36" t="s">
        <v>1732</v>
      </c>
      <c r="B168" s="36" t="s">
        <v>448</v>
      </c>
      <c r="C168" s="36" t="s">
        <v>3049</v>
      </c>
      <c r="E168" s="36" t="s">
        <v>3050</v>
      </c>
      <c r="F168" s="36" t="s">
        <v>1080</v>
      </c>
      <c r="G168" s="36" t="s">
        <v>450</v>
      </c>
      <c r="H168" s="36" t="s">
        <v>3051</v>
      </c>
      <c r="I168" s="36">
        <v>21000</v>
      </c>
      <c r="J168" s="36" t="s">
        <v>1350</v>
      </c>
      <c r="K168" s="38" t="e">
        <f>VLOOKUP(C168,#REF!,2,FALSE)</f>
        <v>#REF!</v>
      </c>
      <c r="L168" s="43">
        <f t="shared" si="6"/>
        <v>2.9047619047619</v>
      </c>
      <c r="M168" s="44">
        <f t="shared" si="13"/>
        <v>0.00952380952380952</v>
      </c>
      <c r="N168" s="36" t="s">
        <v>1056</v>
      </c>
      <c r="O168" s="36" t="s">
        <v>3052</v>
      </c>
      <c r="P168" s="36">
        <v>200</v>
      </c>
      <c r="Q168" s="36" t="s">
        <v>1273</v>
      </c>
      <c r="R168" s="36" t="s">
        <v>39</v>
      </c>
      <c r="S168" s="36" t="s">
        <v>2031</v>
      </c>
      <c r="T168" s="36" t="s">
        <v>2523</v>
      </c>
      <c r="U168" s="36" t="s">
        <v>1068</v>
      </c>
      <c r="V168" s="36" t="s">
        <v>1068</v>
      </c>
      <c r="W168" s="36" t="s">
        <v>1060</v>
      </c>
      <c r="AA168" s="36" t="s">
        <v>2691</v>
      </c>
    </row>
    <row r="169" spans="1:27">
      <c r="A169" s="36" t="s">
        <v>1699</v>
      </c>
      <c r="B169" s="36" t="s">
        <v>3053</v>
      </c>
      <c r="C169" s="36" t="s">
        <v>3054</v>
      </c>
      <c r="E169" s="36" t="s">
        <v>3055</v>
      </c>
      <c r="F169" s="36" t="s">
        <v>1134</v>
      </c>
      <c r="G169" s="36" t="s">
        <v>3056</v>
      </c>
      <c r="H169" s="36" t="s">
        <v>3057</v>
      </c>
      <c r="I169" s="36">
        <v>20.1</v>
      </c>
      <c r="J169" s="36" t="s">
        <v>1740</v>
      </c>
      <c r="K169" s="38" t="e">
        <f>VLOOKUP(C169,#REF!,2,FALSE)</f>
        <v>#REF!</v>
      </c>
      <c r="L169" s="43">
        <f t="shared" si="6"/>
        <v>2.83582089552239</v>
      </c>
      <c r="M169" s="44">
        <f>V169/I169</f>
        <v>223.880597014925</v>
      </c>
      <c r="N169" s="36" t="s">
        <v>1056</v>
      </c>
      <c r="O169" s="36" t="s">
        <v>1803</v>
      </c>
      <c r="Q169" s="36" t="s">
        <v>1147</v>
      </c>
      <c r="R169" s="36" t="s">
        <v>73</v>
      </c>
      <c r="S169" s="36" t="s">
        <v>40</v>
      </c>
      <c r="T169" s="36" t="s">
        <v>2807</v>
      </c>
      <c r="U169" s="36" t="s">
        <v>3058</v>
      </c>
      <c r="V169" s="36" t="s">
        <v>3059</v>
      </c>
      <c r="W169" s="36" t="s">
        <v>1060</v>
      </c>
      <c r="AA169" s="36" t="s">
        <v>2761</v>
      </c>
    </row>
    <row r="170" spans="1:27">
      <c r="A170" s="36" t="s">
        <v>1639</v>
      </c>
      <c r="B170" s="36" t="s">
        <v>3060</v>
      </c>
      <c r="C170" s="36" t="s">
        <v>3061</v>
      </c>
      <c r="E170" s="36" t="s">
        <v>3062</v>
      </c>
      <c r="F170" s="36" t="s">
        <v>1051</v>
      </c>
      <c r="G170" s="36" t="s">
        <v>3063</v>
      </c>
      <c r="H170" s="36" t="s">
        <v>3064</v>
      </c>
      <c r="I170" s="36">
        <v>10834</v>
      </c>
      <c r="J170" s="36" t="s">
        <v>3065</v>
      </c>
      <c r="K170" s="38" t="e">
        <f>VLOOKUP(C170,#REF!,2,FALSE)</f>
        <v>#REF!</v>
      </c>
      <c r="L170" s="43">
        <f t="shared" si="6"/>
        <v>2.78419789551412</v>
      </c>
      <c r="M170" s="44">
        <f t="shared" ref="M170:M172" si="14">P170/I170</f>
        <v>0.0184604024367731</v>
      </c>
      <c r="N170" s="36" t="s">
        <v>1056</v>
      </c>
      <c r="O170" s="36" t="s">
        <v>1066</v>
      </c>
      <c r="P170" s="36">
        <v>200</v>
      </c>
      <c r="Q170" s="36" t="s">
        <v>3066</v>
      </c>
      <c r="R170" s="36" t="s">
        <v>39</v>
      </c>
      <c r="S170" s="36" t="s">
        <v>2031</v>
      </c>
      <c r="T170" s="36" t="s">
        <v>2523</v>
      </c>
      <c r="U170" s="36" t="s">
        <v>1379</v>
      </c>
      <c r="V170" s="36" t="s">
        <v>1068</v>
      </c>
      <c r="W170" s="36" t="s">
        <v>1060</v>
      </c>
      <c r="AA170" s="36" t="s">
        <v>3067</v>
      </c>
    </row>
    <row r="171" spans="1:27">
      <c r="A171" s="36" t="s">
        <v>1290</v>
      </c>
      <c r="B171" s="36" t="s">
        <v>3068</v>
      </c>
      <c r="C171" s="36" t="s">
        <v>3069</v>
      </c>
      <c r="E171" s="36" t="s">
        <v>3070</v>
      </c>
      <c r="F171" s="36" t="s">
        <v>1080</v>
      </c>
      <c r="G171" s="36" t="s">
        <v>3071</v>
      </c>
      <c r="H171" s="36" t="s">
        <v>3072</v>
      </c>
      <c r="I171" s="36">
        <v>10099</v>
      </c>
      <c r="J171" s="36" t="s">
        <v>3073</v>
      </c>
      <c r="K171" s="38" t="e">
        <f>VLOOKUP(C171,#REF!,2,FALSE)</f>
        <v>#REF!</v>
      </c>
      <c r="L171" s="43">
        <f t="shared" si="6"/>
        <v>2.77255173779582</v>
      </c>
      <c r="M171" s="44">
        <f t="shared" si="14"/>
        <v>0.0198039409842559</v>
      </c>
      <c r="N171" s="36" t="s">
        <v>1056</v>
      </c>
      <c r="O171" s="36" t="s">
        <v>3074</v>
      </c>
      <c r="P171" s="36">
        <v>200</v>
      </c>
      <c r="Q171" s="36" t="s">
        <v>1067</v>
      </c>
      <c r="R171" s="36" t="s">
        <v>2194</v>
      </c>
      <c r="S171" s="36" t="s">
        <v>2031</v>
      </c>
      <c r="T171" s="36" t="s">
        <v>2523</v>
      </c>
      <c r="U171" s="36" t="s">
        <v>1068</v>
      </c>
      <c r="V171" s="36" t="s">
        <v>1068</v>
      </c>
      <c r="W171" s="36" t="s">
        <v>1060</v>
      </c>
      <c r="AA171" s="36" t="s">
        <v>3075</v>
      </c>
    </row>
    <row r="172" spans="1:27">
      <c r="A172" s="36" t="s">
        <v>1224</v>
      </c>
      <c r="B172" s="36" t="s">
        <v>3076</v>
      </c>
      <c r="C172" s="36" t="s">
        <v>3077</v>
      </c>
      <c r="E172" s="36" t="s">
        <v>3078</v>
      </c>
      <c r="F172" s="36" t="s">
        <v>1051</v>
      </c>
      <c r="G172" s="36" t="s">
        <v>3079</v>
      </c>
      <c r="H172" s="36" t="s">
        <v>3080</v>
      </c>
      <c r="I172" s="36">
        <v>11000</v>
      </c>
      <c r="J172" s="36" t="s">
        <v>1588</v>
      </c>
      <c r="K172" s="38" t="e">
        <f>VLOOKUP(C172,#REF!,2,FALSE)</f>
        <v>#REF!</v>
      </c>
      <c r="L172" s="43">
        <f t="shared" si="6"/>
        <v>2.72727272727273</v>
      </c>
      <c r="M172" s="44">
        <f t="shared" si="14"/>
        <v>0.0181818181818182</v>
      </c>
      <c r="N172" s="36" t="s">
        <v>1065</v>
      </c>
      <c r="O172" s="36" t="s">
        <v>2484</v>
      </c>
      <c r="P172" s="36">
        <v>200</v>
      </c>
      <c r="Q172" s="36" t="s">
        <v>3081</v>
      </c>
      <c r="R172" s="36" t="s">
        <v>39</v>
      </c>
      <c r="S172" s="36" t="s">
        <v>2031</v>
      </c>
      <c r="T172" s="36" t="s">
        <v>2523</v>
      </c>
      <c r="U172" s="36" t="s">
        <v>1068</v>
      </c>
      <c r="V172" s="36" t="s">
        <v>1068</v>
      </c>
      <c r="W172" s="36" t="s">
        <v>1060</v>
      </c>
      <c r="AA172" s="36" t="s">
        <v>2622</v>
      </c>
    </row>
    <row r="173" spans="1:27">
      <c r="A173" s="36" t="s">
        <v>1582</v>
      </c>
      <c r="B173" s="36" t="s">
        <v>3082</v>
      </c>
      <c r="C173" s="36" t="s">
        <v>3083</v>
      </c>
      <c r="E173" s="36" t="s">
        <v>3084</v>
      </c>
      <c r="F173" s="36" t="s">
        <v>1080</v>
      </c>
      <c r="G173" s="36" t="s">
        <v>3082</v>
      </c>
      <c r="H173" s="36" t="s">
        <v>3085</v>
      </c>
      <c r="I173" s="36">
        <v>107000</v>
      </c>
      <c r="J173" s="36" t="s">
        <v>3086</v>
      </c>
      <c r="K173" s="38" t="e">
        <f>VLOOKUP(C173,#REF!,2,FALSE)</f>
        <v>#REF!</v>
      </c>
      <c r="L173" s="43">
        <f t="shared" si="6"/>
        <v>2.7196261682243</v>
      </c>
      <c r="M173" s="44">
        <f>V173/I173</f>
        <v>0.0261682242990654</v>
      </c>
      <c r="N173" s="36" t="s">
        <v>1065</v>
      </c>
      <c r="O173" s="36" t="s">
        <v>3009</v>
      </c>
      <c r="Q173" s="36" t="s">
        <v>3010</v>
      </c>
      <c r="R173" s="36" t="s">
        <v>82</v>
      </c>
      <c r="S173" s="36" t="s">
        <v>40</v>
      </c>
      <c r="T173" s="36" t="s">
        <v>2807</v>
      </c>
      <c r="U173" s="36" t="s">
        <v>3087</v>
      </c>
      <c r="V173" s="36" t="s">
        <v>3088</v>
      </c>
      <c r="W173" s="36" t="s">
        <v>1060</v>
      </c>
      <c r="AA173" s="36" t="s">
        <v>2578</v>
      </c>
    </row>
    <row r="174" spans="1:27">
      <c r="A174" s="36" t="s">
        <v>1797</v>
      </c>
      <c r="B174" s="36" t="s">
        <v>3060</v>
      </c>
      <c r="C174" s="36" t="s">
        <v>3089</v>
      </c>
      <c r="E174" s="36" t="s">
        <v>3090</v>
      </c>
      <c r="F174" s="36" t="s">
        <v>1080</v>
      </c>
      <c r="G174" s="36" t="s">
        <v>3091</v>
      </c>
      <c r="H174" s="36" t="s">
        <v>3092</v>
      </c>
      <c r="I174" s="36">
        <v>19000</v>
      </c>
      <c r="J174" s="36" t="s">
        <v>3093</v>
      </c>
      <c r="K174" s="38" t="e">
        <f>VLOOKUP(C174,#REF!,2,FALSE)</f>
        <v>#REF!</v>
      </c>
      <c r="L174" s="43">
        <f t="shared" si="6"/>
        <v>2.70942105263158</v>
      </c>
      <c r="M174" s="44">
        <f t="shared" ref="M174:M179" si="15">P174/I174</f>
        <v>0.0105263157894737</v>
      </c>
      <c r="N174" s="36" t="s">
        <v>2432</v>
      </c>
      <c r="O174" s="36" t="s">
        <v>3094</v>
      </c>
      <c r="P174" s="36">
        <v>200</v>
      </c>
      <c r="Q174" s="36" t="s">
        <v>1067</v>
      </c>
      <c r="R174" s="36" t="s">
        <v>73</v>
      </c>
      <c r="S174" s="36" t="s">
        <v>2031</v>
      </c>
      <c r="T174" s="36" t="s">
        <v>2523</v>
      </c>
      <c r="U174" s="36" t="s">
        <v>1068</v>
      </c>
      <c r="V174" s="36" t="s">
        <v>1068</v>
      </c>
      <c r="W174" s="36" t="s">
        <v>1060</v>
      </c>
      <c r="AA174" s="36" t="s">
        <v>2547</v>
      </c>
    </row>
    <row r="175" spans="1:27">
      <c r="A175" s="36" t="s">
        <v>3095</v>
      </c>
      <c r="B175" s="36" t="s">
        <v>3096</v>
      </c>
      <c r="C175" s="36" t="s">
        <v>3097</v>
      </c>
      <c r="E175" s="36" t="s">
        <v>3098</v>
      </c>
      <c r="F175" s="36" t="s">
        <v>1080</v>
      </c>
      <c r="G175" s="36" t="s">
        <v>3099</v>
      </c>
      <c r="H175" s="36" t="s">
        <v>3100</v>
      </c>
      <c r="I175" s="36">
        <v>167000</v>
      </c>
      <c r="J175" s="36" t="s">
        <v>1768</v>
      </c>
      <c r="K175" s="38" t="e">
        <f>VLOOKUP(C175,#REF!,2,FALSE)</f>
        <v>#REF!</v>
      </c>
      <c r="L175" s="43">
        <f t="shared" si="6"/>
        <v>2.68263473053892</v>
      </c>
      <c r="M175" s="44">
        <f>V175/I175</f>
        <v>0.0149700598802395</v>
      </c>
      <c r="N175" s="36" t="s">
        <v>1267</v>
      </c>
      <c r="O175" s="36" t="s">
        <v>1803</v>
      </c>
      <c r="Q175" s="36" t="s">
        <v>3101</v>
      </c>
      <c r="R175" s="36" t="s">
        <v>73</v>
      </c>
      <c r="S175" s="36" t="s">
        <v>40</v>
      </c>
      <c r="T175" s="36" t="s">
        <v>2807</v>
      </c>
      <c r="U175" s="36" t="s">
        <v>3102</v>
      </c>
      <c r="V175" s="36" t="s">
        <v>2940</v>
      </c>
      <c r="W175" s="36" t="s">
        <v>1060</v>
      </c>
      <c r="AA175" s="36" t="s">
        <v>2674</v>
      </c>
    </row>
    <row r="176" spans="1:27">
      <c r="A176" s="36" t="s">
        <v>3103</v>
      </c>
      <c r="B176" s="36" t="s">
        <v>3104</v>
      </c>
      <c r="C176" s="36" t="s">
        <v>3105</v>
      </c>
      <c r="E176" s="36" t="s">
        <v>3106</v>
      </c>
      <c r="F176" s="36" t="s">
        <v>1051</v>
      </c>
      <c r="G176" s="36" t="s">
        <v>3104</v>
      </c>
      <c r="H176" s="36" t="s">
        <v>3107</v>
      </c>
      <c r="I176" s="36">
        <v>12000</v>
      </c>
      <c r="J176" s="36" t="s">
        <v>3108</v>
      </c>
      <c r="K176" s="38" t="e">
        <f>VLOOKUP(C176,#REF!,2,FALSE)</f>
        <v>#REF!</v>
      </c>
      <c r="L176" s="43">
        <f t="shared" si="6"/>
        <v>2.66666666666667</v>
      </c>
      <c r="M176" s="44">
        <f t="shared" si="15"/>
        <v>0.0166666666666667</v>
      </c>
      <c r="N176" s="36" t="s">
        <v>1056</v>
      </c>
      <c r="O176" s="36" t="s">
        <v>1961</v>
      </c>
      <c r="P176" s="36">
        <v>200</v>
      </c>
      <c r="Q176" s="36" t="s">
        <v>1237</v>
      </c>
      <c r="R176" s="36" t="s">
        <v>73</v>
      </c>
      <c r="S176" s="36" t="s">
        <v>2031</v>
      </c>
      <c r="T176" s="36" t="s">
        <v>2523</v>
      </c>
      <c r="U176" s="36" t="s">
        <v>1068</v>
      </c>
      <c r="V176" s="36" t="s">
        <v>1068</v>
      </c>
      <c r="W176" s="36" t="s">
        <v>1060</v>
      </c>
      <c r="AA176" s="36" t="s">
        <v>3109</v>
      </c>
    </row>
    <row r="177" spans="1:27">
      <c r="A177" s="36" t="s">
        <v>1871</v>
      </c>
      <c r="B177" s="36" t="s">
        <v>3110</v>
      </c>
      <c r="C177" s="36" t="s">
        <v>3111</v>
      </c>
      <c r="E177" s="36" t="s">
        <v>3112</v>
      </c>
      <c r="F177" s="36" t="s">
        <v>1051</v>
      </c>
      <c r="G177" s="36" t="s">
        <v>3113</v>
      </c>
      <c r="H177" s="36" t="s">
        <v>3114</v>
      </c>
      <c r="I177" s="36">
        <v>22000</v>
      </c>
      <c r="J177" s="36" t="s">
        <v>126</v>
      </c>
      <c r="K177" s="38" t="e">
        <f>VLOOKUP(C177,#REF!,2,FALSE)</f>
        <v>#REF!</v>
      </c>
      <c r="L177" s="43">
        <f t="shared" si="6"/>
        <v>2.63636363636364</v>
      </c>
      <c r="M177" s="44">
        <f t="shared" si="15"/>
        <v>0.00909090909090909</v>
      </c>
      <c r="N177" s="36" t="s">
        <v>1056</v>
      </c>
      <c r="O177" s="36" t="s">
        <v>2657</v>
      </c>
      <c r="P177" s="36">
        <v>200</v>
      </c>
      <c r="Q177" s="36" t="s">
        <v>1503</v>
      </c>
      <c r="R177" s="36" t="s">
        <v>39</v>
      </c>
      <c r="S177" s="36" t="s">
        <v>2031</v>
      </c>
      <c r="T177" s="36" t="s">
        <v>2523</v>
      </c>
      <c r="U177" s="36" t="s">
        <v>1068</v>
      </c>
      <c r="V177" s="36" t="s">
        <v>1068</v>
      </c>
      <c r="W177" s="36" t="s">
        <v>1060</v>
      </c>
      <c r="AA177" s="36" t="s">
        <v>2547</v>
      </c>
    </row>
    <row r="178" spans="1:27">
      <c r="A178" s="36" t="s">
        <v>2476</v>
      </c>
      <c r="B178" s="36" t="s">
        <v>3115</v>
      </c>
      <c r="C178" s="36" t="s">
        <v>3116</v>
      </c>
      <c r="E178" s="36" t="s">
        <v>3116</v>
      </c>
      <c r="F178" s="36" t="s">
        <v>1051</v>
      </c>
      <c r="G178" s="36" t="s">
        <v>3117</v>
      </c>
      <c r="H178" s="36" t="s">
        <v>3118</v>
      </c>
      <c r="I178" s="36">
        <v>11000</v>
      </c>
      <c r="J178" s="36" t="s">
        <v>3073</v>
      </c>
      <c r="K178" s="38" t="e">
        <f>VLOOKUP(C178,#REF!,2,FALSE)</f>
        <v>#REF!</v>
      </c>
      <c r="L178" s="43">
        <f t="shared" si="6"/>
        <v>2.54545454545455</v>
      </c>
      <c r="M178" s="44">
        <f t="shared" si="15"/>
        <v>0.0181818181818182</v>
      </c>
      <c r="N178" s="36" t="s">
        <v>1056</v>
      </c>
      <c r="O178" s="36" t="s">
        <v>1070</v>
      </c>
      <c r="P178" s="36">
        <v>200</v>
      </c>
      <c r="Q178" s="36" t="s">
        <v>1071</v>
      </c>
      <c r="R178" s="36" t="s">
        <v>73</v>
      </c>
      <c r="S178" s="36" t="s">
        <v>2031</v>
      </c>
      <c r="T178" s="36" t="s">
        <v>2523</v>
      </c>
      <c r="U178" s="36" t="s">
        <v>1068</v>
      </c>
      <c r="V178" s="36" t="s">
        <v>1068</v>
      </c>
      <c r="W178" s="36" t="s">
        <v>1060</v>
      </c>
      <c r="AA178" s="36" t="s">
        <v>2653</v>
      </c>
    </row>
    <row r="179" spans="1:27">
      <c r="A179" s="36" t="s">
        <v>2080</v>
      </c>
      <c r="B179" s="36" t="s">
        <v>3119</v>
      </c>
      <c r="C179" s="36" t="s">
        <v>3120</v>
      </c>
      <c r="E179" s="36" t="s">
        <v>3121</v>
      </c>
      <c r="F179" s="36" t="s">
        <v>1051</v>
      </c>
      <c r="G179" s="36" t="s">
        <v>3122</v>
      </c>
      <c r="H179" s="36" t="s">
        <v>3123</v>
      </c>
      <c r="I179" s="36">
        <v>13000</v>
      </c>
      <c r="J179" s="36" t="s">
        <v>3108</v>
      </c>
      <c r="K179" s="38" t="e">
        <f>VLOOKUP(C179,#REF!,2,FALSE)</f>
        <v>#REF!</v>
      </c>
      <c r="L179" s="43">
        <f t="shared" si="6"/>
        <v>2.46153846153846</v>
      </c>
      <c r="M179" s="44">
        <f t="shared" si="15"/>
        <v>0.0153846153846154</v>
      </c>
      <c r="N179" s="36" t="s">
        <v>1065</v>
      </c>
      <c r="O179" s="36" t="s">
        <v>1085</v>
      </c>
      <c r="P179" s="36">
        <v>200</v>
      </c>
      <c r="Q179" s="36" t="s">
        <v>40</v>
      </c>
      <c r="R179" s="36" t="s">
        <v>39</v>
      </c>
      <c r="S179" s="36" t="s">
        <v>2031</v>
      </c>
      <c r="T179" s="36" t="s">
        <v>2523</v>
      </c>
      <c r="U179" s="36" t="s">
        <v>1068</v>
      </c>
      <c r="V179" s="36" t="s">
        <v>1068</v>
      </c>
      <c r="W179" s="36" t="s">
        <v>1060</v>
      </c>
      <c r="AA179" s="36" t="s">
        <v>2559</v>
      </c>
    </row>
    <row r="180" spans="1:27">
      <c r="A180" s="36" t="s">
        <v>3124</v>
      </c>
      <c r="B180" s="36" t="s">
        <v>3125</v>
      </c>
      <c r="C180" s="36" t="s">
        <v>3126</v>
      </c>
      <c r="E180" s="36" t="s">
        <v>3127</v>
      </c>
      <c r="F180" s="36" t="s">
        <v>1080</v>
      </c>
      <c r="G180" s="36" t="s">
        <v>3128</v>
      </c>
      <c r="H180" s="36" t="s">
        <v>3129</v>
      </c>
      <c r="I180" s="36">
        <v>52000</v>
      </c>
      <c r="J180" s="36" t="s">
        <v>1902</v>
      </c>
      <c r="K180" s="38" t="e">
        <f>VLOOKUP(C180,#REF!,2,FALSE)</f>
        <v>#REF!</v>
      </c>
      <c r="L180" s="43">
        <f t="shared" si="6"/>
        <v>2.46153846153846</v>
      </c>
      <c r="M180" s="44">
        <f>T180/I180</f>
        <v>0.00961538461538462</v>
      </c>
      <c r="N180" s="36" t="s">
        <v>1056</v>
      </c>
      <c r="O180" s="36" t="s">
        <v>1410</v>
      </c>
      <c r="P180" s="36">
        <v>200</v>
      </c>
      <c r="Q180" s="36" t="s">
        <v>1071</v>
      </c>
      <c r="R180" s="36" t="s">
        <v>73</v>
      </c>
      <c r="S180" s="36" t="s">
        <v>40</v>
      </c>
      <c r="T180" s="36">
        <v>500</v>
      </c>
      <c r="U180" s="36" t="s">
        <v>3130</v>
      </c>
      <c r="V180" s="36" t="s">
        <v>1068</v>
      </c>
      <c r="W180" s="36" t="s">
        <v>1060</v>
      </c>
      <c r="AA180" s="36" t="s">
        <v>3131</v>
      </c>
    </row>
    <row r="181" spans="1:27">
      <c r="A181" s="36" t="s">
        <v>3132</v>
      </c>
      <c r="B181" s="36" t="s">
        <v>3133</v>
      </c>
      <c r="C181" s="36" t="s">
        <v>3134</v>
      </c>
      <c r="E181" s="36" t="s">
        <v>3135</v>
      </c>
      <c r="F181" s="36" t="s">
        <v>1051</v>
      </c>
      <c r="G181" s="36" t="s">
        <v>3136</v>
      </c>
      <c r="H181" s="36" t="s">
        <v>3137</v>
      </c>
      <c r="I181" s="36">
        <v>12000</v>
      </c>
      <c r="J181" s="36" t="s">
        <v>2022</v>
      </c>
      <c r="K181" s="38" t="e">
        <f>VLOOKUP(C181,#REF!,2,FALSE)</f>
        <v>#REF!</v>
      </c>
      <c r="L181" s="43">
        <f t="shared" si="6"/>
        <v>2.41666666666667</v>
      </c>
      <c r="M181" s="44">
        <f t="shared" ref="M181:M184" si="16">P181/I181</f>
        <v>0.0166666666666667</v>
      </c>
      <c r="N181" s="36" t="s">
        <v>1056</v>
      </c>
      <c r="O181" s="36" t="s">
        <v>3138</v>
      </c>
      <c r="P181" s="36">
        <v>200</v>
      </c>
      <c r="Q181" s="36" t="s">
        <v>1071</v>
      </c>
      <c r="R181" s="36" t="s">
        <v>39</v>
      </c>
      <c r="S181" s="36" t="s">
        <v>2031</v>
      </c>
      <c r="T181" s="36" t="s">
        <v>2523</v>
      </c>
      <c r="U181" s="36" t="s">
        <v>1379</v>
      </c>
      <c r="V181" s="36" t="s">
        <v>1068</v>
      </c>
      <c r="W181" s="36" t="s">
        <v>1060</v>
      </c>
      <c r="AA181" s="36" t="s">
        <v>3139</v>
      </c>
    </row>
    <row r="182" spans="1:27">
      <c r="A182" s="36" t="s">
        <v>3140</v>
      </c>
      <c r="B182" s="36" t="s">
        <v>3141</v>
      </c>
      <c r="C182" s="36" t="s">
        <v>3142</v>
      </c>
      <c r="E182" s="36" t="s">
        <v>3143</v>
      </c>
      <c r="F182" s="36" t="s">
        <v>1134</v>
      </c>
      <c r="G182" s="36" t="s">
        <v>3144</v>
      </c>
      <c r="H182" s="36" t="s">
        <v>3145</v>
      </c>
      <c r="I182" s="36">
        <v>5000</v>
      </c>
      <c r="J182" s="36" t="s">
        <v>55</v>
      </c>
      <c r="K182" s="38" t="e">
        <f>VLOOKUP(C182,#REF!,2,FALSE)</f>
        <v>#REF!</v>
      </c>
      <c r="L182" s="43">
        <f t="shared" si="6"/>
        <v>2.4</v>
      </c>
      <c r="M182" s="44">
        <f t="shared" si="16"/>
        <v>0.016</v>
      </c>
      <c r="N182" s="36" t="s">
        <v>1621</v>
      </c>
      <c r="O182" s="36" t="s">
        <v>3146</v>
      </c>
      <c r="P182" s="36">
        <v>80</v>
      </c>
      <c r="Q182" s="36" t="s">
        <v>3147</v>
      </c>
      <c r="R182" s="36" t="s">
        <v>82</v>
      </c>
      <c r="S182" s="36" t="s">
        <v>40</v>
      </c>
      <c r="T182" s="36" t="s">
        <v>2807</v>
      </c>
      <c r="U182" s="36" t="s">
        <v>3148</v>
      </c>
      <c r="V182" s="36" t="s">
        <v>1068</v>
      </c>
      <c r="W182" s="36" t="s">
        <v>1060</v>
      </c>
      <c r="AA182" s="36" t="s">
        <v>3149</v>
      </c>
    </row>
    <row r="183" spans="1:27">
      <c r="A183" s="36" t="s">
        <v>1631</v>
      </c>
      <c r="B183" s="36" t="s">
        <v>3150</v>
      </c>
      <c r="C183" s="36" t="s">
        <v>3151</v>
      </c>
      <c r="E183" s="36" t="s">
        <v>3152</v>
      </c>
      <c r="F183" s="36" t="s">
        <v>1080</v>
      </c>
      <c r="G183" s="36" t="s">
        <v>3150</v>
      </c>
      <c r="H183" s="36" t="s">
        <v>3153</v>
      </c>
      <c r="I183" s="36">
        <v>178000</v>
      </c>
      <c r="J183" s="36" t="s">
        <v>3154</v>
      </c>
      <c r="K183" s="38" t="e">
        <f>VLOOKUP(C183,#REF!,2,FALSE)</f>
        <v>#REF!</v>
      </c>
      <c r="L183" s="43">
        <f t="shared" si="6"/>
        <v>2.3314606741573</v>
      </c>
      <c r="M183" s="44">
        <f t="shared" ref="M183:M187" si="17">V183/I183</f>
        <v>0.0168539325842697</v>
      </c>
      <c r="N183" s="36" t="s">
        <v>2349</v>
      </c>
      <c r="O183" s="36" t="s">
        <v>1066</v>
      </c>
      <c r="Q183" s="36" t="s">
        <v>1071</v>
      </c>
      <c r="R183" s="36" t="s">
        <v>1462</v>
      </c>
      <c r="S183" s="36" t="s">
        <v>2031</v>
      </c>
      <c r="T183" s="36" t="s">
        <v>2807</v>
      </c>
      <c r="U183" s="36" t="s">
        <v>3155</v>
      </c>
      <c r="V183" s="36" t="s">
        <v>2885</v>
      </c>
      <c r="W183" s="36" t="s">
        <v>1060</v>
      </c>
      <c r="AA183" s="36" t="s">
        <v>3156</v>
      </c>
    </row>
    <row r="184" spans="1:27">
      <c r="A184" s="36" t="s">
        <v>3157</v>
      </c>
      <c r="B184" s="36" t="s">
        <v>3158</v>
      </c>
      <c r="C184" s="36" t="s">
        <v>3159</v>
      </c>
      <c r="E184" s="36" t="s">
        <v>3160</v>
      </c>
      <c r="F184" s="36" t="s">
        <v>1051</v>
      </c>
      <c r="G184" s="36" t="s">
        <v>3158</v>
      </c>
      <c r="H184" s="36" t="s">
        <v>3161</v>
      </c>
      <c r="I184" s="36">
        <v>22000</v>
      </c>
      <c r="J184" s="36" t="s">
        <v>1175</v>
      </c>
      <c r="K184" s="38" t="e">
        <f>VLOOKUP(C184,#REF!,2,FALSE)</f>
        <v>#REF!</v>
      </c>
      <c r="L184" s="43">
        <f t="shared" si="6"/>
        <v>2.27272727272727</v>
      </c>
      <c r="M184" s="44">
        <f t="shared" si="16"/>
        <v>0.00909090909090909</v>
      </c>
      <c r="N184" s="36" t="s">
        <v>1065</v>
      </c>
      <c r="O184" s="36" t="s">
        <v>1461</v>
      </c>
      <c r="P184" s="36">
        <v>200</v>
      </c>
      <c r="Q184" s="36" t="s">
        <v>3162</v>
      </c>
      <c r="R184" s="36" t="s">
        <v>39</v>
      </c>
      <c r="S184" s="36" t="s">
        <v>2031</v>
      </c>
      <c r="T184" s="36" t="s">
        <v>2523</v>
      </c>
      <c r="U184" s="36" t="s">
        <v>3163</v>
      </c>
      <c r="V184" s="36" t="s">
        <v>1068</v>
      </c>
      <c r="W184" s="36" t="s">
        <v>1060</v>
      </c>
      <c r="AA184" s="36" t="s">
        <v>3164</v>
      </c>
    </row>
    <row r="185" spans="1:27">
      <c r="A185" s="36" t="s">
        <v>1335</v>
      </c>
      <c r="B185" s="36" t="s">
        <v>1496</v>
      </c>
      <c r="C185" s="36" t="s">
        <v>1497</v>
      </c>
      <c r="E185" s="36" t="s">
        <v>1498</v>
      </c>
      <c r="F185" s="36" t="s">
        <v>1080</v>
      </c>
      <c r="G185" s="36" t="s">
        <v>1499</v>
      </c>
      <c r="H185" s="36" t="s">
        <v>3165</v>
      </c>
      <c r="I185" s="36">
        <v>102000</v>
      </c>
      <c r="J185" s="36" t="s">
        <v>3166</v>
      </c>
      <c r="K185" s="38" t="e">
        <f>VLOOKUP(C185,#REF!,2,FALSE)</f>
        <v>#REF!</v>
      </c>
      <c r="L185" s="43">
        <f t="shared" si="6"/>
        <v>2.17647058823529</v>
      </c>
      <c r="M185" s="44">
        <f t="shared" si="17"/>
        <v>0.00980392156862745</v>
      </c>
      <c r="N185" s="36" t="s">
        <v>1065</v>
      </c>
      <c r="O185" s="36" t="s">
        <v>1342</v>
      </c>
      <c r="Q185" s="36" t="s">
        <v>2759</v>
      </c>
      <c r="R185" s="36" t="s">
        <v>82</v>
      </c>
      <c r="S185" s="36" t="s">
        <v>40</v>
      </c>
      <c r="T185" s="36" t="s">
        <v>2807</v>
      </c>
      <c r="U185" s="36" t="s">
        <v>3167</v>
      </c>
      <c r="V185" s="36" t="s">
        <v>3168</v>
      </c>
      <c r="W185" s="36" t="s">
        <v>1060</v>
      </c>
      <c r="AA185" s="36" t="s">
        <v>3169</v>
      </c>
    </row>
    <row r="186" spans="1:27">
      <c r="A186" s="36" t="s">
        <v>2197</v>
      </c>
      <c r="B186" s="36" t="s">
        <v>3170</v>
      </c>
      <c r="C186" s="36" t="s">
        <v>3171</v>
      </c>
      <c r="E186" s="36" t="s">
        <v>3171</v>
      </c>
      <c r="F186" s="36" t="s">
        <v>1080</v>
      </c>
      <c r="G186" s="36" t="s">
        <v>3172</v>
      </c>
      <c r="H186" s="36" t="s">
        <v>3173</v>
      </c>
      <c r="I186" s="36">
        <v>62000</v>
      </c>
      <c r="J186" s="36" t="s">
        <v>1536</v>
      </c>
      <c r="K186" s="38" t="e">
        <f>VLOOKUP(C186,#REF!,2,FALSE)</f>
        <v>#REF!</v>
      </c>
      <c r="L186" s="43">
        <f t="shared" si="6"/>
        <v>2.14516129032258</v>
      </c>
      <c r="M186" s="44">
        <f t="shared" ref="M186:M190" si="18">P186/I186</f>
        <v>0</v>
      </c>
      <c r="N186" s="36" t="s">
        <v>1056</v>
      </c>
      <c r="O186" s="36" t="s">
        <v>3174</v>
      </c>
      <c r="Q186" s="36" t="s">
        <v>3175</v>
      </c>
      <c r="R186" s="36" t="s">
        <v>82</v>
      </c>
      <c r="S186" s="36" t="s">
        <v>40</v>
      </c>
      <c r="T186" s="36" t="s">
        <v>2836</v>
      </c>
      <c r="U186" s="36" t="s">
        <v>3176</v>
      </c>
      <c r="V186" s="36" t="s">
        <v>1068</v>
      </c>
      <c r="W186" s="36" t="s">
        <v>1060</v>
      </c>
      <c r="AA186" s="36" t="s">
        <v>2663</v>
      </c>
    </row>
    <row r="187" spans="1:27">
      <c r="A187" s="36" t="s">
        <v>2443</v>
      </c>
      <c r="B187" s="36" t="s">
        <v>1798</v>
      </c>
      <c r="C187" s="36" t="s">
        <v>1799</v>
      </c>
      <c r="E187" s="36" t="s">
        <v>1800</v>
      </c>
      <c r="F187" s="36" t="s">
        <v>1080</v>
      </c>
      <c r="G187" s="36" t="s">
        <v>1798</v>
      </c>
      <c r="H187" s="36" t="s">
        <v>1801</v>
      </c>
      <c r="I187" s="36">
        <v>119000</v>
      </c>
      <c r="J187" s="36" t="s">
        <v>1802</v>
      </c>
      <c r="K187" s="38" t="e">
        <f>VLOOKUP(C187,#REF!,2,FALSE)</f>
        <v>#REF!</v>
      </c>
      <c r="L187" s="43">
        <f t="shared" si="6"/>
        <v>2.03361344537815</v>
      </c>
      <c r="M187" s="44">
        <f t="shared" si="17"/>
        <v>0.0252100840336134</v>
      </c>
      <c r="N187" s="36" t="s">
        <v>1219</v>
      </c>
      <c r="O187" s="36" t="s">
        <v>1803</v>
      </c>
      <c r="Q187" s="36" t="s">
        <v>1804</v>
      </c>
      <c r="R187" s="36" t="s">
        <v>1556</v>
      </c>
      <c r="S187" s="36" t="s">
        <v>40</v>
      </c>
      <c r="T187" s="36" t="s">
        <v>2807</v>
      </c>
      <c r="U187" s="36" t="s">
        <v>3177</v>
      </c>
      <c r="V187" s="36" t="s">
        <v>2885</v>
      </c>
      <c r="W187" s="36" t="s">
        <v>1060</v>
      </c>
      <c r="AA187" s="36" t="s">
        <v>3178</v>
      </c>
    </row>
    <row r="188" spans="1:27">
      <c r="A188" s="36" t="s">
        <v>3179</v>
      </c>
      <c r="B188" s="36" t="s">
        <v>3180</v>
      </c>
      <c r="C188" s="36" t="s">
        <v>3181</v>
      </c>
      <c r="E188" s="36" t="s">
        <v>3182</v>
      </c>
      <c r="F188" s="36" t="s">
        <v>1134</v>
      </c>
      <c r="G188" s="36" t="s">
        <v>3183</v>
      </c>
      <c r="H188" s="36" t="s">
        <v>3184</v>
      </c>
      <c r="I188" s="36">
        <v>12000</v>
      </c>
      <c r="J188" s="36" t="s">
        <v>3185</v>
      </c>
      <c r="K188" s="38" t="e">
        <f>VLOOKUP(C188,#REF!,2,FALSE)</f>
        <v>#REF!</v>
      </c>
      <c r="L188" s="43">
        <f t="shared" si="6"/>
        <v>2</v>
      </c>
      <c r="M188" s="44">
        <f t="shared" si="18"/>
        <v>0.0166666666666667</v>
      </c>
      <c r="N188" s="36" t="s">
        <v>1219</v>
      </c>
      <c r="O188" s="36" t="s">
        <v>3186</v>
      </c>
      <c r="P188" s="36">
        <v>200</v>
      </c>
      <c r="Q188" s="36" t="s">
        <v>3187</v>
      </c>
      <c r="R188" s="36" t="s">
        <v>39</v>
      </c>
      <c r="S188" s="36" t="s">
        <v>2031</v>
      </c>
      <c r="T188" s="36" t="s">
        <v>2523</v>
      </c>
      <c r="U188" s="36" t="s">
        <v>2353</v>
      </c>
      <c r="V188" s="36" t="s">
        <v>1068</v>
      </c>
      <c r="W188" s="36" t="s">
        <v>1060</v>
      </c>
      <c r="AA188" s="36" t="s">
        <v>3188</v>
      </c>
    </row>
    <row r="189" spans="1:27">
      <c r="A189" s="36" t="s">
        <v>2169</v>
      </c>
      <c r="B189" s="36" t="s">
        <v>3189</v>
      </c>
      <c r="C189" s="36" t="s">
        <v>3190</v>
      </c>
      <c r="E189" s="36" t="s">
        <v>3191</v>
      </c>
      <c r="F189" s="36" t="s">
        <v>1080</v>
      </c>
      <c r="G189" s="36" t="s">
        <v>3192</v>
      </c>
      <c r="H189" s="36" t="s">
        <v>3193</v>
      </c>
      <c r="I189" s="36">
        <v>6097</v>
      </c>
      <c r="J189" s="36" t="s">
        <v>55</v>
      </c>
      <c r="K189" s="38" t="e">
        <f>VLOOKUP(C189,#REF!,2,FALSE)</f>
        <v>#REF!</v>
      </c>
      <c r="L189" s="43">
        <f t="shared" si="6"/>
        <v>1.96818107265868</v>
      </c>
      <c r="M189" s="44">
        <f t="shared" si="18"/>
        <v>0.0131212071510579</v>
      </c>
      <c r="N189" s="36" t="s">
        <v>1065</v>
      </c>
      <c r="O189" s="36" t="s">
        <v>1085</v>
      </c>
      <c r="P189" s="36">
        <v>80</v>
      </c>
      <c r="Q189" s="36" t="s">
        <v>1067</v>
      </c>
      <c r="R189" s="36" t="s">
        <v>39</v>
      </c>
      <c r="S189" s="36" t="s">
        <v>2031</v>
      </c>
      <c r="T189" s="36" t="s">
        <v>2523</v>
      </c>
      <c r="U189" s="36" t="s">
        <v>1068</v>
      </c>
      <c r="V189" s="36" t="s">
        <v>1068</v>
      </c>
      <c r="W189" s="36" t="s">
        <v>1060</v>
      </c>
      <c r="AA189" s="36" t="s">
        <v>2691</v>
      </c>
    </row>
    <row r="190" spans="1:27">
      <c r="A190" s="36" t="s">
        <v>3194</v>
      </c>
      <c r="B190" s="36" t="s">
        <v>1111</v>
      </c>
      <c r="C190" s="36" t="s">
        <v>1112</v>
      </c>
      <c r="E190" s="36" t="s">
        <v>1113</v>
      </c>
      <c r="F190" s="36" t="s">
        <v>1051</v>
      </c>
      <c r="G190" s="36" t="s">
        <v>1114</v>
      </c>
      <c r="H190" s="36" t="s">
        <v>1115</v>
      </c>
      <c r="I190" s="36">
        <v>20000</v>
      </c>
      <c r="J190" s="36" t="s">
        <v>1116</v>
      </c>
      <c r="K190" s="38" t="e">
        <f>VLOOKUP(C190,#REF!,2,FALSE)</f>
        <v>#REF!</v>
      </c>
      <c r="L190" s="43">
        <f t="shared" si="6"/>
        <v>1.95</v>
      </c>
      <c r="M190" s="44">
        <f t="shared" si="18"/>
        <v>0.01</v>
      </c>
      <c r="N190" s="36" t="s">
        <v>1056</v>
      </c>
      <c r="O190" s="36" t="s">
        <v>1117</v>
      </c>
      <c r="P190" s="36">
        <v>200</v>
      </c>
      <c r="Q190" s="36" t="s">
        <v>1590</v>
      </c>
      <c r="R190" s="36" t="s">
        <v>73</v>
      </c>
      <c r="S190" s="36" t="s">
        <v>2031</v>
      </c>
      <c r="T190" s="36" t="s">
        <v>2523</v>
      </c>
      <c r="U190" s="36" t="s">
        <v>3195</v>
      </c>
      <c r="V190" s="36" t="s">
        <v>1379</v>
      </c>
      <c r="W190" s="36" t="s">
        <v>1060</v>
      </c>
      <c r="AA190" s="36" t="s">
        <v>2893</v>
      </c>
    </row>
    <row r="191" spans="1:27">
      <c r="A191" s="36" t="s">
        <v>1521</v>
      </c>
      <c r="B191" s="36" t="s">
        <v>3196</v>
      </c>
      <c r="C191" s="36" t="s">
        <v>3197</v>
      </c>
      <c r="E191" s="36" t="s">
        <v>3198</v>
      </c>
      <c r="F191" s="36" t="s">
        <v>1080</v>
      </c>
      <c r="G191" s="36" t="s">
        <v>3196</v>
      </c>
      <c r="H191" s="36" t="s">
        <v>3199</v>
      </c>
      <c r="I191" s="36">
        <v>103000</v>
      </c>
      <c r="J191" s="36" t="s">
        <v>1526</v>
      </c>
      <c r="K191" s="38" t="e">
        <f>VLOOKUP(C191,#REF!,2,FALSE)</f>
        <v>#REF!</v>
      </c>
      <c r="L191" s="43">
        <f t="shared" si="6"/>
        <v>1.93203883495146</v>
      </c>
      <c r="M191" s="44">
        <f>V191/I191</f>
        <v>0.016504854368932</v>
      </c>
      <c r="N191" s="36" t="s">
        <v>1065</v>
      </c>
      <c r="O191" s="36" t="s">
        <v>1342</v>
      </c>
      <c r="Q191" s="36" t="s">
        <v>1071</v>
      </c>
      <c r="R191" s="36" t="s">
        <v>103</v>
      </c>
      <c r="S191" s="36" t="s">
        <v>40</v>
      </c>
      <c r="T191" s="36" t="s">
        <v>2807</v>
      </c>
      <c r="U191" s="36" t="s">
        <v>3199</v>
      </c>
      <c r="V191" s="36" t="s">
        <v>2978</v>
      </c>
      <c r="W191" s="36" t="s">
        <v>1060</v>
      </c>
      <c r="AA191" s="36" t="s">
        <v>3200</v>
      </c>
    </row>
    <row r="192" spans="1:27">
      <c r="A192" s="36" t="s">
        <v>2136</v>
      </c>
      <c r="B192" s="36" t="s">
        <v>3201</v>
      </c>
      <c r="C192" s="36" t="s">
        <v>3202</v>
      </c>
      <c r="E192" s="36" t="s">
        <v>3203</v>
      </c>
      <c r="F192" s="36" t="s">
        <v>1051</v>
      </c>
      <c r="G192" s="36" t="s">
        <v>3204</v>
      </c>
      <c r="H192" s="36" t="s">
        <v>3205</v>
      </c>
      <c r="I192" s="36">
        <v>28000</v>
      </c>
      <c r="J192" s="36" t="s">
        <v>2319</v>
      </c>
      <c r="K192" s="38" t="e">
        <f>VLOOKUP(C192,#REF!,2,FALSE)</f>
        <v>#REF!</v>
      </c>
      <c r="L192" s="43">
        <f t="shared" si="6"/>
        <v>1.82142857142857</v>
      </c>
      <c r="M192" s="44">
        <f t="shared" ref="M192:M194" si="19">P192/I192</f>
        <v>0.00714285714285714</v>
      </c>
      <c r="N192" s="36" t="s">
        <v>1056</v>
      </c>
      <c r="O192" s="36" t="s">
        <v>2683</v>
      </c>
      <c r="P192" s="36">
        <v>200</v>
      </c>
      <c r="Q192" s="36" t="s">
        <v>2280</v>
      </c>
      <c r="R192" s="36" t="s">
        <v>39</v>
      </c>
      <c r="S192" s="36" t="s">
        <v>2031</v>
      </c>
      <c r="T192" s="36" t="s">
        <v>2523</v>
      </c>
      <c r="U192" s="36" t="s">
        <v>1590</v>
      </c>
      <c r="V192" s="36" t="s">
        <v>1068</v>
      </c>
      <c r="W192" s="36" t="s">
        <v>1060</v>
      </c>
      <c r="AA192" s="36" t="s">
        <v>3206</v>
      </c>
    </row>
    <row r="193" spans="1:27">
      <c r="A193" s="36" t="s">
        <v>1276</v>
      </c>
      <c r="B193" s="36" t="s">
        <v>3207</v>
      </c>
      <c r="C193" s="36" t="s">
        <v>3208</v>
      </c>
      <c r="E193" s="36" t="s">
        <v>3209</v>
      </c>
      <c r="F193" s="36" t="s">
        <v>3210</v>
      </c>
      <c r="G193" s="36" t="s">
        <v>3211</v>
      </c>
      <c r="H193" s="36" t="s">
        <v>3212</v>
      </c>
      <c r="I193" s="36">
        <v>60000</v>
      </c>
      <c r="J193" s="36" t="s">
        <v>3213</v>
      </c>
      <c r="K193" s="38" t="e">
        <f>VLOOKUP(C193,#REF!,2,FALSE)</f>
        <v>#REF!</v>
      </c>
      <c r="L193" s="43">
        <f t="shared" si="6"/>
        <v>1.81666666666667</v>
      </c>
      <c r="M193" s="44">
        <f t="shared" si="19"/>
        <v>0</v>
      </c>
      <c r="N193" s="36" t="s">
        <v>1832</v>
      </c>
      <c r="O193" s="36" t="s">
        <v>1085</v>
      </c>
      <c r="Q193" s="36" t="s">
        <v>3214</v>
      </c>
      <c r="R193" s="36" t="s">
        <v>39</v>
      </c>
      <c r="S193" s="36" t="s">
        <v>40</v>
      </c>
      <c r="T193" s="36" t="s">
        <v>2836</v>
      </c>
      <c r="U193" s="36" t="s">
        <v>3215</v>
      </c>
      <c r="V193" s="36" t="s">
        <v>1068</v>
      </c>
      <c r="W193" s="36" t="s">
        <v>1060</v>
      </c>
      <c r="AA193" s="36" t="s">
        <v>3216</v>
      </c>
    </row>
    <row r="194" spans="1:27">
      <c r="A194" s="36" t="s">
        <v>82</v>
      </c>
      <c r="B194" s="36" t="s">
        <v>3217</v>
      </c>
      <c r="C194" s="36" t="s">
        <v>3218</v>
      </c>
      <c r="E194" s="36" t="s">
        <v>3218</v>
      </c>
      <c r="F194" s="36" t="s">
        <v>1080</v>
      </c>
      <c r="G194" s="36" t="s">
        <v>3219</v>
      </c>
      <c r="H194" s="36" t="s">
        <v>3220</v>
      </c>
      <c r="I194" s="36">
        <v>21000</v>
      </c>
      <c r="J194" s="36" t="s">
        <v>1491</v>
      </c>
      <c r="K194" s="38" t="e">
        <f>VLOOKUP(C194,#REF!,2,FALSE)</f>
        <v>#REF!</v>
      </c>
      <c r="L194" s="43">
        <f t="shared" ref="L194:L209" si="20">J194/I194</f>
        <v>1.66666666666667</v>
      </c>
      <c r="M194" s="44">
        <f t="shared" si="19"/>
        <v>0.00952380952380952</v>
      </c>
      <c r="N194" s="36" t="s">
        <v>1056</v>
      </c>
      <c r="O194" s="36" t="s">
        <v>1085</v>
      </c>
      <c r="P194" s="36">
        <v>200</v>
      </c>
      <c r="Q194" s="36" t="s">
        <v>1067</v>
      </c>
      <c r="R194" s="36" t="s">
        <v>82</v>
      </c>
      <c r="S194" s="36" t="s">
        <v>2031</v>
      </c>
      <c r="T194" s="36" t="s">
        <v>2523</v>
      </c>
      <c r="U194" s="36" t="s">
        <v>1068</v>
      </c>
      <c r="V194" s="36" t="s">
        <v>1068</v>
      </c>
      <c r="W194" s="36" t="s">
        <v>1060</v>
      </c>
      <c r="AA194" s="36" t="s">
        <v>2731</v>
      </c>
    </row>
    <row r="195" spans="1:27">
      <c r="A195" s="36" t="s">
        <v>3221</v>
      </c>
      <c r="B195" s="36" t="s">
        <v>3222</v>
      </c>
      <c r="C195" s="36" t="s">
        <v>3223</v>
      </c>
      <c r="E195" s="36" t="s">
        <v>3223</v>
      </c>
      <c r="F195" s="36" t="s">
        <v>1051</v>
      </c>
      <c r="G195" s="36" t="s">
        <v>3224</v>
      </c>
      <c r="H195" s="36" t="s">
        <v>3225</v>
      </c>
      <c r="I195" s="36">
        <v>103000</v>
      </c>
      <c r="J195" s="36" t="s">
        <v>1589</v>
      </c>
      <c r="K195" s="38" t="e">
        <f>VLOOKUP(C195,#REF!,2,FALSE)</f>
        <v>#REF!</v>
      </c>
      <c r="L195" s="43">
        <f t="shared" si="20"/>
        <v>1.66019417475728</v>
      </c>
      <c r="M195" s="44">
        <f t="shared" ref="M195:M198" si="21">V195/I195</f>
        <v>0.0233009708737864</v>
      </c>
      <c r="N195" s="36" t="s">
        <v>1065</v>
      </c>
      <c r="O195" s="36" t="s">
        <v>1070</v>
      </c>
      <c r="Q195" s="36" t="s">
        <v>1071</v>
      </c>
      <c r="R195" s="36" t="s">
        <v>2858</v>
      </c>
      <c r="S195" s="36" t="s">
        <v>40</v>
      </c>
      <c r="T195" s="36" t="s">
        <v>2807</v>
      </c>
      <c r="U195" s="36" t="s">
        <v>3225</v>
      </c>
      <c r="V195" s="36" t="s">
        <v>3226</v>
      </c>
      <c r="W195" s="36" t="s">
        <v>1060</v>
      </c>
      <c r="AA195" s="36" t="s">
        <v>3227</v>
      </c>
    </row>
    <row r="196" spans="1:27">
      <c r="A196" s="36" t="s">
        <v>2290</v>
      </c>
      <c r="B196" s="36" t="s">
        <v>1131</v>
      </c>
      <c r="C196" s="36" t="s">
        <v>1132</v>
      </c>
      <c r="E196" s="36" t="s">
        <v>1133</v>
      </c>
      <c r="F196" s="36" t="s">
        <v>1080</v>
      </c>
      <c r="G196" s="36" t="s">
        <v>1135</v>
      </c>
      <c r="H196" s="36" t="s">
        <v>3228</v>
      </c>
      <c r="I196" s="36">
        <v>5000</v>
      </c>
      <c r="J196" s="36" t="s">
        <v>3229</v>
      </c>
      <c r="K196" s="38" t="e">
        <f>VLOOKUP(C196,#REF!,2,FALSE)</f>
        <v>#REF!</v>
      </c>
      <c r="L196" s="43">
        <f t="shared" si="20"/>
        <v>1.5</v>
      </c>
      <c r="M196" s="44">
        <f t="shared" ref="M196:M200" si="22">P196/I196</f>
        <v>0.016</v>
      </c>
      <c r="N196" s="36" t="s">
        <v>1056</v>
      </c>
      <c r="O196" s="36" t="s">
        <v>3230</v>
      </c>
      <c r="P196" s="36">
        <v>80</v>
      </c>
      <c r="Q196" s="36" t="s">
        <v>1071</v>
      </c>
      <c r="R196" s="36" t="s">
        <v>82</v>
      </c>
      <c r="S196" s="36" t="s">
        <v>2031</v>
      </c>
      <c r="T196" s="36" t="s">
        <v>2523</v>
      </c>
      <c r="U196" s="36" t="s">
        <v>1379</v>
      </c>
      <c r="V196" s="36" t="s">
        <v>1068</v>
      </c>
      <c r="W196" s="36" t="s">
        <v>1060</v>
      </c>
      <c r="AA196" s="36" t="s">
        <v>3200</v>
      </c>
    </row>
    <row r="197" spans="1:27">
      <c r="A197" s="36" t="s">
        <v>3231</v>
      </c>
      <c r="B197" s="36" t="s">
        <v>3232</v>
      </c>
      <c r="C197" s="36" t="s">
        <v>3233</v>
      </c>
      <c r="E197" s="36" t="s">
        <v>3234</v>
      </c>
      <c r="F197" s="36" t="s">
        <v>1080</v>
      </c>
      <c r="G197" s="36" t="s">
        <v>3235</v>
      </c>
      <c r="H197" s="36" t="s">
        <v>3236</v>
      </c>
      <c r="I197" s="36">
        <v>105000</v>
      </c>
      <c r="J197" s="36" t="s">
        <v>1885</v>
      </c>
      <c r="K197" s="38" t="e">
        <f>VLOOKUP(C197,#REF!,2,FALSE)</f>
        <v>#REF!</v>
      </c>
      <c r="L197" s="43">
        <f t="shared" si="20"/>
        <v>1.47619047619048</v>
      </c>
      <c r="M197" s="44">
        <f t="shared" si="21"/>
        <v>0.00761904761904762</v>
      </c>
      <c r="N197" s="36" t="s">
        <v>2432</v>
      </c>
      <c r="O197" s="36" t="s">
        <v>1803</v>
      </c>
      <c r="Q197" s="36" t="s">
        <v>1237</v>
      </c>
      <c r="R197" s="36" t="s">
        <v>1062</v>
      </c>
      <c r="S197" s="36" t="s">
        <v>40</v>
      </c>
      <c r="T197" s="36" t="s">
        <v>2807</v>
      </c>
      <c r="U197" s="36" t="s">
        <v>3237</v>
      </c>
      <c r="V197" s="36" t="s">
        <v>3238</v>
      </c>
      <c r="W197" s="36" t="s">
        <v>1060</v>
      </c>
      <c r="AA197" s="36" t="s">
        <v>3239</v>
      </c>
    </row>
    <row r="198" spans="1:27">
      <c r="A198" s="36" t="s">
        <v>39</v>
      </c>
      <c r="B198" s="36" t="s">
        <v>3240</v>
      </c>
      <c r="C198" s="36" t="s">
        <v>3241</v>
      </c>
      <c r="E198" s="36" t="s">
        <v>3242</v>
      </c>
      <c r="F198" s="36" t="s">
        <v>1051</v>
      </c>
      <c r="G198" s="36" t="s">
        <v>3243</v>
      </c>
      <c r="H198" s="36" t="s">
        <v>3244</v>
      </c>
      <c r="I198" s="36">
        <v>103000</v>
      </c>
      <c r="J198" s="36" t="s">
        <v>2849</v>
      </c>
      <c r="K198" s="38" t="e">
        <f>VLOOKUP(C198,#REF!,2,FALSE)</f>
        <v>#REF!</v>
      </c>
      <c r="L198" s="43">
        <f t="shared" si="20"/>
        <v>1.47572815533981</v>
      </c>
      <c r="M198" s="44">
        <f t="shared" si="21"/>
        <v>0.0174757281553398</v>
      </c>
      <c r="N198" s="36" t="s">
        <v>1056</v>
      </c>
      <c r="O198" s="36" t="s">
        <v>1342</v>
      </c>
      <c r="Q198" s="36" t="s">
        <v>3245</v>
      </c>
      <c r="R198" s="36" t="s">
        <v>73</v>
      </c>
      <c r="S198" s="36" t="s">
        <v>40</v>
      </c>
      <c r="T198" s="36" t="s">
        <v>2807</v>
      </c>
      <c r="U198" s="36" t="s">
        <v>3246</v>
      </c>
      <c r="V198" s="36" t="s">
        <v>3247</v>
      </c>
      <c r="W198" s="36" t="s">
        <v>1060</v>
      </c>
      <c r="AA198" s="36" t="s">
        <v>2663</v>
      </c>
    </row>
    <row r="199" spans="1:27">
      <c r="A199" s="36" t="s">
        <v>2053</v>
      </c>
      <c r="B199" s="36" t="s">
        <v>3248</v>
      </c>
      <c r="C199" s="36" t="s">
        <v>3249</v>
      </c>
      <c r="E199" s="36" t="s">
        <v>3250</v>
      </c>
      <c r="F199" s="36" t="s">
        <v>1051</v>
      </c>
      <c r="G199" s="36" t="s">
        <v>3251</v>
      </c>
      <c r="H199" s="36" t="s">
        <v>3252</v>
      </c>
      <c r="I199" s="36">
        <v>32000</v>
      </c>
      <c r="J199" s="36" t="s">
        <v>2790</v>
      </c>
      <c r="K199" s="38" t="e">
        <f>VLOOKUP(C199,#REF!,2,FALSE)</f>
        <v>#REF!</v>
      </c>
      <c r="L199" s="43">
        <f t="shared" si="20"/>
        <v>1.4375</v>
      </c>
      <c r="M199" s="44">
        <f t="shared" si="22"/>
        <v>0.00625</v>
      </c>
      <c r="N199" s="36" t="s">
        <v>1065</v>
      </c>
      <c r="O199" s="36" t="s">
        <v>1085</v>
      </c>
      <c r="P199" s="36">
        <v>200</v>
      </c>
      <c r="Q199" s="36" t="s">
        <v>1071</v>
      </c>
      <c r="R199" s="36" t="s">
        <v>39</v>
      </c>
      <c r="S199" s="36" t="s">
        <v>40</v>
      </c>
      <c r="T199" s="36" t="s">
        <v>2836</v>
      </c>
      <c r="U199" s="36" t="s">
        <v>3253</v>
      </c>
      <c r="V199" s="36" t="s">
        <v>1068</v>
      </c>
      <c r="W199" s="36" t="s">
        <v>1060</v>
      </c>
      <c r="AA199" s="36" t="s">
        <v>3254</v>
      </c>
    </row>
    <row r="200" spans="1:27">
      <c r="A200" s="36" t="s">
        <v>3255</v>
      </c>
      <c r="B200" s="36" t="s">
        <v>3256</v>
      </c>
      <c r="C200" s="36" t="s">
        <v>3257</v>
      </c>
      <c r="E200" s="36" t="s">
        <v>3258</v>
      </c>
      <c r="F200" s="36" t="s">
        <v>1080</v>
      </c>
      <c r="G200" s="36" t="s">
        <v>3259</v>
      </c>
      <c r="H200" s="36" t="s">
        <v>3260</v>
      </c>
      <c r="I200" s="36">
        <v>16000</v>
      </c>
      <c r="J200" s="36" t="s">
        <v>1126</v>
      </c>
      <c r="K200" s="38" t="e">
        <f>VLOOKUP(C200,#REF!,2,FALSE)</f>
        <v>#REF!</v>
      </c>
      <c r="L200" s="43">
        <f t="shared" si="20"/>
        <v>1.3125</v>
      </c>
      <c r="M200" s="44">
        <f t="shared" si="22"/>
        <v>0.0125</v>
      </c>
      <c r="N200" s="36" t="s">
        <v>1065</v>
      </c>
      <c r="O200" s="36" t="s">
        <v>3186</v>
      </c>
      <c r="P200" s="36">
        <v>200</v>
      </c>
      <c r="Q200" s="36" t="s">
        <v>3261</v>
      </c>
      <c r="R200" s="36" t="s">
        <v>73</v>
      </c>
      <c r="S200" s="36" t="s">
        <v>2031</v>
      </c>
      <c r="T200" s="36" t="s">
        <v>2523</v>
      </c>
      <c r="U200" s="36" t="s">
        <v>1068</v>
      </c>
      <c r="V200" s="36" t="s">
        <v>1068</v>
      </c>
      <c r="W200" s="36" t="s">
        <v>1060</v>
      </c>
      <c r="AA200" s="36" t="s">
        <v>3043</v>
      </c>
    </row>
    <row r="201" spans="1:27">
      <c r="A201" s="36" t="s">
        <v>1506</v>
      </c>
      <c r="B201" s="36" t="s">
        <v>3262</v>
      </c>
      <c r="C201" s="36" t="s">
        <v>3263</v>
      </c>
      <c r="E201" s="36" t="s">
        <v>3264</v>
      </c>
      <c r="F201" s="36" t="s">
        <v>1080</v>
      </c>
      <c r="G201" s="36" t="s">
        <v>3265</v>
      </c>
      <c r="H201" s="36" t="s">
        <v>3266</v>
      </c>
      <c r="I201" s="36">
        <v>113000</v>
      </c>
      <c r="J201" s="36" t="s">
        <v>1620</v>
      </c>
      <c r="K201" s="38" t="e">
        <f>VLOOKUP(C201,#REF!,2,FALSE)</f>
        <v>#REF!</v>
      </c>
      <c r="L201" s="43">
        <f t="shared" si="20"/>
        <v>1.29203539823009</v>
      </c>
      <c r="M201" s="44">
        <f>V201/I201</f>
        <v>0.0283185840707965</v>
      </c>
      <c r="N201" s="36" t="s">
        <v>1065</v>
      </c>
      <c r="O201" s="36" t="s">
        <v>2747</v>
      </c>
      <c r="Q201" s="36" t="s">
        <v>3267</v>
      </c>
      <c r="R201" s="36" t="s">
        <v>73</v>
      </c>
      <c r="S201" s="36" t="s">
        <v>40</v>
      </c>
      <c r="T201" s="36" t="s">
        <v>2807</v>
      </c>
      <c r="U201" s="36" t="s">
        <v>3266</v>
      </c>
      <c r="V201" s="36" t="s">
        <v>3268</v>
      </c>
      <c r="W201" s="36" t="s">
        <v>1060</v>
      </c>
      <c r="AA201" s="36" t="s">
        <v>2526</v>
      </c>
    </row>
    <row r="202" spans="1:27">
      <c r="A202" s="36" t="s">
        <v>1787</v>
      </c>
      <c r="B202" s="36" t="s">
        <v>3269</v>
      </c>
      <c r="C202" s="36" t="s">
        <v>3270</v>
      </c>
      <c r="E202" s="36" t="s">
        <v>3271</v>
      </c>
      <c r="F202" s="36" t="s">
        <v>1080</v>
      </c>
      <c r="G202" s="36" t="s">
        <v>3269</v>
      </c>
      <c r="H202" s="36" t="s">
        <v>3272</v>
      </c>
      <c r="I202" s="36">
        <v>36000</v>
      </c>
      <c r="J202" s="36" t="s">
        <v>1312</v>
      </c>
      <c r="K202" s="38" t="e">
        <f>VLOOKUP(C202,#REF!,2,FALSE)</f>
        <v>#REF!</v>
      </c>
      <c r="L202" s="43">
        <f t="shared" si="20"/>
        <v>1.22222222222222</v>
      </c>
      <c r="M202" s="44">
        <f t="shared" ref="M202:M207" si="23">P202/I202</f>
        <v>0.00555555555555556</v>
      </c>
      <c r="N202" s="36" t="s">
        <v>1065</v>
      </c>
      <c r="O202" s="36" t="s">
        <v>3273</v>
      </c>
      <c r="P202" s="36">
        <v>200</v>
      </c>
      <c r="Q202" s="36" t="s">
        <v>1086</v>
      </c>
      <c r="R202" s="36" t="s">
        <v>1462</v>
      </c>
      <c r="S202" s="36" t="s">
        <v>40</v>
      </c>
      <c r="T202" s="36" t="s">
        <v>2523</v>
      </c>
      <c r="U202" s="36" t="s">
        <v>1068</v>
      </c>
      <c r="W202" s="36" t="s">
        <v>1060</v>
      </c>
      <c r="AA202" s="36" t="s">
        <v>3274</v>
      </c>
    </row>
    <row r="203" spans="1:27">
      <c r="A203" s="36" t="s">
        <v>1188</v>
      </c>
      <c r="B203" s="36" t="s">
        <v>3275</v>
      </c>
      <c r="C203" s="36" t="s">
        <v>3276</v>
      </c>
      <c r="E203" s="36" t="s">
        <v>3277</v>
      </c>
      <c r="F203" s="36" t="s">
        <v>1080</v>
      </c>
      <c r="G203" s="36" t="s">
        <v>3276</v>
      </c>
      <c r="H203" s="36" t="s">
        <v>3278</v>
      </c>
      <c r="I203" s="36">
        <v>45000</v>
      </c>
      <c r="J203" s="36" t="s">
        <v>1377</v>
      </c>
      <c r="K203" s="38" t="e">
        <f>VLOOKUP(C203,#REF!,2,FALSE)</f>
        <v>#REF!</v>
      </c>
      <c r="L203" s="43">
        <f t="shared" si="20"/>
        <v>1.2</v>
      </c>
      <c r="M203" s="44">
        <f t="shared" si="23"/>
        <v>0</v>
      </c>
      <c r="N203" s="36" t="s">
        <v>1065</v>
      </c>
      <c r="O203" s="36" t="s">
        <v>1186</v>
      </c>
      <c r="Q203" s="36" t="s">
        <v>3279</v>
      </c>
      <c r="R203" s="36" t="s">
        <v>39</v>
      </c>
      <c r="S203" s="36" t="s">
        <v>40</v>
      </c>
      <c r="T203" s="36" t="s">
        <v>2836</v>
      </c>
      <c r="U203" s="36" t="s">
        <v>3280</v>
      </c>
      <c r="V203" s="36" t="s">
        <v>1068</v>
      </c>
      <c r="W203" s="36" t="s">
        <v>1060</v>
      </c>
      <c r="AA203" s="36" t="s">
        <v>2577</v>
      </c>
    </row>
    <row r="204" spans="1:27">
      <c r="A204" s="36" t="s">
        <v>2098</v>
      </c>
      <c r="B204" s="36" t="s">
        <v>3281</v>
      </c>
      <c r="C204" s="36" t="s">
        <v>3282</v>
      </c>
      <c r="E204" s="36" t="s">
        <v>3277</v>
      </c>
      <c r="F204" s="36" t="s">
        <v>1051</v>
      </c>
      <c r="G204" s="36" t="s">
        <v>3283</v>
      </c>
      <c r="H204" s="36" t="s">
        <v>3284</v>
      </c>
      <c r="I204" s="36">
        <v>31000</v>
      </c>
      <c r="J204" s="36" t="s">
        <v>2732</v>
      </c>
      <c r="K204" s="38" t="e">
        <f>VLOOKUP(C204,#REF!,2,FALSE)</f>
        <v>#REF!</v>
      </c>
      <c r="L204" s="43">
        <f t="shared" si="20"/>
        <v>1.19354838709677</v>
      </c>
      <c r="M204" s="44">
        <f t="shared" si="23"/>
        <v>0.00645161290322581</v>
      </c>
      <c r="N204" s="36" t="s">
        <v>1056</v>
      </c>
      <c r="O204" s="36" t="s">
        <v>1186</v>
      </c>
      <c r="P204" s="36">
        <v>200</v>
      </c>
      <c r="Q204" s="36" t="s">
        <v>1590</v>
      </c>
      <c r="R204" s="36" t="s">
        <v>39</v>
      </c>
      <c r="S204" s="36" t="s">
        <v>40</v>
      </c>
      <c r="T204" s="36" t="s">
        <v>2836</v>
      </c>
      <c r="U204" s="36" t="s">
        <v>3285</v>
      </c>
      <c r="V204" s="36" t="s">
        <v>1068</v>
      </c>
      <c r="W204" s="36" t="s">
        <v>1060</v>
      </c>
      <c r="AA204" s="36" t="s">
        <v>2778</v>
      </c>
    </row>
    <row r="205" spans="1:27">
      <c r="A205" s="36" t="s">
        <v>1423</v>
      </c>
      <c r="B205" s="36" t="s">
        <v>3286</v>
      </c>
      <c r="C205" s="36" t="s">
        <v>3287</v>
      </c>
      <c r="E205" s="36" t="s">
        <v>3287</v>
      </c>
      <c r="F205" s="36" t="s">
        <v>1051</v>
      </c>
      <c r="G205" s="36" t="s">
        <v>3288</v>
      </c>
      <c r="H205" s="36" t="s">
        <v>3289</v>
      </c>
      <c r="I205" s="36">
        <v>24000</v>
      </c>
      <c r="J205" s="36" t="s">
        <v>2123</v>
      </c>
      <c r="K205" s="38" t="e">
        <f>VLOOKUP(C205,#REF!,2,FALSE)</f>
        <v>#REF!</v>
      </c>
      <c r="L205" s="43">
        <f t="shared" si="20"/>
        <v>1.125</v>
      </c>
      <c r="M205" s="44">
        <f t="shared" si="23"/>
        <v>0.00833333333333333</v>
      </c>
      <c r="N205" s="36" t="s">
        <v>1056</v>
      </c>
      <c r="O205" s="36" t="s">
        <v>2058</v>
      </c>
      <c r="P205" s="36">
        <v>200</v>
      </c>
      <c r="Q205" s="36" t="s">
        <v>1071</v>
      </c>
      <c r="R205" s="36" t="s">
        <v>82</v>
      </c>
      <c r="S205" s="36" t="s">
        <v>2031</v>
      </c>
      <c r="T205" s="36" t="s">
        <v>2523</v>
      </c>
      <c r="U205" s="36" t="s">
        <v>1379</v>
      </c>
      <c r="V205" s="36" t="s">
        <v>1068</v>
      </c>
      <c r="W205" s="36" t="s">
        <v>1060</v>
      </c>
      <c r="AA205" s="36" t="s">
        <v>2741</v>
      </c>
    </row>
    <row r="206" spans="1:27">
      <c r="A206" s="36" t="s">
        <v>1445</v>
      </c>
      <c r="B206" s="36" t="s">
        <v>3290</v>
      </c>
      <c r="C206" s="36" t="s">
        <v>3291</v>
      </c>
      <c r="E206" s="36" t="s">
        <v>3292</v>
      </c>
      <c r="F206" s="36" t="s">
        <v>1051</v>
      </c>
      <c r="G206" s="36" t="s">
        <v>3293</v>
      </c>
      <c r="H206" s="36" t="s">
        <v>3294</v>
      </c>
      <c r="I206" s="36">
        <v>11000</v>
      </c>
      <c r="J206" s="36" t="s">
        <v>3295</v>
      </c>
      <c r="K206" s="38" t="e">
        <f>VLOOKUP(C206,#REF!,2,FALSE)</f>
        <v>#REF!</v>
      </c>
      <c r="L206" s="43">
        <f t="shared" si="20"/>
        <v>0.927272727272727</v>
      </c>
      <c r="M206" s="44">
        <f t="shared" si="23"/>
        <v>0.0181818181818182</v>
      </c>
      <c r="N206" s="36" t="s">
        <v>1065</v>
      </c>
      <c r="O206" s="36" t="s">
        <v>3296</v>
      </c>
      <c r="P206" s="36">
        <v>200</v>
      </c>
      <c r="Q206" s="36" t="s">
        <v>3297</v>
      </c>
      <c r="R206" s="36" t="s">
        <v>3298</v>
      </c>
      <c r="S206" s="36" t="s">
        <v>40</v>
      </c>
      <c r="T206" s="36" t="s">
        <v>2836</v>
      </c>
      <c r="U206" s="36" t="s">
        <v>3299</v>
      </c>
      <c r="V206" s="36" t="s">
        <v>1068</v>
      </c>
      <c r="W206" s="36" t="s">
        <v>1060</v>
      </c>
      <c r="AA206" s="36" t="s">
        <v>3206</v>
      </c>
    </row>
    <row r="207" spans="1:27">
      <c r="A207" s="36" t="s">
        <v>1921</v>
      </c>
      <c r="B207" s="36" t="s">
        <v>3300</v>
      </c>
      <c r="C207" s="36" t="s">
        <v>3301</v>
      </c>
      <c r="E207" s="36" t="s">
        <v>3302</v>
      </c>
      <c r="F207" s="36" t="s">
        <v>1051</v>
      </c>
      <c r="G207" s="36" t="s">
        <v>3303</v>
      </c>
      <c r="H207" s="36" t="s">
        <v>3304</v>
      </c>
      <c r="I207" s="36">
        <v>130000</v>
      </c>
      <c r="J207" s="36" t="s">
        <v>1428</v>
      </c>
      <c r="K207" s="38" t="e">
        <f>VLOOKUP(C207,#REF!,2,FALSE)</f>
        <v>#REF!</v>
      </c>
      <c r="L207" s="43">
        <f t="shared" si="20"/>
        <v>0.769230769230769</v>
      </c>
      <c r="M207" s="44">
        <f t="shared" si="23"/>
        <v>0.00153846153846154</v>
      </c>
      <c r="N207" s="36" t="s">
        <v>1056</v>
      </c>
      <c r="O207" s="36" t="s">
        <v>1146</v>
      </c>
      <c r="P207" s="36">
        <v>200</v>
      </c>
      <c r="Q207" s="36" t="s">
        <v>1273</v>
      </c>
      <c r="R207" s="36" t="s">
        <v>39</v>
      </c>
      <c r="S207" s="36" t="s">
        <v>40</v>
      </c>
      <c r="T207" s="36" t="s">
        <v>2836</v>
      </c>
      <c r="U207" s="36" t="s">
        <v>3304</v>
      </c>
      <c r="V207" s="36" t="s">
        <v>1068</v>
      </c>
      <c r="W207" s="36" t="s">
        <v>1060</v>
      </c>
      <c r="AA207" s="36" t="s">
        <v>2697</v>
      </c>
    </row>
    <row r="208" spans="1:27">
      <c r="A208" s="36" t="s">
        <v>2367</v>
      </c>
      <c r="B208" s="36" t="s">
        <v>3305</v>
      </c>
      <c r="C208" s="36" t="s">
        <v>3306</v>
      </c>
      <c r="E208" s="36" t="s">
        <v>3307</v>
      </c>
      <c r="F208" s="36" t="s">
        <v>1080</v>
      </c>
      <c r="G208" s="36" t="s">
        <v>3308</v>
      </c>
      <c r="H208" s="36" t="s">
        <v>3309</v>
      </c>
      <c r="I208" s="36">
        <v>352000</v>
      </c>
      <c r="J208" s="36" t="s">
        <v>3310</v>
      </c>
      <c r="K208" s="38" t="e">
        <f>VLOOKUP(C208,#REF!,2,FALSE)</f>
        <v>#REF!</v>
      </c>
      <c r="L208" s="43">
        <f t="shared" si="20"/>
        <v>0.767045454545455</v>
      </c>
      <c r="M208" s="44">
        <f>V208/I208</f>
        <v>0.0284090909090909</v>
      </c>
      <c r="N208" s="36" t="s">
        <v>1832</v>
      </c>
      <c r="O208" s="36" t="s">
        <v>1410</v>
      </c>
      <c r="Q208" s="36" t="s">
        <v>1067</v>
      </c>
      <c r="R208" s="36" t="s">
        <v>73</v>
      </c>
      <c r="S208" s="36" t="s">
        <v>40</v>
      </c>
      <c r="T208" s="36" t="s">
        <v>2807</v>
      </c>
      <c r="U208" s="36" t="s">
        <v>3311</v>
      </c>
      <c r="V208" s="36" t="s">
        <v>1063</v>
      </c>
      <c r="W208" s="36" t="s">
        <v>1060</v>
      </c>
      <c r="AA208" s="36" t="s">
        <v>3312</v>
      </c>
    </row>
    <row r="209" spans="1:27">
      <c r="A209" s="36" t="s">
        <v>1381</v>
      </c>
      <c r="B209" s="36" t="s">
        <v>3313</v>
      </c>
      <c r="C209" s="36" t="s">
        <v>3314</v>
      </c>
      <c r="E209" s="36" t="s">
        <v>3315</v>
      </c>
      <c r="F209" s="36" t="s">
        <v>1134</v>
      </c>
      <c r="G209" s="36" t="s">
        <v>3316</v>
      </c>
      <c r="H209" s="36" t="s">
        <v>3317</v>
      </c>
      <c r="I209" s="36">
        <v>15000</v>
      </c>
      <c r="J209" s="36" t="s">
        <v>48</v>
      </c>
      <c r="K209" s="38" t="e">
        <f>VLOOKUP(C209,#REF!,2,FALSE)</f>
        <v>#REF!</v>
      </c>
      <c r="L209" s="43">
        <f t="shared" si="20"/>
        <v>0.733333333333333</v>
      </c>
      <c r="M209" s="44">
        <f>P209/I209</f>
        <v>0.0133333333333333</v>
      </c>
      <c r="N209" s="36" t="s">
        <v>1065</v>
      </c>
      <c r="O209" s="36" t="s">
        <v>1517</v>
      </c>
      <c r="P209" s="36">
        <v>200</v>
      </c>
      <c r="Q209" s="36" t="s">
        <v>1590</v>
      </c>
      <c r="R209" s="36" t="s">
        <v>103</v>
      </c>
      <c r="S209" s="36" t="s">
        <v>2031</v>
      </c>
      <c r="T209" s="36" t="s">
        <v>2523</v>
      </c>
      <c r="U209" s="36" t="s">
        <v>1068</v>
      </c>
      <c r="V209" s="36" t="s">
        <v>1068</v>
      </c>
      <c r="W209" s="36" t="s">
        <v>1060</v>
      </c>
      <c r="AA209" s="36" t="s">
        <v>2653</v>
      </c>
    </row>
  </sheetData>
  <autoFilter ref="A1:AA209">
    <sortState ref="A1:AA209">
      <sortCondition ref="B1:B209" sortBy="cellColor" dxfId="31"/>
    </sortState>
    <extLst/>
  </autoFilter>
  <hyperlinks>
    <hyperlink ref="H129" r:id="rId1" display="https://www.xiaohongshu.com/user/profile/5b6ec2152c1b7e0001fd3968?xhsshare=CopyLink&amp;appuid=5b6ec2152c1b7e0001fd3968&amp;apptime=1597380847"/>
  </hyperlink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topLeftCell="A49" workbookViewId="0">
      <selection activeCell="C69" sqref="C69"/>
    </sheetView>
  </sheetViews>
  <sheetFormatPr defaultColWidth="26.3333333333333" defaultRowHeight="27.75" outlineLevelCol="4"/>
  <cols>
    <col min="1" max="1" width="19.7777777777778" style="32" customWidth="1"/>
    <col min="2" max="2" width="11.1111111111111" style="33" customWidth="1"/>
    <col min="3" max="3" width="16" style="32" customWidth="1"/>
    <col min="4" max="16384" width="26.3333333333333" style="32" customWidth="1"/>
  </cols>
  <sheetData>
    <row r="1" ht="20.25" spans="1:5">
      <c r="A1" s="27" t="s">
        <v>76</v>
      </c>
      <c r="B1" s="26">
        <v>350</v>
      </c>
      <c r="C1" s="27" t="s">
        <v>77</v>
      </c>
      <c r="D1" s="27" t="s">
        <v>78</v>
      </c>
      <c r="E1" s="34"/>
    </row>
    <row r="2" ht="20.25" spans="1:5">
      <c r="A2" s="28" t="s">
        <v>88</v>
      </c>
      <c r="B2" s="29">
        <v>1000</v>
      </c>
      <c r="C2" s="28" t="s">
        <v>89</v>
      </c>
      <c r="D2" s="28" t="s">
        <v>90</v>
      </c>
      <c r="E2" s="34"/>
    </row>
    <row r="3" ht="20.25" spans="1:5">
      <c r="A3" s="25" t="s">
        <v>3318</v>
      </c>
      <c r="B3" s="26">
        <v>400</v>
      </c>
      <c r="C3" s="27" t="s">
        <v>113</v>
      </c>
      <c r="D3" s="27" t="s">
        <v>114</v>
      </c>
      <c r="E3" s="34" t="s">
        <v>3319</v>
      </c>
    </row>
    <row r="4" ht="20.25" spans="1:5">
      <c r="A4" s="28" t="s">
        <v>123</v>
      </c>
      <c r="B4" s="29">
        <v>700</v>
      </c>
      <c r="C4" s="28" t="s">
        <v>124</v>
      </c>
      <c r="D4" s="28" t="s">
        <v>123</v>
      </c>
      <c r="E4" s="34" t="s">
        <v>3319</v>
      </c>
    </row>
    <row r="5" ht="20.25" spans="1:5">
      <c r="A5" s="27" t="s">
        <v>139</v>
      </c>
      <c r="B5" s="26">
        <v>500</v>
      </c>
      <c r="C5" s="27" t="s">
        <v>140</v>
      </c>
      <c r="D5" s="27" t="s">
        <v>139</v>
      </c>
      <c r="E5" s="34"/>
    </row>
    <row r="6" ht="20.25" spans="1:5">
      <c r="A6" s="34" t="s">
        <v>158</v>
      </c>
      <c r="B6" s="35">
        <v>200</v>
      </c>
      <c r="C6" s="34" t="s">
        <v>159</v>
      </c>
      <c r="D6" s="34" t="s">
        <v>160</v>
      </c>
      <c r="E6" s="34"/>
    </row>
    <row r="7" ht="20.25" spans="1:5">
      <c r="A7" s="30" t="s">
        <v>2527</v>
      </c>
      <c r="B7" s="31">
        <v>200</v>
      </c>
      <c r="C7" s="30" t="s">
        <v>165</v>
      </c>
      <c r="D7" s="30" t="s">
        <v>166</v>
      </c>
      <c r="E7" s="34"/>
    </row>
    <row r="8" ht="20.25" spans="1:5">
      <c r="A8" s="34" t="s">
        <v>2529</v>
      </c>
      <c r="B8" s="35">
        <v>80</v>
      </c>
      <c r="C8" s="34" t="s">
        <v>173</v>
      </c>
      <c r="D8" s="34" t="s">
        <v>174</v>
      </c>
      <c r="E8" s="34"/>
    </row>
    <row r="9" ht="20.25" spans="1:5">
      <c r="A9" s="30" t="s">
        <v>180</v>
      </c>
      <c r="B9" s="31">
        <v>200</v>
      </c>
      <c r="C9" s="30" t="s">
        <v>181</v>
      </c>
      <c r="D9" s="30" t="s">
        <v>182</v>
      </c>
      <c r="E9" s="34"/>
    </row>
    <row r="10" ht="20.25" spans="1:5">
      <c r="A10" s="34" t="s">
        <v>2536</v>
      </c>
      <c r="B10" s="35">
        <v>200</v>
      </c>
      <c r="C10" s="34" t="s">
        <v>195</v>
      </c>
      <c r="D10" s="34" t="s">
        <v>196</v>
      </c>
      <c r="E10" s="34"/>
    </row>
    <row r="11" ht="20.25" spans="1:5">
      <c r="A11" s="30" t="s">
        <v>209</v>
      </c>
      <c r="B11" s="31">
        <v>80</v>
      </c>
      <c r="C11" s="30" t="s">
        <v>210</v>
      </c>
      <c r="D11" s="30" t="s">
        <v>211</v>
      </c>
      <c r="E11" s="34"/>
    </row>
    <row r="12" ht="20.25" spans="1:5">
      <c r="A12" s="34" t="s">
        <v>217</v>
      </c>
      <c r="B12" s="35">
        <v>200</v>
      </c>
      <c r="C12" s="34" t="s">
        <v>218</v>
      </c>
      <c r="D12" s="34" t="s">
        <v>219</v>
      </c>
      <c r="E12" s="34"/>
    </row>
    <row r="13" ht="20.25" spans="1:5">
      <c r="A13" s="30" t="s">
        <v>226</v>
      </c>
      <c r="B13" s="31">
        <v>200</v>
      </c>
      <c r="C13" s="30" t="s">
        <v>227</v>
      </c>
      <c r="D13" s="30" t="s">
        <v>226</v>
      </c>
      <c r="E13" s="34"/>
    </row>
    <row r="14" ht="20.25" spans="1:5">
      <c r="A14" s="34" t="s">
        <v>2548</v>
      </c>
      <c r="B14" s="35">
        <v>200</v>
      </c>
      <c r="C14" s="34" t="s">
        <v>234</v>
      </c>
      <c r="D14" s="34" t="s">
        <v>235</v>
      </c>
      <c r="E14" s="34"/>
    </row>
    <row r="15" ht="20.25" spans="1:5">
      <c r="A15" s="30" t="s">
        <v>2557</v>
      </c>
      <c r="B15" s="31">
        <v>200</v>
      </c>
      <c r="C15" s="30" t="s">
        <v>261</v>
      </c>
      <c r="D15" s="30" t="s">
        <v>262</v>
      </c>
      <c r="E15" s="34"/>
    </row>
    <row r="16" ht="20.25" spans="1:5">
      <c r="A16" s="34" t="s">
        <v>287</v>
      </c>
      <c r="B16" s="35">
        <v>200</v>
      </c>
      <c r="C16" s="34" t="s">
        <v>288</v>
      </c>
      <c r="D16" s="34" t="s">
        <v>287</v>
      </c>
      <c r="E16" s="34"/>
    </row>
    <row r="17" ht="20.25" spans="1:5">
      <c r="A17" s="30" t="s">
        <v>341</v>
      </c>
      <c r="B17" s="31">
        <v>200</v>
      </c>
      <c r="C17" s="30" t="s">
        <v>342</v>
      </c>
      <c r="D17" s="30" t="s">
        <v>343</v>
      </c>
      <c r="E17" s="34"/>
    </row>
    <row r="18" ht="20.25" spans="1:5">
      <c r="A18" s="34" t="s">
        <v>2597</v>
      </c>
      <c r="B18" s="35">
        <v>200</v>
      </c>
      <c r="C18" s="34" t="s">
        <v>376</v>
      </c>
      <c r="D18" s="34" t="s">
        <v>377</v>
      </c>
      <c r="E18" s="34"/>
    </row>
    <row r="19" ht="20.25" spans="1:5">
      <c r="A19" s="30" t="s">
        <v>417</v>
      </c>
      <c r="B19" s="31">
        <v>200</v>
      </c>
      <c r="C19" s="30" t="s">
        <v>418</v>
      </c>
      <c r="D19" s="30" t="s">
        <v>419</v>
      </c>
      <c r="E19" s="34"/>
    </row>
    <row r="20" ht="20.25" spans="1:5">
      <c r="A20" s="34" t="s">
        <v>440</v>
      </c>
      <c r="B20" s="35">
        <v>200</v>
      </c>
      <c r="C20" s="34" t="s">
        <v>441</v>
      </c>
      <c r="D20" s="34" t="s">
        <v>442</v>
      </c>
      <c r="E20" s="34"/>
    </row>
    <row r="21" ht="20.25" spans="1:5">
      <c r="A21" s="30" t="s">
        <v>448</v>
      </c>
      <c r="B21" s="31">
        <v>80</v>
      </c>
      <c r="C21" s="30" t="s">
        <v>449</v>
      </c>
      <c r="D21" s="30" t="s">
        <v>450</v>
      </c>
      <c r="E21" s="34" t="s">
        <v>3320</v>
      </c>
    </row>
    <row r="22" ht="20.25" spans="1:5">
      <c r="A22" s="34" t="s">
        <v>469</v>
      </c>
      <c r="B22" s="35">
        <v>200</v>
      </c>
      <c r="C22" s="34" t="s">
        <v>470</v>
      </c>
      <c r="D22" s="34" t="s">
        <v>469</v>
      </c>
      <c r="E22" s="34"/>
    </row>
    <row r="23" ht="20.25" spans="1:5">
      <c r="A23" s="30" t="s">
        <v>483</v>
      </c>
      <c r="B23" s="31">
        <v>200</v>
      </c>
      <c r="C23" s="30" t="s">
        <v>484</v>
      </c>
      <c r="D23" s="30" t="s">
        <v>485</v>
      </c>
      <c r="E23" s="34"/>
    </row>
    <row r="24" ht="20.25" spans="1:5">
      <c r="A24" s="34" t="s">
        <v>491</v>
      </c>
      <c r="B24" s="35">
        <v>200</v>
      </c>
      <c r="C24" s="34" t="s">
        <v>492</v>
      </c>
      <c r="D24" s="34" t="s">
        <v>493</v>
      </c>
      <c r="E24" s="34"/>
    </row>
    <row r="25" ht="20.25" spans="1:5">
      <c r="A25" s="30" t="s">
        <v>513</v>
      </c>
      <c r="B25" s="31">
        <v>200</v>
      </c>
      <c r="C25" s="30" t="s">
        <v>514</v>
      </c>
      <c r="D25" s="30" t="s">
        <v>513</v>
      </c>
      <c r="E25" s="34"/>
    </row>
    <row r="26" ht="20.25" spans="1:5">
      <c r="A26" s="34" t="s">
        <v>526</v>
      </c>
      <c r="B26" s="35">
        <v>200</v>
      </c>
      <c r="C26" s="34" t="s">
        <v>527</v>
      </c>
      <c r="D26" s="34" t="s">
        <v>528</v>
      </c>
      <c r="E26" s="34"/>
    </row>
    <row r="27" ht="20.25" spans="1:5">
      <c r="A27" s="30" t="s">
        <v>560</v>
      </c>
      <c r="B27" s="31">
        <v>200</v>
      </c>
      <c r="C27" s="30" t="s">
        <v>561</v>
      </c>
      <c r="D27" s="30" t="s">
        <v>562</v>
      </c>
      <c r="E27" s="34"/>
    </row>
    <row r="28" ht="20.25" spans="1:5">
      <c r="A28" s="34" t="s">
        <v>569</v>
      </c>
      <c r="B28" s="35">
        <v>200</v>
      </c>
      <c r="C28" s="34" t="s">
        <v>570</v>
      </c>
      <c r="D28" s="34" t="s">
        <v>571</v>
      </c>
      <c r="E28" s="34"/>
    </row>
    <row r="29" ht="20.25" spans="1:5">
      <c r="A29" s="30" t="s">
        <v>586</v>
      </c>
      <c r="B29" s="31">
        <v>200</v>
      </c>
      <c r="C29" s="30" t="s">
        <v>587</v>
      </c>
      <c r="D29" s="30" t="s">
        <v>588</v>
      </c>
      <c r="E29" s="34"/>
    </row>
    <row r="30" ht="20.25" spans="1:5">
      <c r="A30" s="34" t="s">
        <v>595</v>
      </c>
      <c r="B30" s="35">
        <v>200</v>
      </c>
      <c r="C30" s="34" t="s">
        <v>596</v>
      </c>
      <c r="D30" s="34" t="s">
        <v>2667</v>
      </c>
      <c r="E30" s="34"/>
    </row>
    <row r="31" ht="20.25" spans="1:5">
      <c r="A31" s="30" t="s">
        <v>607</v>
      </c>
      <c r="B31" s="31">
        <v>200</v>
      </c>
      <c r="C31" s="30" t="s">
        <v>608</v>
      </c>
      <c r="D31" s="30" t="s">
        <v>607</v>
      </c>
      <c r="E31" s="34"/>
    </row>
    <row r="32" ht="20.25" spans="1:5">
      <c r="A32" s="34" t="s">
        <v>2672</v>
      </c>
      <c r="B32" s="35">
        <v>200</v>
      </c>
      <c r="C32" s="34" t="s">
        <v>615</v>
      </c>
      <c r="D32" s="34" t="s">
        <v>2673</v>
      </c>
      <c r="E32" s="34"/>
    </row>
    <row r="33" ht="20.25" spans="1:5">
      <c r="A33" s="30" t="s">
        <v>623</v>
      </c>
      <c r="B33" s="31">
        <v>200</v>
      </c>
      <c r="C33" s="30" t="s">
        <v>624</v>
      </c>
      <c r="D33" s="30" t="s">
        <v>623</v>
      </c>
      <c r="E33" s="34"/>
    </row>
    <row r="34" ht="20.25" spans="1:5">
      <c r="A34" s="34" t="s">
        <v>638</v>
      </c>
      <c r="B34" s="35">
        <v>200</v>
      </c>
      <c r="C34" s="34" t="s">
        <v>639</v>
      </c>
      <c r="D34" s="34" t="s">
        <v>640</v>
      </c>
      <c r="E34" s="34"/>
    </row>
    <row r="35" ht="20.25" spans="1:5">
      <c r="A35" s="30" t="s">
        <v>663</v>
      </c>
      <c r="B35" s="31">
        <v>200</v>
      </c>
      <c r="C35" s="30" t="s">
        <v>664</v>
      </c>
      <c r="D35" s="30" t="s">
        <v>663</v>
      </c>
      <c r="E35" s="34"/>
    </row>
    <row r="36" ht="20.25" spans="1:5">
      <c r="A36" s="34" t="s">
        <v>3321</v>
      </c>
      <c r="B36" s="35">
        <v>200</v>
      </c>
      <c r="C36" s="34" t="s">
        <v>705</v>
      </c>
      <c r="D36" s="34" t="s">
        <v>2699</v>
      </c>
      <c r="E36" s="34"/>
    </row>
    <row r="37" ht="20.25" spans="1:5">
      <c r="A37" s="30" t="s">
        <v>720</v>
      </c>
      <c r="B37" s="31">
        <v>200</v>
      </c>
      <c r="C37" s="30" t="s">
        <v>721</v>
      </c>
      <c r="D37" s="30" t="s">
        <v>722</v>
      </c>
      <c r="E37" s="34"/>
    </row>
    <row r="38" ht="20.25" spans="1:5">
      <c r="A38" s="34" t="s">
        <v>737</v>
      </c>
      <c r="B38" s="35">
        <v>200</v>
      </c>
      <c r="C38" s="34" t="s">
        <v>738</v>
      </c>
      <c r="D38" s="34" t="s">
        <v>739</v>
      </c>
      <c r="E38" s="34"/>
    </row>
    <row r="39" ht="20.25" spans="1:5">
      <c r="A39" s="30" t="s">
        <v>88</v>
      </c>
      <c r="B39" s="31">
        <v>200</v>
      </c>
      <c r="C39" s="30" t="s">
        <v>751</v>
      </c>
      <c r="D39" s="30" t="s">
        <v>752</v>
      </c>
      <c r="E39" s="34"/>
    </row>
    <row r="40" ht="20.25" spans="1:5">
      <c r="A40" s="34" t="s">
        <v>766</v>
      </c>
      <c r="B40" s="35">
        <v>200</v>
      </c>
      <c r="C40" s="34" t="s">
        <v>767</v>
      </c>
      <c r="D40" s="34" t="s">
        <v>766</v>
      </c>
      <c r="E40" s="34"/>
    </row>
    <row r="41" ht="20.25" spans="1:5">
      <c r="A41" s="30" t="s">
        <v>773</v>
      </c>
      <c r="B41" s="31">
        <v>200</v>
      </c>
      <c r="C41" s="30" t="s">
        <v>774</v>
      </c>
      <c r="D41" s="30" t="s">
        <v>775</v>
      </c>
      <c r="E41" s="34"/>
    </row>
    <row r="42" ht="20.25" spans="1:5">
      <c r="A42" s="34" t="s">
        <v>789</v>
      </c>
      <c r="B42" s="35">
        <v>200</v>
      </c>
      <c r="C42" s="34" t="s">
        <v>790</v>
      </c>
      <c r="D42" s="34" t="s">
        <v>791</v>
      </c>
      <c r="E42" s="34"/>
    </row>
    <row r="43" ht="20.25" spans="1:5">
      <c r="A43" s="30" t="s">
        <v>804</v>
      </c>
      <c r="B43" s="31">
        <v>200</v>
      </c>
      <c r="C43" s="30" t="s">
        <v>805</v>
      </c>
      <c r="D43" s="30" t="s">
        <v>806</v>
      </c>
      <c r="E43" s="34"/>
    </row>
    <row r="44" ht="20.25" spans="1:5">
      <c r="A44" s="34" t="s">
        <v>812</v>
      </c>
      <c r="B44" s="35">
        <v>200</v>
      </c>
      <c r="C44" s="34" t="s">
        <v>813</v>
      </c>
      <c r="D44" s="34" t="s">
        <v>814</v>
      </c>
      <c r="E44" s="34"/>
    </row>
    <row r="45" ht="20.25" spans="1:5">
      <c r="A45" s="30" t="s">
        <v>825</v>
      </c>
      <c r="B45" s="31">
        <v>200</v>
      </c>
      <c r="C45" s="30" t="s">
        <v>826</v>
      </c>
      <c r="D45" s="30" t="s">
        <v>827</v>
      </c>
      <c r="E45" s="34"/>
    </row>
    <row r="46" ht="20.25" spans="1:5">
      <c r="A46" s="34" t="s">
        <v>844</v>
      </c>
      <c r="B46" s="35">
        <v>200</v>
      </c>
      <c r="C46" s="34" t="s">
        <v>845</v>
      </c>
      <c r="D46" s="34" t="s">
        <v>846</v>
      </c>
      <c r="E46" s="34"/>
    </row>
    <row r="47" ht="20.25" spans="1:5">
      <c r="A47" s="30" t="s">
        <v>862</v>
      </c>
      <c r="B47" s="31">
        <v>200</v>
      </c>
      <c r="C47" s="30" t="s">
        <v>863</v>
      </c>
      <c r="D47" s="30" t="s">
        <v>864</v>
      </c>
      <c r="E47" s="34"/>
    </row>
    <row r="48" ht="20.25" spans="1:5">
      <c r="A48" s="34" t="s">
        <v>870</v>
      </c>
      <c r="B48" s="35">
        <v>200</v>
      </c>
      <c r="C48" s="34" t="s">
        <v>871</v>
      </c>
      <c r="D48" s="34" t="s">
        <v>872</v>
      </c>
      <c r="E48" s="34"/>
    </row>
    <row r="49" ht="20.25" spans="1:5">
      <c r="A49" s="30" t="s">
        <v>879</v>
      </c>
      <c r="B49" s="31">
        <v>200</v>
      </c>
      <c r="C49" s="30" t="s">
        <v>880</v>
      </c>
      <c r="D49" s="30" t="s">
        <v>881</v>
      </c>
      <c r="E49" s="34"/>
    </row>
    <row r="50" ht="20.25" spans="1:5">
      <c r="A50" s="34" t="s">
        <v>900</v>
      </c>
      <c r="B50" s="35">
        <v>200</v>
      </c>
      <c r="C50" s="34" t="s">
        <v>901</v>
      </c>
      <c r="D50" s="34" t="s">
        <v>902</v>
      </c>
      <c r="E50" s="34"/>
    </row>
    <row r="51" ht="20.25" spans="1:5">
      <c r="A51" s="30" t="s">
        <v>2757</v>
      </c>
      <c r="B51" s="31">
        <v>200</v>
      </c>
      <c r="C51" s="30" t="s">
        <v>907</v>
      </c>
      <c r="D51" s="30" t="s">
        <v>908</v>
      </c>
      <c r="E51" s="34"/>
    </row>
    <row r="52" ht="20.25" spans="1:5">
      <c r="A52" s="34" t="s">
        <v>915</v>
      </c>
      <c r="B52" s="35">
        <v>200</v>
      </c>
      <c r="C52" s="34" t="s">
        <v>916</v>
      </c>
      <c r="D52" s="34" t="s">
        <v>917</v>
      </c>
      <c r="E52" s="34"/>
    </row>
    <row r="53" ht="20.25" spans="1:5">
      <c r="A53" s="30" t="s">
        <v>930</v>
      </c>
      <c r="B53" s="31">
        <v>200</v>
      </c>
      <c r="C53" s="30" t="s">
        <v>845</v>
      </c>
      <c r="D53" s="30" t="s">
        <v>931</v>
      </c>
      <c r="E53" s="34"/>
    </row>
    <row r="54" ht="20.25" spans="1:5">
      <c r="A54" s="34" t="s">
        <v>938</v>
      </c>
      <c r="B54" s="35">
        <v>200</v>
      </c>
      <c r="C54" s="34" t="s">
        <v>939</v>
      </c>
      <c r="D54" s="34" t="s">
        <v>938</v>
      </c>
      <c r="E54" s="34"/>
    </row>
    <row r="55" ht="20.25" spans="1:5">
      <c r="A55" s="30" t="s">
        <v>946</v>
      </c>
      <c r="B55" s="31">
        <v>200</v>
      </c>
      <c r="C55" s="30" t="s">
        <v>947</v>
      </c>
      <c r="D55" s="30" t="s">
        <v>948</v>
      </c>
      <c r="E55" s="34"/>
    </row>
    <row r="56" ht="20.25" spans="1:5">
      <c r="A56" s="34" t="s">
        <v>2767</v>
      </c>
      <c r="B56" s="35">
        <v>200</v>
      </c>
      <c r="C56" s="34" t="s">
        <v>960</v>
      </c>
      <c r="D56" s="34" t="s">
        <v>961</v>
      </c>
      <c r="E56" s="34"/>
    </row>
    <row r="57" ht="20.25" spans="1:5">
      <c r="A57" s="30" t="s">
        <v>965</v>
      </c>
      <c r="B57" s="31">
        <v>200</v>
      </c>
      <c r="C57" s="30" t="s">
        <v>966</v>
      </c>
      <c r="D57" s="30" t="s">
        <v>965</v>
      </c>
      <c r="E57" s="34"/>
    </row>
    <row r="58" ht="20.25" spans="1:5">
      <c r="A58" s="34" t="s">
        <v>975</v>
      </c>
      <c r="B58" s="35">
        <v>200</v>
      </c>
      <c r="C58" s="34" t="s">
        <v>976</v>
      </c>
      <c r="D58" s="34" t="s">
        <v>977</v>
      </c>
      <c r="E58" s="34"/>
    </row>
    <row r="59" ht="20.25" spans="1:5">
      <c r="A59" s="30" t="s">
        <v>3322</v>
      </c>
      <c r="B59" s="31">
        <v>200</v>
      </c>
      <c r="C59" s="30" t="s">
        <v>985</v>
      </c>
      <c r="D59" s="30" t="s">
        <v>986</v>
      </c>
      <c r="E59" s="34"/>
    </row>
    <row r="60" ht="20.25" spans="1:5">
      <c r="A60" s="34" t="s">
        <v>269</v>
      </c>
      <c r="B60" s="35">
        <v>200</v>
      </c>
      <c r="C60" s="34" t="s">
        <v>270</v>
      </c>
      <c r="D60" s="34" t="s">
        <v>271</v>
      </c>
      <c r="E60" s="34"/>
    </row>
    <row r="61" ht="20.25" spans="1:5">
      <c r="A61" s="34"/>
      <c r="B61" s="35"/>
      <c r="C61" s="34"/>
      <c r="D61" s="34"/>
      <c r="E61" s="34"/>
    </row>
    <row r="62" ht="20.25" spans="1:5">
      <c r="A62" s="34"/>
      <c r="B62" s="35"/>
      <c r="C62" s="34"/>
      <c r="D62" s="34"/>
      <c r="E62" s="34"/>
    </row>
    <row r="63" ht="20.25" spans="1:5">
      <c r="A63" s="34"/>
      <c r="B63" s="35"/>
      <c r="C63" s="34"/>
      <c r="D63" s="34"/>
      <c r="E63" s="34"/>
    </row>
    <row r="64" ht="20.25" spans="1:5">
      <c r="A64" s="34" t="s">
        <v>3323</v>
      </c>
      <c r="B64" s="35"/>
      <c r="C64" s="34"/>
      <c r="D64" s="34"/>
      <c r="E64" s="34"/>
    </row>
    <row r="65" ht="20.25" spans="1:5">
      <c r="A65" s="34" t="s">
        <v>3324</v>
      </c>
      <c r="B65" s="35"/>
      <c r="C65" s="34"/>
      <c r="D65" s="34"/>
      <c r="E65" s="34"/>
    </row>
    <row r="68" spans="1:1">
      <c r="A68" s="32">
        <v>8920</v>
      </c>
    </row>
    <row r="69" spans="1:3">
      <c r="A69" s="32">
        <v>13590</v>
      </c>
      <c r="C69" s="32">
        <v>60</v>
      </c>
    </row>
    <row r="70" spans="1:3">
      <c r="A70" s="32">
        <v>1600</v>
      </c>
      <c r="C70" s="32">
        <v>35</v>
      </c>
    </row>
    <row r="71" spans="3:3">
      <c r="C71" s="32">
        <v>8</v>
      </c>
    </row>
  </sheetData>
  <pageMargins left="0.75" right="0.75" top="1" bottom="1" header="0.5" footer="0.5"/>
  <pageSetup paperSize="25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A20" sqref="A20"/>
    </sheetView>
  </sheetViews>
  <sheetFormatPr defaultColWidth="8.88888888888889" defaultRowHeight="16.5" outlineLevelCol="4"/>
  <cols>
    <col min="1" max="1" width="20.8888888888889" customWidth="1"/>
    <col min="2" max="2" width="12.5555555555556" customWidth="1"/>
    <col min="3" max="3" width="12.4444444444444" customWidth="1"/>
    <col min="4" max="4" width="14.2222222222222" customWidth="1"/>
  </cols>
  <sheetData>
    <row r="1" ht="17.25" spans="1:5">
      <c r="A1" s="11" t="s">
        <v>67</v>
      </c>
      <c r="B1" s="12">
        <v>600</v>
      </c>
      <c r="C1" s="13" t="s">
        <v>68</v>
      </c>
      <c r="D1" s="13" t="s">
        <v>69</v>
      </c>
      <c r="E1" t="s">
        <v>3325</v>
      </c>
    </row>
    <row r="2" ht="18" spans="1:4">
      <c r="A2" s="22" t="s">
        <v>98</v>
      </c>
      <c r="B2" s="23">
        <v>700</v>
      </c>
      <c r="C2" s="24" t="s">
        <v>99</v>
      </c>
      <c r="D2" s="24" t="s">
        <v>98</v>
      </c>
    </row>
    <row r="3" ht="17.25" spans="1:5">
      <c r="A3" s="11" t="s">
        <v>147</v>
      </c>
      <c r="B3" s="12">
        <v>700</v>
      </c>
      <c r="C3" s="13" t="s">
        <v>148</v>
      </c>
      <c r="D3" s="13" t="s">
        <v>149</v>
      </c>
      <c r="E3" t="s">
        <v>3325</v>
      </c>
    </row>
    <row r="4" ht="17.25" spans="1:4">
      <c r="A4" s="4" t="s">
        <v>249</v>
      </c>
      <c r="B4" s="9">
        <v>200</v>
      </c>
      <c r="C4" s="5" t="s">
        <v>250</v>
      </c>
      <c r="D4" s="5" t="s">
        <v>251</v>
      </c>
    </row>
    <row r="5" ht="17.25" spans="1:4">
      <c r="A5" s="6" t="s">
        <v>303</v>
      </c>
      <c r="B5" s="7">
        <v>200</v>
      </c>
      <c r="C5" s="8" t="s">
        <v>304</v>
      </c>
      <c r="D5" s="8" t="s">
        <v>305</v>
      </c>
    </row>
    <row r="6" ht="17.25" spans="1:4">
      <c r="A6" s="4" t="s">
        <v>326</v>
      </c>
      <c r="B6" s="9">
        <v>200</v>
      </c>
      <c r="C6" s="5" t="s">
        <v>327</v>
      </c>
      <c r="D6" s="5" t="s">
        <v>328</v>
      </c>
    </row>
    <row r="7" ht="17.25" spans="1:4">
      <c r="A7" s="6" t="s">
        <v>347</v>
      </c>
      <c r="B7" s="7">
        <v>200</v>
      </c>
      <c r="C7" s="8" t="s">
        <v>348</v>
      </c>
      <c r="D7" s="8" t="s">
        <v>349</v>
      </c>
    </row>
    <row r="8" ht="17.25" spans="1:4">
      <c r="A8" s="4" t="s">
        <v>355</v>
      </c>
      <c r="B8" s="9">
        <v>200</v>
      </c>
      <c r="C8" s="5" t="s">
        <v>356</v>
      </c>
      <c r="D8" s="5" t="s">
        <v>357</v>
      </c>
    </row>
    <row r="9" ht="17.25" spans="1:4">
      <c r="A9" s="6" t="s">
        <v>361</v>
      </c>
      <c r="B9" s="7">
        <v>200</v>
      </c>
      <c r="C9" s="8" t="s">
        <v>362</v>
      </c>
      <c r="D9" s="8" t="s">
        <v>363</v>
      </c>
    </row>
    <row r="10" ht="17.25" spans="1:4">
      <c r="A10" s="4" t="s">
        <v>384</v>
      </c>
      <c r="B10" s="9">
        <v>200</v>
      </c>
      <c r="C10" s="5" t="s">
        <v>385</v>
      </c>
      <c r="D10" s="5" t="s">
        <v>384</v>
      </c>
    </row>
    <row r="11" ht="17.25" spans="1:4">
      <c r="A11" s="6" t="s">
        <v>398</v>
      </c>
      <c r="B11" s="7">
        <v>200</v>
      </c>
      <c r="C11" s="8" t="s">
        <v>399</v>
      </c>
      <c r="D11" s="8" t="s">
        <v>400</v>
      </c>
    </row>
    <row r="12" ht="17.25" spans="1:4">
      <c r="A12" s="4" t="s">
        <v>426</v>
      </c>
      <c r="B12" s="9">
        <v>200</v>
      </c>
      <c r="C12" s="5" t="s">
        <v>427</v>
      </c>
      <c r="D12" s="5" t="s">
        <v>428</v>
      </c>
    </row>
    <row r="13" ht="17.25" spans="1:4">
      <c r="A13" s="6" t="s">
        <v>432</v>
      </c>
      <c r="B13" s="7">
        <v>200</v>
      </c>
      <c r="C13" s="8" t="s">
        <v>433</v>
      </c>
      <c r="D13" s="8" t="s">
        <v>434</v>
      </c>
    </row>
    <row r="14" ht="17.25" spans="1:4">
      <c r="A14" s="4" t="s">
        <v>477</v>
      </c>
      <c r="B14" s="9">
        <v>200</v>
      </c>
      <c r="C14" s="5" t="s">
        <v>478</v>
      </c>
      <c r="D14" s="5" t="s">
        <v>479</v>
      </c>
    </row>
    <row r="15" ht="17.25" spans="1:4">
      <c r="A15" s="6" t="s">
        <v>500</v>
      </c>
      <c r="B15" s="7">
        <v>200</v>
      </c>
      <c r="C15" s="8" t="s">
        <v>501</v>
      </c>
      <c r="D15" s="8" t="s">
        <v>502</v>
      </c>
    </row>
    <row r="16" ht="17.25" spans="1:4">
      <c r="A16" s="4" t="s">
        <v>521</v>
      </c>
      <c r="B16" s="9">
        <v>200</v>
      </c>
      <c r="C16" s="5" t="s">
        <v>522</v>
      </c>
      <c r="D16" s="5" t="s">
        <v>521</v>
      </c>
    </row>
    <row r="17" ht="17.25" spans="1:4">
      <c r="A17" s="6" t="s">
        <v>548</v>
      </c>
      <c r="B17" s="7">
        <v>200</v>
      </c>
      <c r="C17" s="8" t="s">
        <v>549</v>
      </c>
      <c r="D17" s="8" t="s">
        <v>548</v>
      </c>
    </row>
    <row r="18" ht="17.25" spans="1:4">
      <c r="A18" s="4" t="s">
        <v>579</v>
      </c>
      <c r="B18" s="9">
        <v>200</v>
      </c>
      <c r="C18" s="5" t="s">
        <v>580</v>
      </c>
      <c r="D18" s="5" t="s">
        <v>580</v>
      </c>
    </row>
    <row r="19" ht="17.25" spans="1:4">
      <c r="A19" s="6" t="s">
        <v>631</v>
      </c>
      <c r="B19" s="7">
        <v>200</v>
      </c>
      <c r="C19" s="8" t="s">
        <v>632</v>
      </c>
      <c r="D19" s="8" t="s">
        <v>633</v>
      </c>
    </row>
    <row r="20" ht="17.25" spans="1:4">
      <c r="A20" s="4" t="s">
        <v>646</v>
      </c>
      <c r="B20" s="9">
        <v>200</v>
      </c>
      <c r="C20" s="5" t="s">
        <v>647</v>
      </c>
      <c r="D20" s="5" t="s">
        <v>648</v>
      </c>
    </row>
    <row r="21" ht="17.25" spans="1:4">
      <c r="A21" s="6" t="s">
        <v>652</v>
      </c>
      <c r="B21" s="7">
        <v>200</v>
      </c>
      <c r="C21" s="8" t="s">
        <v>653</v>
      </c>
      <c r="D21" s="8" t="s">
        <v>652</v>
      </c>
    </row>
    <row r="22" ht="17.25" spans="1:4">
      <c r="A22" s="4" t="s">
        <v>657</v>
      </c>
      <c r="B22" s="9">
        <v>200</v>
      </c>
      <c r="C22" s="5" t="s">
        <v>658</v>
      </c>
      <c r="D22" s="5" t="s">
        <v>659</v>
      </c>
    </row>
    <row r="23" ht="17.25" spans="1:4">
      <c r="A23" s="6" t="s">
        <v>671</v>
      </c>
      <c r="B23" s="7">
        <v>200</v>
      </c>
      <c r="C23" s="8" t="s">
        <v>672</v>
      </c>
      <c r="D23" s="8" t="s">
        <v>673</v>
      </c>
    </row>
    <row r="24" ht="17.25" spans="1:4">
      <c r="A24" s="4" t="s">
        <v>690</v>
      </c>
      <c r="B24" s="9">
        <v>200</v>
      </c>
      <c r="C24" s="5" t="s">
        <v>691</v>
      </c>
      <c r="D24" s="5" t="s">
        <v>690</v>
      </c>
    </row>
    <row r="25" ht="17.25" spans="1:4">
      <c r="A25" s="6" t="s">
        <v>699</v>
      </c>
      <c r="B25" s="7">
        <v>200</v>
      </c>
      <c r="C25" s="8" t="s">
        <v>700</v>
      </c>
      <c r="D25" s="8" t="s">
        <v>699</v>
      </c>
    </row>
    <row r="26" ht="17.25" spans="1:4">
      <c r="A26" s="4" t="s">
        <v>712</v>
      </c>
      <c r="B26" s="9">
        <v>200</v>
      </c>
      <c r="C26" s="5" t="s">
        <v>713</v>
      </c>
      <c r="D26" s="5" t="s">
        <v>714</v>
      </c>
    </row>
    <row r="27" ht="17.25" spans="1:4">
      <c r="A27" s="6" t="s">
        <v>758</v>
      </c>
      <c r="B27" s="7">
        <v>200</v>
      </c>
      <c r="C27" s="8" t="s">
        <v>759</v>
      </c>
      <c r="D27" s="8" t="s">
        <v>760</v>
      </c>
    </row>
    <row r="28" ht="17.25" spans="1:4">
      <c r="A28" s="4" t="s">
        <v>781</v>
      </c>
      <c r="B28" s="9">
        <v>200</v>
      </c>
      <c r="C28" s="5" t="s">
        <v>782</v>
      </c>
      <c r="D28" s="5" t="s">
        <v>783</v>
      </c>
    </row>
    <row r="29" ht="17.25" spans="1:4">
      <c r="A29" s="6" t="s">
        <v>797</v>
      </c>
      <c r="B29" s="7">
        <v>200</v>
      </c>
      <c r="C29" s="8" t="s">
        <v>798</v>
      </c>
      <c r="D29" s="8" t="s">
        <v>799</v>
      </c>
    </row>
    <row r="30" ht="17.25" spans="1:4">
      <c r="A30" s="4" t="s">
        <v>836</v>
      </c>
      <c r="B30" s="9">
        <v>200</v>
      </c>
      <c r="C30" s="5" t="s">
        <v>837</v>
      </c>
      <c r="D30" s="5" t="s">
        <v>838</v>
      </c>
    </row>
    <row r="31" ht="17.25" spans="1:4">
      <c r="A31" s="6" t="s">
        <v>852</v>
      </c>
      <c r="B31" s="7">
        <v>200</v>
      </c>
      <c r="C31" s="8" t="s">
        <v>853</v>
      </c>
      <c r="D31" s="8" t="s">
        <v>854</v>
      </c>
    </row>
    <row r="32" ht="17.25" spans="1:4">
      <c r="A32" s="4" t="s">
        <v>885</v>
      </c>
      <c r="B32" s="9">
        <v>200</v>
      </c>
      <c r="C32" s="5" t="s">
        <v>886</v>
      </c>
      <c r="D32" s="5" t="s">
        <v>887</v>
      </c>
    </row>
    <row r="33" ht="17.25" spans="1:4">
      <c r="A33" s="6" t="s">
        <v>892</v>
      </c>
      <c r="B33" s="7">
        <v>200</v>
      </c>
      <c r="C33" s="8" t="s">
        <v>893</v>
      </c>
      <c r="D33" s="8" t="s">
        <v>894</v>
      </c>
    </row>
    <row r="34" ht="17.25" spans="1:4">
      <c r="A34" s="4" t="s">
        <v>992</v>
      </c>
      <c r="B34" s="9">
        <v>200</v>
      </c>
      <c r="C34" s="5" t="s">
        <v>993</v>
      </c>
      <c r="D34" s="5" t="s">
        <v>994</v>
      </c>
    </row>
    <row r="35" ht="17.25" spans="1:4">
      <c r="A35" s="6" t="s">
        <v>1017</v>
      </c>
      <c r="B35" s="7">
        <v>200</v>
      </c>
      <c r="C35" s="8" t="s">
        <v>1018</v>
      </c>
      <c r="D35" s="8" t="s">
        <v>1019</v>
      </c>
    </row>
    <row r="36" ht="20.25" spans="1:5">
      <c r="A36" s="25" t="s">
        <v>3318</v>
      </c>
      <c r="B36" s="26">
        <v>200</v>
      </c>
      <c r="C36" s="27" t="s">
        <v>113</v>
      </c>
      <c r="D36" s="27" t="s">
        <v>114</v>
      </c>
      <c r="E36" t="s">
        <v>3326</v>
      </c>
    </row>
    <row r="37" ht="20.25" spans="1:5">
      <c r="A37" s="28" t="s">
        <v>123</v>
      </c>
      <c r="B37" s="29">
        <v>200</v>
      </c>
      <c r="C37" s="28" t="s">
        <v>124</v>
      </c>
      <c r="D37" s="28" t="s">
        <v>123</v>
      </c>
      <c r="E37" t="s">
        <v>3326</v>
      </c>
    </row>
    <row r="38" ht="20.25" spans="1:4">
      <c r="A38" s="30" t="s">
        <v>448</v>
      </c>
      <c r="B38" s="31">
        <v>120</v>
      </c>
      <c r="C38" s="30" t="s">
        <v>449</v>
      </c>
      <c r="D38" s="30" t="s">
        <v>450</v>
      </c>
    </row>
    <row r="40" spans="1:1">
      <c r="A40" t="s">
        <v>3327</v>
      </c>
    </row>
    <row r="44" spans="1:1">
      <c r="A44">
        <v>8920</v>
      </c>
    </row>
    <row r="45" spans="1:1">
      <c r="A45">
        <v>1900</v>
      </c>
    </row>
    <row r="46" spans="1:1">
      <c r="A46">
        <v>1800</v>
      </c>
    </row>
    <row r="47" spans="1:1">
      <c r="A47">
        <v>12620</v>
      </c>
    </row>
  </sheetData>
  <pageMargins left="0.75" right="0.75" top="1" bottom="1" header="0.5" footer="0.5"/>
  <pageSetup paperSize="25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4" sqref="A4"/>
    </sheetView>
  </sheetViews>
  <sheetFormatPr defaultColWidth="8.88888888888889" defaultRowHeight="16.5" outlineLevelCol="6"/>
  <cols>
    <col min="1" max="1" width="14.5555555555556" customWidth="1"/>
  </cols>
  <sheetData>
    <row r="1" ht="17.25" spans="1:7">
      <c r="A1" s="20" t="s">
        <v>312</v>
      </c>
      <c r="B1" s="7">
        <v>200</v>
      </c>
      <c r="C1" s="8" t="s">
        <v>313</v>
      </c>
      <c r="D1" s="8" t="s">
        <v>314</v>
      </c>
      <c r="E1" s="8" t="s">
        <v>315</v>
      </c>
      <c r="F1" s="7">
        <v>11000</v>
      </c>
      <c r="G1" s="21" t="s">
        <v>3328</v>
      </c>
    </row>
    <row r="2" ht="17.25" spans="1:7">
      <c r="A2" s="4" t="s">
        <v>392</v>
      </c>
      <c r="B2" s="9">
        <v>200</v>
      </c>
      <c r="C2" s="5" t="s">
        <v>393</v>
      </c>
      <c r="D2" s="5" t="s">
        <v>394</v>
      </c>
      <c r="E2" s="5" t="s">
        <v>395</v>
      </c>
      <c r="F2" s="9">
        <v>11000</v>
      </c>
      <c r="G2" s="21" t="s">
        <v>3328</v>
      </c>
    </row>
    <row r="3" ht="17.25" spans="1:7">
      <c r="A3" s="20" t="s">
        <v>534</v>
      </c>
      <c r="B3" s="7">
        <v>200</v>
      </c>
      <c r="C3" s="8" t="s">
        <v>535</v>
      </c>
      <c r="D3" s="8" t="s">
        <v>536</v>
      </c>
      <c r="E3" s="8" t="s">
        <v>537</v>
      </c>
      <c r="F3" s="7">
        <v>13000</v>
      </c>
      <c r="G3" s="21" t="s">
        <v>3328</v>
      </c>
    </row>
    <row r="4" ht="17.25" spans="1:7">
      <c r="A4" s="4" t="s">
        <v>456</v>
      </c>
      <c r="B4" s="9">
        <v>200</v>
      </c>
      <c r="C4" s="5" t="s">
        <v>457</v>
      </c>
      <c r="D4" s="5" t="s">
        <v>458</v>
      </c>
      <c r="E4" s="5" t="s">
        <v>459</v>
      </c>
      <c r="F4" s="9">
        <v>21000</v>
      </c>
      <c r="G4" s="21"/>
    </row>
    <row r="5" ht="17.25" spans="1:6">
      <c r="A5" s="20" t="s">
        <v>508</v>
      </c>
      <c r="B5" s="7">
        <v>200</v>
      </c>
      <c r="C5" s="8" t="s">
        <v>509</v>
      </c>
      <c r="D5" s="8" t="s">
        <v>508</v>
      </c>
      <c r="E5" s="8" t="s">
        <v>510</v>
      </c>
      <c r="F5" s="7">
        <v>12000</v>
      </c>
    </row>
    <row r="6" ht="17.25" spans="1:6">
      <c r="A6" s="4" t="s">
        <v>681</v>
      </c>
      <c r="B6" s="9">
        <v>200</v>
      </c>
      <c r="C6" s="5" t="s">
        <v>682</v>
      </c>
      <c r="D6" s="5" t="s">
        <v>683</v>
      </c>
      <c r="E6" s="5" t="s">
        <v>684</v>
      </c>
      <c r="F6" s="9">
        <v>28000</v>
      </c>
    </row>
    <row r="7" ht="17.25" spans="1:6">
      <c r="A7" s="20" t="s">
        <v>731</v>
      </c>
      <c r="B7" s="7">
        <v>200</v>
      </c>
      <c r="C7" s="8" t="s">
        <v>732</v>
      </c>
      <c r="D7" s="8" t="s">
        <v>733</v>
      </c>
      <c r="E7" s="8" t="s">
        <v>734</v>
      </c>
      <c r="F7" s="7">
        <v>13000</v>
      </c>
    </row>
    <row r="8" ht="17.25" spans="1:6">
      <c r="A8" s="4" t="s">
        <v>998</v>
      </c>
      <c r="B8" s="9">
        <v>200</v>
      </c>
      <c r="C8" s="5" t="s">
        <v>999</v>
      </c>
      <c r="D8" s="5" t="s">
        <v>1000</v>
      </c>
      <c r="E8" s="5" t="s">
        <v>1001</v>
      </c>
      <c r="F8" s="9">
        <v>12000</v>
      </c>
    </row>
    <row r="10" spans="1:1">
      <c r="A10" t="s">
        <v>3329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:A5"/>
    </sheetView>
  </sheetViews>
  <sheetFormatPr defaultColWidth="8.88888888888889" defaultRowHeight="16.5" outlineLevelRow="6" outlineLevelCol="3"/>
  <cols>
    <col min="1" max="1" width="29.4444444444444" customWidth="1"/>
    <col min="2" max="2" width="8.88888888888889" style="10"/>
  </cols>
  <sheetData>
    <row r="1" ht="17.25" spans="1:4">
      <c r="A1" s="11" t="s">
        <v>51</v>
      </c>
      <c r="B1" s="12">
        <v>350</v>
      </c>
      <c r="C1" s="13" t="s">
        <v>52</v>
      </c>
      <c r="D1" s="13" t="s">
        <v>53</v>
      </c>
    </row>
    <row r="2" ht="17.25" spans="1:4">
      <c r="A2" s="14" t="s">
        <v>58</v>
      </c>
      <c r="B2" s="15">
        <v>300</v>
      </c>
      <c r="C2" s="16" t="s">
        <v>59</v>
      </c>
      <c r="D2" s="16" t="s">
        <v>60</v>
      </c>
    </row>
    <row r="3" ht="18" spans="1:4">
      <c r="A3" s="17" t="s">
        <v>106</v>
      </c>
      <c r="B3" s="18">
        <v>300</v>
      </c>
      <c r="C3" s="19" t="s">
        <v>107</v>
      </c>
      <c r="D3" s="19" t="s">
        <v>108</v>
      </c>
    </row>
    <row r="4" ht="17.25" spans="1:4">
      <c r="A4" s="14" t="s">
        <v>133</v>
      </c>
      <c r="B4" s="15">
        <v>500</v>
      </c>
      <c r="C4" s="16" t="s">
        <v>134</v>
      </c>
      <c r="D4" s="16" t="s">
        <v>135</v>
      </c>
    </row>
    <row r="5" ht="17.25" spans="1:4">
      <c r="A5" s="6" t="s">
        <v>279</v>
      </c>
      <c r="B5" s="7">
        <v>200</v>
      </c>
      <c r="C5" s="8" t="s">
        <v>280</v>
      </c>
      <c r="D5" s="8" t="s">
        <v>281</v>
      </c>
    </row>
    <row r="7" spans="1:1">
      <c r="A7" t="s">
        <v>3330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21" sqref="G21"/>
    </sheetView>
  </sheetViews>
  <sheetFormatPr defaultColWidth="8.88888888888889" defaultRowHeight="16.5" outlineLevelCol="4"/>
  <cols>
    <col min="1" max="1" width="14.2222222222222" customWidth="1"/>
    <col min="3" max="3" width="15.4444444444444" customWidth="1"/>
  </cols>
  <sheetData>
    <row r="1" ht="17.25" spans="1:4">
      <c r="A1" s="6" t="s">
        <v>203</v>
      </c>
      <c r="B1" s="7">
        <v>200</v>
      </c>
      <c r="C1" s="8" t="s">
        <v>204</v>
      </c>
      <c r="D1" s="8" t="s">
        <v>205</v>
      </c>
    </row>
    <row r="2" ht="17.25" spans="1:5">
      <c r="A2" s="4" t="s">
        <v>542</v>
      </c>
      <c r="B2" s="9">
        <v>80</v>
      </c>
      <c r="C2" s="5" t="s">
        <v>543</v>
      </c>
      <c r="D2" s="5" t="s">
        <v>544</v>
      </c>
      <c r="E2" s="3"/>
    </row>
    <row r="3" ht="17.25" spans="1:4">
      <c r="A3" s="6" t="s">
        <v>745</v>
      </c>
      <c r="B3" s="7">
        <v>200</v>
      </c>
      <c r="C3" s="8" t="s">
        <v>746</v>
      </c>
      <c r="D3" s="8" t="s">
        <v>747</v>
      </c>
    </row>
    <row r="5" spans="1:1">
      <c r="A5" t="s">
        <v>3331</v>
      </c>
    </row>
    <row r="8" spans="2:2">
      <c r="B8">
        <v>480</v>
      </c>
    </row>
    <row r="9" spans="2:2">
      <c r="B9">
        <v>5640</v>
      </c>
    </row>
    <row r="10" spans="2:2">
      <c r="B10">
        <v>7200</v>
      </c>
    </row>
    <row r="11" spans="2:2">
      <c r="B11">
        <v>13320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" sqref="E1"/>
    </sheetView>
  </sheetViews>
  <sheetFormatPr defaultColWidth="8.88888888888889" defaultRowHeight="16.5" outlineLevelRow="5" outlineLevelCol="4"/>
  <sheetData>
    <row r="1" ht="17.25" spans="1:5">
      <c r="A1" s="1" t="s">
        <v>33</v>
      </c>
      <c r="B1" s="1">
        <v>200</v>
      </c>
      <c r="C1" s="2" t="s">
        <v>34</v>
      </c>
      <c r="D1" s="2" t="s">
        <v>35</v>
      </c>
      <c r="E1" s="3"/>
    </row>
    <row r="2" ht="17.25" spans="1:4">
      <c r="A2" s="4" t="s">
        <v>335</v>
      </c>
      <c r="B2" s="3">
        <v>200</v>
      </c>
      <c r="C2" s="5" t="s">
        <v>336</v>
      </c>
      <c r="D2" s="5" t="s">
        <v>337</v>
      </c>
    </row>
    <row r="3" spans="1:1">
      <c r="A3" t="s">
        <v>3332</v>
      </c>
    </row>
    <row r="6" spans="1:1">
      <c r="A6" t="s">
        <v>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合作跟踪表</vt:lpstr>
      <vt:lpstr>日夜饮新视频号筛选</vt:lpstr>
      <vt:lpstr>日夜饮图文筛选</vt:lpstr>
      <vt:lpstr>0909稿费申请</vt:lpstr>
      <vt:lpstr>0918稿费申请</vt:lpstr>
      <vt:lpstr>0929稿费申请</vt:lpstr>
      <vt:lpstr>1010稿费申请</vt:lpstr>
      <vt:lpstr>1020稿费申请</vt:lpstr>
      <vt:lpstr>1106稿费申请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晴天的晴天晴</cp:lastModifiedBy>
  <dcterms:created xsi:type="dcterms:W3CDTF">2018-02-18T20:11:00Z</dcterms:created>
  <dcterms:modified xsi:type="dcterms:W3CDTF">2020-12-23T06:44:01Z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2052-11.1.0.10228</vt:lpwstr>
  </property>
</Properties>
</file>