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:\SCC\Herramientas Operativas\04 Análisis BI\04 Análisis Posts\Datos campañas - KOLs\AQUILEA\"/>
    </mc:Choice>
  </mc:AlternateContent>
  <xr:revisionPtr revIDLastSave="0" documentId="13_ncr:1_{7D4C2821-1A1B-47EE-B21A-B98AAE9A75D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合作跟踪表" sheetId="1" r:id="rId1"/>
    <sheet name="图文1016筛选" sheetId="2" r:id="rId2"/>
    <sheet name="视频1016筛选" sheetId="3" r:id="rId3"/>
    <sheet name="1113稿费申请" sheetId="4" r:id="rId4"/>
    <sheet name="1120稿费申请" sheetId="5" r:id="rId5"/>
  </sheets>
  <externalReferences>
    <externalReference r:id="rId6"/>
    <externalReference r:id="rId7"/>
  </externalReferences>
  <definedNames>
    <definedName name="_xlnm._FilterDatabase" localSheetId="1" hidden="1">图文1016筛选!$A$1:$X$232</definedName>
    <definedName name="_xlnm._FilterDatabase" localSheetId="2" hidden="1">视频1016筛选!$A$1:$X$232</definedName>
    <definedName name="RSVP">tbl邀请[[#Totals],[小红书昵称]]</definedName>
    <definedName name="RSVP总数">tbl邀请[[#Totals],[小红书昵称]]</definedName>
    <definedName name="_xlnm.Print_Titles" localSheetId="0">合作跟踪表!$1:$2</definedName>
    <definedName name="不出席总人数">SUMIFS(tbl邀请[小红书链接],tbl邀请[小红书昵称],"=否")</definedName>
    <definedName name="出席总人数">SUM(IF(tbl邀请[小红书昵称]="是",tbl邀请[小红书链接]))</definedName>
    <definedName name="列标题区域1..B3.1">合作跟踪表!$B$1</definedName>
    <definedName name="列标题区域2..B5.1">合作跟踪表!$B$3</definedName>
    <definedName name="列标题区域3..B7.1">合作跟踪表!$B$5</definedName>
    <definedName name="列标题区域4..B9.1">合作跟踪表!$B$7</definedName>
    <definedName name="列标题区域5..B11.1">合作跟踪表!$B$9</definedName>
    <definedName name="剩余天数">婚礼日期-TODAY()</definedName>
    <definedName name="婚礼日期">合作跟踪表!$B$2</definedName>
    <definedName name="已发送总数">tbl邀请[[#Totals],[微信号]]</definedName>
    <definedName name="待处理RSVP">tbl邀请[[#Totals],[微信号]]-RSVP总数</definedName>
    <definedName name="待处理总数">tbl邀请[[#Totals],[微信号]]-tbl邀请[[#Totals],[小红书昵称]]</definedName>
    <definedName name="把">tbl邀请[[#Totals],[小红书昵称]]</definedName>
    <definedName name="标题1">tbl邀请[[#Headers],[微信昵称]]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2" i="3" l="1"/>
  <c r="N232" i="3"/>
  <c r="M232" i="3"/>
  <c r="O231" i="3"/>
  <c r="N231" i="3"/>
  <c r="M231" i="3"/>
  <c r="O230" i="3"/>
  <c r="N230" i="3"/>
  <c r="M230" i="3"/>
  <c r="O229" i="3"/>
  <c r="N229" i="3"/>
  <c r="M229" i="3"/>
  <c r="O228" i="3"/>
  <c r="N228" i="3"/>
  <c r="M228" i="3"/>
  <c r="O227" i="3"/>
  <c r="N227" i="3"/>
  <c r="M227" i="3"/>
  <c r="O226" i="3"/>
  <c r="N226" i="3"/>
  <c r="M226" i="3"/>
  <c r="O225" i="3"/>
  <c r="N225" i="3"/>
  <c r="M225" i="3"/>
  <c r="O224" i="3"/>
  <c r="N224" i="3"/>
  <c r="M224" i="3"/>
  <c r="O223" i="3"/>
  <c r="N223" i="3"/>
  <c r="M223" i="3"/>
  <c r="O222" i="3"/>
  <c r="N222" i="3"/>
  <c r="M222" i="3"/>
  <c r="O221" i="3"/>
  <c r="N221" i="3"/>
  <c r="M221" i="3"/>
  <c r="O220" i="3"/>
  <c r="N220" i="3"/>
  <c r="M220" i="3"/>
  <c r="O219" i="3"/>
  <c r="N219" i="3"/>
  <c r="M219" i="3"/>
  <c r="O218" i="3"/>
  <c r="N218" i="3"/>
  <c r="M218" i="3"/>
  <c r="O217" i="3"/>
  <c r="N217" i="3"/>
  <c r="M217" i="3"/>
  <c r="O216" i="3"/>
  <c r="N216" i="3"/>
  <c r="M216" i="3"/>
  <c r="O215" i="3"/>
  <c r="N215" i="3"/>
  <c r="M215" i="3"/>
  <c r="O214" i="3"/>
  <c r="N214" i="3"/>
  <c r="M214" i="3"/>
  <c r="O213" i="3"/>
  <c r="N213" i="3"/>
  <c r="M213" i="3"/>
  <c r="O212" i="3"/>
  <c r="N212" i="3"/>
  <c r="M212" i="3"/>
  <c r="O211" i="3"/>
  <c r="N211" i="3"/>
  <c r="M211" i="3"/>
  <c r="O210" i="3"/>
  <c r="N210" i="3"/>
  <c r="M210" i="3"/>
  <c r="O209" i="3"/>
  <c r="N209" i="3"/>
  <c r="M209" i="3"/>
  <c r="O208" i="3"/>
  <c r="N208" i="3"/>
  <c r="M208" i="3"/>
  <c r="O207" i="3"/>
  <c r="N207" i="3"/>
  <c r="M207" i="3"/>
  <c r="O206" i="3"/>
  <c r="N206" i="3"/>
  <c r="M206" i="3"/>
  <c r="O205" i="3"/>
  <c r="N205" i="3"/>
  <c r="M205" i="3"/>
  <c r="O204" i="3"/>
  <c r="N204" i="3"/>
  <c r="M204" i="3"/>
  <c r="O203" i="3"/>
  <c r="N203" i="3"/>
  <c r="M203" i="3"/>
  <c r="O202" i="3"/>
  <c r="N202" i="3"/>
  <c r="M202" i="3"/>
  <c r="O201" i="3"/>
  <c r="N201" i="3"/>
  <c r="M201" i="3"/>
  <c r="O200" i="3"/>
  <c r="N200" i="3"/>
  <c r="M200" i="3"/>
  <c r="O199" i="3"/>
  <c r="N199" i="3"/>
  <c r="M199" i="3"/>
  <c r="O198" i="3"/>
  <c r="N198" i="3"/>
  <c r="M198" i="3"/>
  <c r="O197" i="3"/>
  <c r="N197" i="3"/>
  <c r="M197" i="3"/>
  <c r="O196" i="3"/>
  <c r="N196" i="3"/>
  <c r="M196" i="3"/>
  <c r="O195" i="3"/>
  <c r="N195" i="3"/>
  <c r="M195" i="3"/>
  <c r="O194" i="3"/>
  <c r="N194" i="3"/>
  <c r="M194" i="3"/>
  <c r="O193" i="3"/>
  <c r="N193" i="3"/>
  <c r="M193" i="3"/>
  <c r="O192" i="3"/>
  <c r="N192" i="3"/>
  <c r="M192" i="3"/>
  <c r="O191" i="3"/>
  <c r="N191" i="3"/>
  <c r="M191" i="3"/>
  <c r="O190" i="3"/>
  <c r="N190" i="3"/>
  <c r="M190" i="3"/>
  <c r="O189" i="3"/>
  <c r="N189" i="3"/>
  <c r="M189" i="3"/>
  <c r="O188" i="3"/>
  <c r="N188" i="3"/>
  <c r="M188" i="3"/>
  <c r="O187" i="3"/>
  <c r="N187" i="3"/>
  <c r="M187" i="3"/>
  <c r="O186" i="3"/>
  <c r="N186" i="3"/>
  <c r="M186" i="3"/>
  <c r="O185" i="3"/>
  <c r="N185" i="3"/>
  <c r="M185" i="3"/>
  <c r="O184" i="3"/>
  <c r="N184" i="3"/>
  <c r="M184" i="3"/>
  <c r="O183" i="3"/>
  <c r="N183" i="3"/>
  <c r="M183" i="3"/>
  <c r="O182" i="3"/>
  <c r="N182" i="3"/>
  <c r="M182" i="3"/>
  <c r="O181" i="3"/>
  <c r="N181" i="3"/>
  <c r="M181" i="3"/>
  <c r="O180" i="3"/>
  <c r="N180" i="3"/>
  <c r="M180" i="3"/>
  <c r="O179" i="3"/>
  <c r="N179" i="3"/>
  <c r="M179" i="3"/>
  <c r="O178" i="3"/>
  <c r="N178" i="3"/>
  <c r="M178" i="3"/>
  <c r="O177" i="3"/>
  <c r="N177" i="3"/>
  <c r="M177" i="3"/>
  <c r="O176" i="3"/>
  <c r="N176" i="3"/>
  <c r="M176" i="3"/>
  <c r="O175" i="3"/>
  <c r="N175" i="3"/>
  <c r="M175" i="3"/>
  <c r="O174" i="3"/>
  <c r="N174" i="3"/>
  <c r="M174" i="3"/>
  <c r="O173" i="3"/>
  <c r="N173" i="3"/>
  <c r="M173" i="3"/>
  <c r="O172" i="3"/>
  <c r="N172" i="3"/>
  <c r="M172" i="3"/>
  <c r="O171" i="3"/>
  <c r="N171" i="3"/>
  <c r="M171" i="3"/>
  <c r="O170" i="3"/>
  <c r="N170" i="3"/>
  <c r="M170" i="3"/>
  <c r="O169" i="3"/>
  <c r="N169" i="3"/>
  <c r="M169" i="3"/>
  <c r="O168" i="3"/>
  <c r="N168" i="3"/>
  <c r="M168" i="3"/>
  <c r="O167" i="3"/>
  <c r="N167" i="3"/>
  <c r="M167" i="3"/>
  <c r="O166" i="3"/>
  <c r="N166" i="3"/>
  <c r="M166" i="3"/>
  <c r="O165" i="3"/>
  <c r="N165" i="3"/>
  <c r="M165" i="3"/>
  <c r="O164" i="3"/>
  <c r="N164" i="3"/>
  <c r="M164" i="3"/>
  <c r="O163" i="3"/>
  <c r="N163" i="3"/>
  <c r="M163" i="3"/>
  <c r="O162" i="3"/>
  <c r="N162" i="3"/>
  <c r="M162" i="3"/>
  <c r="O161" i="3"/>
  <c r="N161" i="3"/>
  <c r="M161" i="3"/>
  <c r="O160" i="3"/>
  <c r="N160" i="3"/>
  <c r="M160" i="3"/>
  <c r="O159" i="3"/>
  <c r="N159" i="3"/>
  <c r="M159" i="3"/>
  <c r="O158" i="3"/>
  <c r="N158" i="3"/>
  <c r="M158" i="3"/>
  <c r="O157" i="3"/>
  <c r="N157" i="3"/>
  <c r="M157" i="3"/>
  <c r="O156" i="3"/>
  <c r="N156" i="3"/>
  <c r="M156" i="3"/>
  <c r="O155" i="3"/>
  <c r="N155" i="3"/>
  <c r="M155" i="3"/>
  <c r="O154" i="3"/>
  <c r="N154" i="3"/>
  <c r="M154" i="3"/>
  <c r="O153" i="3"/>
  <c r="N153" i="3"/>
  <c r="M153" i="3"/>
  <c r="O152" i="3"/>
  <c r="N152" i="3"/>
  <c r="M152" i="3"/>
  <c r="O151" i="3"/>
  <c r="N151" i="3"/>
  <c r="M151" i="3"/>
  <c r="O150" i="3"/>
  <c r="N150" i="3"/>
  <c r="M150" i="3"/>
  <c r="O149" i="3"/>
  <c r="N149" i="3"/>
  <c r="M149" i="3"/>
  <c r="O148" i="3"/>
  <c r="N148" i="3"/>
  <c r="M148" i="3"/>
  <c r="O147" i="3"/>
  <c r="N147" i="3"/>
  <c r="M147" i="3"/>
  <c r="O146" i="3"/>
  <c r="N146" i="3"/>
  <c r="M146" i="3"/>
  <c r="O145" i="3"/>
  <c r="N145" i="3"/>
  <c r="M145" i="3"/>
  <c r="O144" i="3"/>
  <c r="N144" i="3"/>
  <c r="M144" i="3"/>
  <c r="O143" i="3"/>
  <c r="N143" i="3"/>
  <c r="M143" i="3"/>
  <c r="O142" i="3"/>
  <c r="N142" i="3"/>
  <c r="M142" i="3"/>
  <c r="O141" i="3"/>
  <c r="N141" i="3"/>
  <c r="M141" i="3"/>
  <c r="O140" i="3"/>
  <c r="N140" i="3"/>
  <c r="M140" i="3"/>
  <c r="O139" i="3"/>
  <c r="N139" i="3"/>
  <c r="M139" i="3"/>
  <c r="O138" i="3"/>
  <c r="N138" i="3"/>
  <c r="M138" i="3"/>
  <c r="O137" i="3"/>
  <c r="N137" i="3"/>
  <c r="M137" i="3"/>
  <c r="O136" i="3"/>
  <c r="N136" i="3"/>
  <c r="M136" i="3"/>
  <c r="O135" i="3"/>
  <c r="N135" i="3"/>
  <c r="M135" i="3"/>
  <c r="O134" i="3"/>
  <c r="N134" i="3"/>
  <c r="M134" i="3"/>
  <c r="O133" i="3"/>
  <c r="N133" i="3"/>
  <c r="M133" i="3"/>
  <c r="O132" i="3"/>
  <c r="N132" i="3"/>
  <c r="M132" i="3"/>
  <c r="O131" i="3"/>
  <c r="N131" i="3"/>
  <c r="M131" i="3"/>
  <c r="O130" i="3"/>
  <c r="N130" i="3"/>
  <c r="M130" i="3"/>
  <c r="O129" i="3"/>
  <c r="N129" i="3"/>
  <c r="M129" i="3"/>
  <c r="O128" i="3"/>
  <c r="N128" i="3"/>
  <c r="M128" i="3"/>
  <c r="O127" i="3"/>
  <c r="N127" i="3"/>
  <c r="M127" i="3"/>
  <c r="O126" i="3"/>
  <c r="N126" i="3"/>
  <c r="M126" i="3"/>
  <c r="O125" i="3"/>
  <c r="N125" i="3"/>
  <c r="M125" i="3"/>
  <c r="O124" i="3"/>
  <c r="N124" i="3"/>
  <c r="M124" i="3"/>
  <c r="O123" i="3"/>
  <c r="N123" i="3"/>
  <c r="M123" i="3"/>
  <c r="O122" i="3"/>
  <c r="N122" i="3"/>
  <c r="M122" i="3"/>
  <c r="O121" i="3"/>
  <c r="N121" i="3"/>
  <c r="M121" i="3"/>
  <c r="O120" i="3"/>
  <c r="N120" i="3"/>
  <c r="M120" i="3"/>
  <c r="O119" i="3"/>
  <c r="N119" i="3"/>
  <c r="M119" i="3"/>
  <c r="O118" i="3"/>
  <c r="N118" i="3"/>
  <c r="M118" i="3"/>
  <c r="O117" i="3"/>
  <c r="N117" i="3"/>
  <c r="M117" i="3"/>
  <c r="O116" i="3"/>
  <c r="N116" i="3"/>
  <c r="M116" i="3"/>
  <c r="O115" i="3"/>
  <c r="N115" i="3"/>
  <c r="M115" i="3"/>
  <c r="O114" i="3"/>
  <c r="N114" i="3"/>
  <c r="M114" i="3"/>
  <c r="O113" i="3"/>
  <c r="N113" i="3"/>
  <c r="M113" i="3"/>
  <c r="O112" i="3"/>
  <c r="N112" i="3"/>
  <c r="M112" i="3"/>
  <c r="O111" i="3"/>
  <c r="N111" i="3"/>
  <c r="M111" i="3"/>
  <c r="O110" i="3"/>
  <c r="N110" i="3"/>
  <c r="M110" i="3"/>
  <c r="O109" i="3"/>
  <c r="N109" i="3"/>
  <c r="M109" i="3"/>
  <c r="O108" i="3"/>
  <c r="N108" i="3"/>
  <c r="M108" i="3"/>
  <c r="O107" i="3"/>
  <c r="N107" i="3"/>
  <c r="M107" i="3"/>
  <c r="O106" i="3"/>
  <c r="N106" i="3"/>
  <c r="M106" i="3"/>
  <c r="O105" i="3"/>
  <c r="N105" i="3"/>
  <c r="M105" i="3"/>
  <c r="O104" i="3"/>
  <c r="N104" i="3"/>
  <c r="M104" i="3"/>
  <c r="O103" i="3"/>
  <c r="N103" i="3"/>
  <c r="M103" i="3"/>
  <c r="O102" i="3"/>
  <c r="N102" i="3"/>
  <c r="M102" i="3"/>
  <c r="O101" i="3"/>
  <c r="N101" i="3"/>
  <c r="M101" i="3"/>
  <c r="O100" i="3"/>
  <c r="N100" i="3"/>
  <c r="M100" i="3"/>
  <c r="O99" i="3"/>
  <c r="N99" i="3"/>
  <c r="M99" i="3"/>
  <c r="O98" i="3"/>
  <c r="N98" i="3"/>
  <c r="M98" i="3"/>
  <c r="O97" i="3"/>
  <c r="N97" i="3"/>
  <c r="M97" i="3"/>
  <c r="O96" i="3"/>
  <c r="N96" i="3"/>
  <c r="M96" i="3"/>
  <c r="O95" i="3"/>
  <c r="N95" i="3"/>
  <c r="M95" i="3"/>
  <c r="O94" i="3"/>
  <c r="N94" i="3"/>
  <c r="M94" i="3"/>
  <c r="O93" i="3"/>
  <c r="N93" i="3"/>
  <c r="M93" i="3"/>
  <c r="O92" i="3"/>
  <c r="N92" i="3"/>
  <c r="M92" i="3"/>
  <c r="O91" i="3"/>
  <c r="N91" i="3"/>
  <c r="M91" i="3"/>
  <c r="O90" i="3"/>
  <c r="N90" i="3"/>
  <c r="M90" i="3"/>
  <c r="O89" i="3"/>
  <c r="N89" i="3"/>
  <c r="M89" i="3"/>
  <c r="O88" i="3"/>
  <c r="N88" i="3"/>
  <c r="M88" i="3"/>
  <c r="O87" i="3"/>
  <c r="N87" i="3"/>
  <c r="M87" i="3"/>
  <c r="O86" i="3"/>
  <c r="N86" i="3"/>
  <c r="M86" i="3"/>
  <c r="O85" i="3"/>
  <c r="N85" i="3"/>
  <c r="M85" i="3"/>
  <c r="O84" i="3"/>
  <c r="N84" i="3"/>
  <c r="M84" i="3"/>
  <c r="O83" i="3"/>
  <c r="N83" i="3"/>
  <c r="M83" i="3"/>
  <c r="O82" i="3"/>
  <c r="N82" i="3"/>
  <c r="M82" i="3"/>
  <c r="O81" i="3"/>
  <c r="N81" i="3"/>
  <c r="M81" i="3"/>
  <c r="O80" i="3"/>
  <c r="N80" i="3"/>
  <c r="M80" i="3"/>
  <c r="O79" i="3"/>
  <c r="N79" i="3"/>
  <c r="M79" i="3"/>
  <c r="O78" i="3"/>
  <c r="N78" i="3"/>
  <c r="M78" i="3"/>
  <c r="O77" i="3"/>
  <c r="N77" i="3"/>
  <c r="M77" i="3"/>
  <c r="O76" i="3"/>
  <c r="N76" i="3"/>
  <c r="M76" i="3"/>
  <c r="O75" i="3"/>
  <c r="N75" i="3"/>
  <c r="M75" i="3"/>
  <c r="O74" i="3"/>
  <c r="N74" i="3"/>
  <c r="M74" i="3"/>
  <c r="O73" i="3"/>
  <c r="N73" i="3"/>
  <c r="M73" i="3"/>
  <c r="O72" i="3"/>
  <c r="N72" i="3"/>
  <c r="M72" i="3"/>
  <c r="O71" i="3"/>
  <c r="N71" i="3"/>
  <c r="M71" i="3"/>
  <c r="O70" i="3"/>
  <c r="N70" i="3"/>
  <c r="M70" i="3"/>
  <c r="O69" i="3"/>
  <c r="N69" i="3"/>
  <c r="M69" i="3"/>
  <c r="O68" i="3"/>
  <c r="N68" i="3"/>
  <c r="M68" i="3"/>
  <c r="O67" i="3"/>
  <c r="N67" i="3"/>
  <c r="M67" i="3"/>
  <c r="O66" i="3"/>
  <c r="N66" i="3"/>
  <c r="M66" i="3"/>
  <c r="O65" i="3"/>
  <c r="N65" i="3"/>
  <c r="M65" i="3"/>
  <c r="O64" i="3"/>
  <c r="N64" i="3"/>
  <c r="M64" i="3"/>
  <c r="O63" i="3"/>
  <c r="N63" i="3"/>
  <c r="M63" i="3"/>
  <c r="O62" i="3"/>
  <c r="N62" i="3"/>
  <c r="M62" i="3"/>
  <c r="O61" i="3"/>
  <c r="N61" i="3"/>
  <c r="M61" i="3"/>
  <c r="O60" i="3"/>
  <c r="N60" i="3"/>
  <c r="M60" i="3"/>
  <c r="O59" i="3"/>
  <c r="N59" i="3"/>
  <c r="M59" i="3"/>
  <c r="O58" i="3"/>
  <c r="N58" i="3"/>
  <c r="M58" i="3"/>
  <c r="O57" i="3"/>
  <c r="N57" i="3"/>
  <c r="M57" i="3"/>
  <c r="O56" i="3"/>
  <c r="N56" i="3"/>
  <c r="M56" i="3"/>
  <c r="O55" i="3"/>
  <c r="N55" i="3"/>
  <c r="M55" i="3"/>
  <c r="O54" i="3"/>
  <c r="N54" i="3"/>
  <c r="M54" i="3"/>
  <c r="O53" i="3"/>
  <c r="N53" i="3"/>
  <c r="M53" i="3"/>
  <c r="O52" i="3"/>
  <c r="N52" i="3"/>
  <c r="M52" i="3"/>
  <c r="O51" i="3"/>
  <c r="N51" i="3"/>
  <c r="M51" i="3"/>
  <c r="O50" i="3"/>
  <c r="N50" i="3"/>
  <c r="M50" i="3"/>
  <c r="O49" i="3"/>
  <c r="N49" i="3"/>
  <c r="M49" i="3"/>
  <c r="O48" i="3"/>
  <c r="N48" i="3"/>
  <c r="M48" i="3"/>
  <c r="O47" i="3"/>
  <c r="N47" i="3"/>
  <c r="M47" i="3"/>
  <c r="O46" i="3"/>
  <c r="N46" i="3"/>
  <c r="M46" i="3"/>
  <c r="O45" i="3"/>
  <c r="N45" i="3"/>
  <c r="M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O35" i="3"/>
  <c r="N35" i="3"/>
  <c r="M35" i="3"/>
  <c r="O34" i="3"/>
  <c r="N34" i="3"/>
  <c r="M34" i="3"/>
  <c r="O33" i="3"/>
  <c r="N33" i="3"/>
  <c r="M33" i="3"/>
  <c r="O32" i="3"/>
  <c r="N32" i="3"/>
  <c r="M32" i="3"/>
  <c r="O31" i="3"/>
  <c r="N31" i="3"/>
  <c r="M31" i="3"/>
  <c r="O30" i="3"/>
  <c r="N30" i="3"/>
  <c r="M30" i="3"/>
  <c r="O29" i="3"/>
  <c r="N29" i="3"/>
  <c r="M29" i="3"/>
  <c r="O28" i="3"/>
  <c r="N28" i="3"/>
  <c r="M28" i="3"/>
  <c r="O27" i="3"/>
  <c r="N27" i="3"/>
  <c r="M27" i="3"/>
  <c r="O26" i="3"/>
  <c r="N26" i="3"/>
  <c r="M26" i="3"/>
  <c r="O25" i="3"/>
  <c r="N25" i="3"/>
  <c r="M25" i="3"/>
  <c r="O24" i="3"/>
  <c r="N24" i="3"/>
  <c r="M24" i="3"/>
  <c r="O23" i="3"/>
  <c r="N23" i="3"/>
  <c r="M23" i="3"/>
  <c r="O22" i="3"/>
  <c r="N22" i="3"/>
  <c r="M22" i="3"/>
  <c r="O21" i="3"/>
  <c r="N21" i="3"/>
  <c r="M21" i="3"/>
  <c r="O20" i="3"/>
  <c r="N20" i="3"/>
  <c r="M20" i="3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O232" i="2"/>
  <c r="N232" i="2"/>
  <c r="M232" i="2"/>
  <c r="L232" i="2"/>
  <c r="O231" i="2"/>
  <c r="N231" i="2"/>
  <c r="M231" i="2"/>
  <c r="L231" i="2"/>
  <c r="O230" i="2"/>
  <c r="N230" i="2"/>
  <c r="M230" i="2"/>
  <c r="L230" i="2"/>
  <c r="O229" i="2"/>
  <c r="N229" i="2"/>
  <c r="M229" i="2"/>
  <c r="L229" i="2"/>
  <c r="O228" i="2"/>
  <c r="N228" i="2"/>
  <c r="M228" i="2"/>
  <c r="L228" i="2"/>
  <c r="O227" i="2"/>
  <c r="N227" i="2"/>
  <c r="M227" i="2"/>
  <c r="L227" i="2"/>
  <c r="O226" i="2"/>
  <c r="N226" i="2"/>
  <c r="M226" i="2"/>
  <c r="L226" i="2"/>
  <c r="O225" i="2"/>
  <c r="N225" i="2"/>
  <c r="M225" i="2"/>
  <c r="L225" i="2"/>
  <c r="O224" i="2"/>
  <c r="N224" i="2"/>
  <c r="M224" i="2"/>
  <c r="L224" i="2"/>
  <c r="O223" i="2"/>
  <c r="N223" i="2"/>
  <c r="M223" i="2"/>
  <c r="L223" i="2"/>
  <c r="O222" i="2"/>
  <c r="N222" i="2"/>
  <c r="M222" i="2"/>
  <c r="L222" i="2"/>
  <c r="O221" i="2"/>
  <c r="N221" i="2"/>
  <c r="M221" i="2"/>
  <c r="L221" i="2"/>
  <c r="O220" i="2"/>
  <c r="N220" i="2"/>
  <c r="M220" i="2"/>
  <c r="L220" i="2"/>
  <c r="O219" i="2"/>
  <c r="N219" i="2"/>
  <c r="M219" i="2"/>
  <c r="L219" i="2"/>
  <c r="O218" i="2"/>
  <c r="N218" i="2"/>
  <c r="M218" i="2"/>
  <c r="L218" i="2"/>
  <c r="O217" i="2"/>
  <c r="N217" i="2"/>
  <c r="M217" i="2"/>
  <c r="L217" i="2"/>
  <c r="O216" i="2"/>
  <c r="N216" i="2"/>
  <c r="M216" i="2"/>
  <c r="L216" i="2"/>
  <c r="O215" i="2"/>
  <c r="N215" i="2"/>
  <c r="M215" i="2"/>
  <c r="L215" i="2"/>
  <c r="O214" i="2"/>
  <c r="N214" i="2"/>
  <c r="M214" i="2"/>
  <c r="L214" i="2"/>
  <c r="O213" i="2"/>
  <c r="N213" i="2"/>
  <c r="M213" i="2"/>
  <c r="L213" i="2"/>
  <c r="O212" i="2"/>
  <c r="N212" i="2"/>
  <c r="M212" i="2"/>
  <c r="L212" i="2"/>
  <c r="O211" i="2"/>
  <c r="N211" i="2"/>
  <c r="M211" i="2"/>
  <c r="L211" i="2"/>
  <c r="O210" i="2"/>
  <c r="N210" i="2"/>
  <c r="M210" i="2"/>
  <c r="L210" i="2"/>
  <c r="O209" i="2"/>
  <c r="N209" i="2"/>
  <c r="M209" i="2"/>
  <c r="L209" i="2"/>
  <c r="O208" i="2"/>
  <c r="N208" i="2"/>
  <c r="M208" i="2"/>
  <c r="L208" i="2"/>
  <c r="O207" i="2"/>
  <c r="N207" i="2"/>
  <c r="M207" i="2"/>
  <c r="L207" i="2"/>
  <c r="O206" i="2"/>
  <c r="N206" i="2"/>
  <c r="M206" i="2"/>
  <c r="L206" i="2"/>
  <c r="O205" i="2"/>
  <c r="N205" i="2"/>
  <c r="M205" i="2"/>
  <c r="L205" i="2"/>
  <c r="O204" i="2"/>
  <c r="N204" i="2"/>
  <c r="M204" i="2"/>
  <c r="L204" i="2"/>
  <c r="O203" i="2"/>
  <c r="N203" i="2"/>
  <c r="M203" i="2"/>
  <c r="L203" i="2"/>
  <c r="O202" i="2"/>
  <c r="N202" i="2"/>
  <c r="M202" i="2"/>
  <c r="L202" i="2"/>
  <c r="O201" i="2"/>
  <c r="N201" i="2"/>
  <c r="M201" i="2"/>
  <c r="L201" i="2"/>
  <c r="O200" i="2"/>
  <c r="N200" i="2"/>
  <c r="M200" i="2"/>
  <c r="L200" i="2"/>
  <c r="O199" i="2"/>
  <c r="N199" i="2"/>
  <c r="M199" i="2"/>
  <c r="L199" i="2"/>
  <c r="O198" i="2"/>
  <c r="N198" i="2"/>
  <c r="M198" i="2"/>
  <c r="L198" i="2"/>
  <c r="O197" i="2"/>
  <c r="N197" i="2"/>
  <c r="M197" i="2"/>
  <c r="L197" i="2"/>
  <c r="O196" i="2"/>
  <c r="N196" i="2"/>
  <c r="M196" i="2"/>
  <c r="L196" i="2"/>
  <c r="O195" i="2"/>
  <c r="N195" i="2"/>
  <c r="M195" i="2"/>
  <c r="L195" i="2"/>
  <c r="O194" i="2"/>
  <c r="N194" i="2"/>
  <c r="M194" i="2"/>
  <c r="L194" i="2"/>
  <c r="O193" i="2"/>
  <c r="N193" i="2"/>
  <c r="M193" i="2"/>
  <c r="L193" i="2"/>
  <c r="O192" i="2"/>
  <c r="N192" i="2"/>
  <c r="M192" i="2"/>
  <c r="L192" i="2"/>
  <c r="O191" i="2"/>
  <c r="N191" i="2"/>
  <c r="M191" i="2"/>
  <c r="L191" i="2"/>
  <c r="O190" i="2"/>
  <c r="N190" i="2"/>
  <c r="M190" i="2"/>
  <c r="L190" i="2"/>
  <c r="O189" i="2"/>
  <c r="N189" i="2"/>
  <c r="M189" i="2"/>
  <c r="L189" i="2"/>
  <c r="O188" i="2"/>
  <c r="N188" i="2"/>
  <c r="M188" i="2"/>
  <c r="L188" i="2"/>
  <c r="O187" i="2"/>
  <c r="N187" i="2"/>
  <c r="M187" i="2"/>
  <c r="L187" i="2"/>
  <c r="O186" i="2"/>
  <c r="N186" i="2"/>
  <c r="M186" i="2"/>
  <c r="L186" i="2"/>
  <c r="O185" i="2"/>
  <c r="N185" i="2"/>
  <c r="M185" i="2"/>
  <c r="L185" i="2"/>
  <c r="O184" i="2"/>
  <c r="N184" i="2"/>
  <c r="M184" i="2"/>
  <c r="L184" i="2"/>
  <c r="O183" i="2"/>
  <c r="N183" i="2"/>
  <c r="M183" i="2"/>
  <c r="L183" i="2"/>
  <c r="O182" i="2"/>
  <c r="N182" i="2"/>
  <c r="M182" i="2"/>
  <c r="L182" i="2"/>
  <c r="O181" i="2"/>
  <c r="N181" i="2"/>
  <c r="M181" i="2"/>
  <c r="L181" i="2"/>
  <c r="O180" i="2"/>
  <c r="N180" i="2"/>
  <c r="M180" i="2"/>
  <c r="L180" i="2"/>
  <c r="O179" i="2"/>
  <c r="N179" i="2"/>
  <c r="M179" i="2"/>
  <c r="L179" i="2"/>
  <c r="O178" i="2"/>
  <c r="N178" i="2"/>
  <c r="M178" i="2"/>
  <c r="L178" i="2"/>
  <c r="O177" i="2"/>
  <c r="N177" i="2"/>
  <c r="M177" i="2"/>
  <c r="L177" i="2"/>
  <c r="O176" i="2"/>
  <c r="N176" i="2"/>
  <c r="M176" i="2"/>
  <c r="L176" i="2"/>
  <c r="O175" i="2"/>
  <c r="N175" i="2"/>
  <c r="M175" i="2"/>
  <c r="L175" i="2"/>
  <c r="O174" i="2"/>
  <c r="N174" i="2"/>
  <c r="M174" i="2"/>
  <c r="L174" i="2"/>
  <c r="O173" i="2"/>
  <c r="N173" i="2"/>
  <c r="M173" i="2"/>
  <c r="L173" i="2"/>
  <c r="O172" i="2"/>
  <c r="N172" i="2"/>
  <c r="M172" i="2"/>
  <c r="L172" i="2"/>
  <c r="O171" i="2"/>
  <c r="N171" i="2"/>
  <c r="M171" i="2"/>
  <c r="L171" i="2"/>
  <c r="O170" i="2"/>
  <c r="N170" i="2"/>
  <c r="M170" i="2"/>
  <c r="L170" i="2"/>
  <c r="O169" i="2"/>
  <c r="N169" i="2"/>
  <c r="M169" i="2"/>
  <c r="L169" i="2"/>
  <c r="O168" i="2"/>
  <c r="N168" i="2"/>
  <c r="M168" i="2"/>
  <c r="L168" i="2"/>
  <c r="O167" i="2"/>
  <c r="N167" i="2"/>
  <c r="M167" i="2"/>
  <c r="L167" i="2"/>
  <c r="O166" i="2"/>
  <c r="N166" i="2"/>
  <c r="M166" i="2"/>
  <c r="L166" i="2"/>
  <c r="O165" i="2"/>
  <c r="N165" i="2"/>
  <c r="M165" i="2"/>
  <c r="L165" i="2"/>
  <c r="O164" i="2"/>
  <c r="N164" i="2"/>
  <c r="M164" i="2"/>
  <c r="L164" i="2"/>
  <c r="O163" i="2"/>
  <c r="N163" i="2"/>
  <c r="M163" i="2"/>
  <c r="L163" i="2"/>
  <c r="O162" i="2"/>
  <c r="N162" i="2"/>
  <c r="M162" i="2"/>
  <c r="L162" i="2"/>
  <c r="O161" i="2"/>
  <c r="N161" i="2"/>
  <c r="M161" i="2"/>
  <c r="L161" i="2"/>
  <c r="O160" i="2"/>
  <c r="N160" i="2"/>
  <c r="M160" i="2"/>
  <c r="L160" i="2"/>
  <c r="O159" i="2"/>
  <c r="N159" i="2"/>
  <c r="M159" i="2"/>
  <c r="L159" i="2"/>
  <c r="O158" i="2"/>
  <c r="N158" i="2"/>
  <c r="M158" i="2"/>
  <c r="L158" i="2"/>
  <c r="O157" i="2"/>
  <c r="N157" i="2"/>
  <c r="M157" i="2"/>
  <c r="L157" i="2"/>
  <c r="O156" i="2"/>
  <c r="N156" i="2"/>
  <c r="M156" i="2"/>
  <c r="L156" i="2"/>
  <c r="O155" i="2"/>
  <c r="N155" i="2"/>
  <c r="M155" i="2"/>
  <c r="L155" i="2"/>
  <c r="O154" i="2"/>
  <c r="N154" i="2"/>
  <c r="M154" i="2"/>
  <c r="L154" i="2"/>
  <c r="O153" i="2"/>
  <c r="N153" i="2"/>
  <c r="M153" i="2"/>
  <c r="L153" i="2"/>
  <c r="O152" i="2"/>
  <c r="N152" i="2"/>
  <c r="M152" i="2"/>
  <c r="L152" i="2"/>
  <c r="O151" i="2"/>
  <c r="N151" i="2"/>
  <c r="M151" i="2"/>
  <c r="L151" i="2"/>
  <c r="O150" i="2"/>
  <c r="N150" i="2"/>
  <c r="M150" i="2"/>
  <c r="L150" i="2"/>
  <c r="O149" i="2"/>
  <c r="N149" i="2"/>
  <c r="M149" i="2"/>
  <c r="L149" i="2"/>
  <c r="O148" i="2"/>
  <c r="N148" i="2"/>
  <c r="M148" i="2"/>
  <c r="L148" i="2"/>
  <c r="O147" i="2"/>
  <c r="N147" i="2"/>
  <c r="M147" i="2"/>
  <c r="L147" i="2"/>
  <c r="O146" i="2"/>
  <c r="N146" i="2"/>
  <c r="M146" i="2"/>
  <c r="L146" i="2"/>
  <c r="O145" i="2"/>
  <c r="N145" i="2"/>
  <c r="M145" i="2"/>
  <c r="L145" i="2"/>
  <c r="O144" i="2"/>
  <c r="N144" i="2"/>
  <c r="M144" i="2"/>
  <c r="L144" i="2"/>
  <c r="O143" i="2"/>
  <c r="N143" i="2"/>
  <c r="M143" i="2"/>
  <c r="L143" i="2"/>
  <c r="O142" i="2"/>
  <c r="N142" i="2"/>
  <c r="M142" i="2"/>
  <c r="L142" i="2"/>
  <c r="O141" i="2"/>
  <c r="N141" i="2"/>
  <c r="M141" i="2"/>
  <c r="L141" i="2"/>
  <c r="O140" i="2"/>
  <c r="N140" i="2"/>
  <c r="M140" i="2"/>
  <c r="L140" i="2"/>
  <c r="O139" i="2"/>
  <c r="N139" i="2"/>
  <c r="M139" i="2"/>
  <c r="L139" i="2"/>
  <c r="O138" i="2"/>
  <c r="N138" i="2"/>
  <c r="M138" i="2"/>
  <c r="L138" i="2"/>
  <c r="O137" i="2"/>
  <c r="N137" i="2"/>
  <c r="M137" i="2"/>
  <c r="L137" i="2"/>
  <c r="O136" i="2"/>
  <c r="N136" i="2"/>
  <c r="M136" i="2"/>
  <c r="L136" i="2"/>
  <c r="O135" i="2"/>
  <c r="N135" i="2"/>
  <c r="M135" i="2"/>
  <c r="L135" i="2"/>
  <c r="O134" i="2"/>
  <c r="N134" i="2"/>
  <c r="M134" i="2"/>
  <c r="L134" i="2"/>
  <c r="O133" i="2"/>
  <c r="N133" i="2"/>
  <c r="M133" i="2"/>
  <c r="L133" i="2"/>
  <c r="O132" i="2"/>
  <c r="N132" i="2"/>
  <c r="M132" i="2"/>
  <c r="L132" i="2"/>
  <c r="O131" i="2"/>
  <c r="N131" i="2"/>
  <c r="M131" i="2"/>
  <c r="L131" i="2"/>
  <c r="O130" i="2"/>
  <c r="N130" i="2"/>
  <c r="M130" i="2"/>
  <c r="L130" i="2"/>
  <c r="O129" i="2"/>
  <c r="N129" i="2"/>
  <c r="M129" i="2"/>
  <c r="L129" i="2"/>
  <c r="O128" i="2"/>
  <c r="N128" i="2"/>
  <c r="M128" i="2"/>
  <c r="L128" i="2"/>
  <c r="O127" i="2"/>
  <c r="N127" i="2"/>
  <c r="M127" i="2"/>
  <c r="L127" i="2"/>
  <c r="O126" i="2"/>
  <c r="N126" i="2"/>
  <c r="M126" i="2"/>
  <c r="L126" i="2"/>
  <c r="O125" i="2"/>
  <c r="N125" i="2"/>
  <c r="M125" i="2"/>
  <c r="L125" i="2"/>
  <c r="O124" i="2"/>
  <c r="N124" i="2"/>
  <c r="M124" i="2"/>
  <c r="L124" i="2"/>
  <c r="O123" i="2"/>
  <c r="N123" i="2"/>
  <c r="M123" i="2"/>
  <c r="L123" i="2"/>
  <c r="O122" i="2"/>
  <c r="N122" i="2"/>
  <c r="M122" i="2"/>
  <c r="L122" i="2"/>
  <c r="O121" i="2"/>
  <c r="N121" i="2"/>
  <c r="M121" i="2"/>
  <c r="L121" i="2"/>
  <c r="O120" i="2"/>
  <c r="N120" i="2"/>
  <c r="M120" i="2"/>
  <c r="L120" i="2"/>
  <c r="O119" i="2"/>
  <c r="N119" i="2"/>
  <c r="M119" i="2"/>
  <c r="L119" i="2"/>
  <c r="O118" i="2"/>
  <c r="N118" i="2"/>
  <c r="M118" i="2"/>
  <c r="L118" i="2"/>
  <c r="O117" i="2"/>
  <c r="N117" i="2"/>
  <c r="M117" i="2"/>
  <c r="L117" i="2"/>
  <c r="O116" i="2"/>
  <c r="N116" i="2"/>
  <c r="M116" i="2"/>
  <c r="L116" i="2"/>
  <c r="O115" i="2"/>
  <c r="N115" i="2"/>
  <c r="M115" i="2"/>
  <c r="L115" i="2"/>
  <c r="O114" i="2"/>
  <c r="N114" i="2"/>
  <c r="M114" i="2"/>
  <c r="L114" i="2"/>
  <c r="O113" i="2"/>
  <c r="N113" i="2"/>
  <c r="M113" i="2"/>
  <c r="L113" i="2"/>
  <c r="O112" i="2"/>
  <c r="N112" i="2"/>
  <c r="M112" i="2"/>
  <c r="L112" i="2"/>
  <c r="O111" i="2"/>
  <c r="N111" i="2"/>
  <c r="M111" i="2"/>
  <c r="L111" i="2"/>
  <c r="O110" i="2"/>
  <c r="N110" i="2"/>
  <c r="M110" i="2"/>
  <c r="L110" i="2"/>
  <c r="O109" i="2"/>
  <c r="N109" i="2"/>
  <c r="M109" i="2"/>
  <c r="L109" i="2"/>
  <c r="O108" i="2"/>
  <c r="N108" i="2"/>
  <c r="M108" i="2"/>
  <c r="L108" i="2"/>
  <c r="O107" i="2"/>
  <c r="N107" i="2"/>
  <c r="M107" i="2"/>
  <c r="L107" i="2"/>
  <c r="O106" i="2"/>
  <c r="N106" i="2"/>
  <c r="M106" i="2"/>
  <c r="L106" i="2"/>
  <c r="O105" i="2"/>
  <c r="N105" i="2"/>
  <c r="M105" i="2"/>
  <c r="L105" i="2"/>
  <c r="O104" i="2"/>
  <c r="N104" i="2"/>
  <c r="M104" i="2"/>
  <c r="L104" i="2"/>
  <c r="O103" i="2"/>
  <c r="N103" i="2"/>
  <c r="M103" i="2"/>
  <c r="L103" i="2"/>
  <c r="O102" i="2"/>
  <c r="N102" i="2"/>
  <c r="M102" i="2"/>
  <c r="L102" i="2"/>
  <c r="O101" i="2"/>
  <c r="N101" i="2"/>
  <c r="M101" i="2"/>
  <c r="L101" i="2"/>
  <c r="O100" i="2"/>
  <c r="N100" i="2"/>
  <c r="M100" i="2"/>
  <c r="L100" i="2"/>
  <c r="O99" i="2"/>
  <c r="N99" i="2"/>
  <c r="M99" i="2"/>
  <c r="L99" i="2"/>
  <c r="O98" i="2"/>
  <c r="N98" i="2"/>
  <c r="M98" i="2"/>
  <c r="L98" i="2"/>
  <c r="O97" i="2"/>
  <c r="N97" i="2"/>
  <c r="M97" i="2"/>
  <c r="L97" i="2"/>
  <c r="O96" i="2"/>
  <c r="N96" i="2"/>
  <c r="M96" i="2"/>
  <c r="L96" i="2"/>
  <c r="O95" i="2"/>
  <c r="N95" i="2"/>
  <c r="M95" i="2"/>
  <c r="L95" i="2"/>
  <c r="O94" i="2"/>
  <c r="N94" i="2"/>
  <c r="M94" i="2"/>
  <c r="L94" i="2"/>
  <c r="O93" i="2"/>
  <c r="N93" i="2"/>
  <c r="M93" i="2"/>
  <c r="L93" i="2"/>
  <c r="O92" i="2"/>
  <c r="N92" i="2"/>
  <c r="M92" i="2"/>
  <c r="L92" i="2"/>
  <c r="O91" i="2"/>
  <c r="N91" i="2"/>
  <c r="M91" i="2"/>
  <c r="L91" i="2"/>
  <c r="O90" i="2"/>
  <c r="N90" i="2"/>
  <c r="M90" i="2"/>
  <c r="L90" i="2"/>
  <c r="O89" i="2"/>
  <c r="N89" i="2"/>
  <c r="M89" i="2"/>
  <c r="L89" i="2"/>
  <c r="O88" i="2"/>
  <c r="N88" i="2"/>
  <c r="M88" i="2"/>
  <c r="L88" i="2"/>
  <c r="O87" i="2"/>
  <c r="N87" i="2"/>
  <c r="M87" i="2"/>
  <c r="L87" i="2"/>
  <c r="O86" i="2"/>
  <c r="N86" i="2"/>
  <c r="M86" i="2"/>
  <c r="L86" i="2"/>
  <c r="O85" i="2"/>
  <c r="N85" i="2"/>
  <c r="M85" i="2"/>
  <c r="L85" i="2"/>
  <c r="O84" i="2"/>
  <c r="N84" i="2"/>
  <c r="M84" i="2"/>
  <c r="L84" i="2"/>
  <c r="O83" i="2"/>
  <c r="N83" i="2"/>
  <c r="M83" i="2"/>
  <c r="L83" i="2"/>
  <c r="O82" i="2"/>
  <c r="N82" i="2"/>
  <c r="M82" i="2"/>
  <c r="L82" i="2"/>
  <c r="O81" i="2"/>
  <c r="N81" i="2"/>
  <c r="M81" i="2"/>
  <c r="L81" i="2"/>
  <c r="O80" i="2"/>
  <c r="N80" i="2"/>
  <c r="M80" i="2"/>
  <c r="L80" i="2"/>
  <c r="O79" i="2"/>
  <c r="N79" i="2"/>
  <c r="M79" i="2"/>
  <c r="L79" i="2"/>
  <c r="O78" i="2"/>
  <c r="N78" i="2"/>
  <c r="M78" i="2"/>
  <c r="L78" i="2"/>
  <c r="O77" i="2"/>
  <c r="N77" i="2"/>
  <c r="M77" i="2"/>
  <c r="L77" i="2"/>
  <c r="O76" i="2"/>
  <c r="N76" i="2"/>
  <c r="M76" i="2"/>
  <c r="L76" i="2"/>
  <c r="O75" i="2"/>
  <c r="N75" i="2"/>
  <c r="M75" i="2"/>
  <c r="L75" i="2"/>
  <c r="O74" i="2"/>
  <c r="N74" i="2"/>
  <c r="M74" i="2"/>
  <c r="L74" i="2"/>
  <c r="O73" i="2"/>
  <c r="N73" i="2"/>
  <c r="M73" i="2"/>
  <c r="L73" i="2"/>
  <c r="O72" i="2"/>
  <c r="N72" i="2"/>
  <c r="M72" i="2"/>
  <c r="L72" i="2"/>
  <c r="O71" i="2"/>
  <c r="N71" i="2"/>
  <c r="M71" i="2"/>
  <c r="L71" i="2"/>
  <c r="O70" i="2"/>
  <c r="N70" i="2"/>
  <c r="M70" i="2"/>
  <c r="L70" i="2"/>
  <c r="O69" i="2"/>
  <c r="N69" i="2"/>
  <c r="M69" i="2"/>
  <c r="L69" i="2"/>
  <c r="O68" i="2"/>
  <c r="N68" i="2"/>
  <c r="M68" i="2"/>
  <c r="L68" i="2"/>
  <c r="O67" i="2"/>
  <c r="N67" i="2"/>
  <c r="M67" i="2"/>
  <c r="L67" i="2"/>
  <c r="O66" i="2"/>
  <c r="N66" i="2"/>
  <c r="M66" i="2"/>
  <c r="L66" i="2"/>
  <c r="O65" i="2"/>
  <c r="N65" i="2"/>
  <c r="M65" i="2"/>
  <c r="L65" i="2"/>
  <c r="O64" i="2"/>
  <c r="N64" i="2"/>
  <c r="M64" i="2"/>
  <c r="L64" i="2"/>
  <c r="O63" i="2"/>
  <c r="N63" i="2"/>
  <c r="M63" i="2"/>
  <c r="L63" i="2"/>
  <c r="O62" i="2"/>
  <c r="N62" i="2"/>
  <c r="M62" i="2"/>
  <c r="L62" i="2"/>
  <c r="O61" i="2"/>
  <c r="N61" i="2"/>
  <c r="M61" i="2"/>
  <c r="L61" i="2"/>
  <c r="O60" i="2"/>
  <c r="N60" i="2"/>
  <c r="M60" i="2"/>
  <c r="L60" i="2"/>
  <c r="O59" i="2"/>
  <c r="N59" i="2"/>
  <c r="M59" i="2"/>
  <c r="L59" i="2"/>
  <c r="O58" i="2"/>
  <c r="N58" i="2"/>
  <c r="M58" i="2"/>
  <c r="L58" i="2"/>
  <c r="O57" i="2"/>
  <c r="N57" i="2"/>
  <c r="M57" i="2"/>
  <c r="L57" i="2"/>
  <c r="O56" i="2"/>
  <c r="N56" i="2"/>
  <c r="M56" i="2"/>
  <c r="L56" i="2"/>
  <c r="O55" i="2"/>
  <c r="N55" i="2"/>
  <c r="M55" i="2"/>
  <c r="L55" i="2"/>
  <c r="O54" i="2"/>
  <c r="N54" i="2"/>
  <c r="M54" i="2"/>
  <c r="L54" i="2"/>
  <c r="O53" i="2"/>
  <c r="N53" i="2"/>
  <c r="M53" i="2"/>
  <c r="L53" i="2"/>
  <c r="O52" i="2"/>
  <c r="N52" i="2"/>
  <c r="M52" i="2"/>
  <c r="L52" i="2"/>
  <c r="O51" i="2"/>
  <c r="N51" i="2"/>
  <c r="M51" i="2"/>
  <c r="L51" i="2"/>
  <c r="O50" i="2"/>
  <c r="N50" i="2"/>
  <c r="M50" i="2"/>
  <c r="L50" i="2"/>
  <c r="O49" i="2"/>
  <c r="N49" i="2"/>
  <c r="M49" i="2"/>
  <c r="L49" i="2"/>
  <c r="O48" i="2"/>
  <c r="N48" i="2"/>
  <c r="M48" i="2"/>
  <c r="L48" i="2"/>
  <c r="O47" i="2"/>
  <c r="N47" i="2"/>
  <c r="M47" i="2"/>
  <c r="L47" i="2"/>
  <c r="O46" i="2"/>
  <c r="N46" i="2"/>
  <c r="M46" i="2"/>
  <c r="L46" i="2"/>
  <c r="O45" i="2"/>
  <c r="N45" i="2"/>
  <c r="M45" i="2"/>
  <c r="L45" i="2"/>
  <c r="O44" i="2"/>
  <c r="N44" i="2"/>
  <c r="M44" i="2"/>
  <c r="L44" i="2"/>
  <c r="O43" i="2"/>
  <c r="N43" i="2"/>
  <c r="M43" i="2"/>
  <c r="L43" i="2"/>
  <c r="O42" i="2"/>
  <c r="N42" i="2"/>
  <c r="M42" i="2"/>
  <c r="L42" i="2"/>
  <c r="O41" i="2"/>
  <c r="N41" i="2"/>
  <c r="M41" i="2"/>
  <c r="L41" i="2"/>
  <c r="O40" i="2"/>
  <c r="N40" i="2"/>
  <c r="M40" i="2"/>
  <c r="L40" i="2"/>
  <c r="O39" i="2"/>
  <c r="N39" i="2"/>
  <c r="M39" i="2"/>
  <c r="L39" i="2"/>
  <c r="O38" i="2"/>
  <c r="N38" i="2"/>
  <c r="M38" i="2"/>
  <c r="L38" i="2"/>
  <c r="O37" i="2"/>
  <c r="N37" i="2"/>
  <c r="M37" i="2"/>
  <c r="L37" i="2"/>
  <c r="O36" i="2"/>
  <c r="N36" i="2"/>
  <c r="M36" i="2"/>
  <c r="L36" i="2"/>
  <c r="O35" i="2"/>
  <c r="N35" i="2"/>
  <c r="M35" i="2"/>
  <c r="L35" i="2"/>
  <c r="O34" i="2"/>
  <c r="N34" i="2"/>
  <c r="M34" i="2"/>
  <c r="L34" i="2"/>
  <c r="O33" i="2"/>
  <c r="N33" i="2"/>
  <c r="M33" i="2"/>
  <c r="L33" i="2"/>
  <c r="O32" i="2"/>
  <c r="N32" i="2"/>
  <c r="M32" i="2"/>
  <c r="L32" i="2"/>
  <c r="O31" i="2"/>
  <c r="N31" i="2"/>
  <c r="M31" i="2"/>
  <c r="L31" i="2"/>
  <c r="O30" i="2"/>
  <c r="N30" i="2"/>
  <c r="M30" i="2"/>
  <c r="L30" i="2"/>
  <c r="O29" i="2"/>
  <c r="N29" i="2"/>
  <c r="M29" i="2"/>
  <c r="L29" i="2"/>
  <c r="O28" i="2"/>
  <c r="N28" i="2"/>
  <c r="M28" i="2"/>
  <c r="L28" i="2"/>
  <c r="O27" i="2"/>
  <c r="N27" i="2"/>
  <c r="M27" i="2"/>
  <c r="L27" i="2"/>
  <c r="O26" i="2"/>
  <c r="N26" i="2"/>
  <c r="M26" i="2"/>
  <c r="L26" i="2"/>
  <c r="O25" i="2"/>
  <c r="N25" i="2"/>
  <c r="M25" i="2"/>
  <c r="L25" i="2"/>
  <c r="O24" i="2"/>
  <c r="N24" i="2"/>
  <c r="M24" i="2"/>
  <c r="L24" i="2"/>
  <c r="O23" i="2"/>
  <c r="N23" i="2"/>
  <c r="M23" i="2"/>
  <c r="L23" i="2"/>
  <c r="O22" i="2"/>
  <c r="N22" i="2"/>
  <c r="M22" i="2"/>
  <c r="L22" i="2"/>
  <c r="O21" i="2"/>
  <c r="N21" i="2"/>
  <c r="M21" i="2"/>
  <c r="L21" i="2"/>
  <c r="O20" i="2"/>
  <c r="N20" i="2"/>
  <c r="M20" i="2"/>
  <c r="L20" i="2"/>
  <c r="O19" i="2"/>
  <c r="N19" i="2"/>
  <c r="M19" i="2"/>
  <c r="L19" i="2"/>
  <c r="O18" i="2"/>
  <c r="N18" i="2"/>
  <c r="M18" i="2"/>
  <c r="L18" i="2"/>
  <c r="O17" i="2"/>
  <c r="N17" i="2"/>
  <c r="M17" i="2"/>
  <c r="L17" i="2"/>
  <c r="O16" i="2"/>
  <c r="N16" i="2"/>
  <c r="M16" i="2"/>
  <c r="L16" i="2"/>
  <c r="O15" i="2"/>
  <c r="N15" i="2"/>
  <c r="M15" i="2"/>
  <c r="L15" i="2"/>
  <c r="O14" i="2"/>
  <c r="N14" i="2"/>
  <c r="M14" i="2"/>
  <c r="L14" i="2"/>
  <c r="O13" i="2"/>
  <c r="N13" i="2"/>
  <c r="M13" i="2"/>
  <c r="L13" i="2"/>
  <c r="O12" i="2"/>
  <c r="N12" i="2"/>
  <c r="M12" i="2"/>
  <c r="L12" i="2"/>
  <c r="O11" i="2"/>
  <c r="N11" i="2"/>
  <c r="M11" i="2"/>
  <c r="L11" i="2"/>
  <c r="O10" i="2"/>
  <c r="N10" i="2"/>
  <c r="M10" i="2"/>
  <c r="L10" i="2"/>
  <c r="O9" i="2"/>
  <c r="N9" i="2"/>
  <c r="M9" i="2"/>
  <c r="L9" i="2"/>
  <c r="O8" i="2"/>
  <c r="N8" i="2"/>
  <c r="M8" i="2"/>
  <c r="L8" i="2"/>
  <c r="O7" i="2"/>
  <c r="N7" i="2"/>
  <c r="M7" i="2"/>
  <c r="L7" i="2"/>
  <c r="O6" i="2"/>
  <c r="N6" i="2"/>
  <c r="M6" i="2"/>
  <c r="L6" i="2"/>
  <c r="O5" i="2"/>
  <c r="N5" i="2"/>
  <c r="M5" i="2"/>
  <c r="L5" i="2"/>
  <c r="O4" i="2"/>
  <c r="N4" i="2"/>
  <c r="M4" i="2"/>
  <c r="L4" i="2"/>
  <c r="O3" i="2"/>
  <c r="N3" i="2"/>
  <c r="M3" i="2"/>
  <c r="L3" i="2"/>
  <c r="O2" i="2"/>
  <c r="N2" i="2"/>
  <c r="M2" i="2"/>
  <c r="L2" i="2"/>
  <c r="T61" i="1"/>
  <c r="B16" i="1" s="1"/>
  <c r="S61" i="1"/>
  <c r="B12" i="1" s="1"/>
  <c r="P61" i="1"/>
  <c r="B10" i="1" s="1"/>
  <c r="N61" i="1"/>
  <c r="B14" i="1" s="1"/>
  <c r="L61" i="1"/>
  <c r="I61" i="1"/>
  <c r="G61" i="1"/>
  <c r="F61" i="1"/>
  <c r="B6" i="1" s="1"/>
  <c r="Y60" i="1"/>
  <c r="X60" i="1"/>
  <c r="O60" i="1"/>
  <c r="Y59" i="1"/>
  <c r="X59" i="1"/>
  <c r="O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O52" i="1"/>
  <c r="Y51" i="1"/>
  <c r="X51" i="1"/>
  <c r="O51" i="1"/>
  <c r="Y50" i="1"/>
  <c r="X50" i="1"/>
  <c r="O50" i="1"/>
  <c r="Y49" i="1"/>
  <c r="X49" i="1"/>
  <c r="O49" i="1"/>
  <c r="Y48" i="1"/>
  <c r="X48" i="1"/>
  <c r="O48" i="1"/>
  <c r="Y47" i="1"/>
  <c r="X47" i="1"/>
  <c r="O47" i="1"/>
  <c r="Y46" i="1"/>
  <c r="X46" i="1"/>
  <c r="O46" i="1"/>
  <c r="Y45" i="1"/>
  <c r="X45" i="1"/>
  <c r="O45" i="1"/>
  <c r="Y44" i="1"/>
  <c r="X44" i="1"/>
  <c r="O44" i="1"/>
  <c r="Y43" i="1"/>
  <c r="X43" i="1"/>
  <c r="O43" i="1"/>
  <c r="Y42" i="1"/>
  <c r="X42" i="1"/>
  <c r="O42" i="1"/>
  <c r="Y41" i="1"/>
  <c r="X41" i="1"/>
  <c r="O41" i="1"/>
  <c r="Y40" i="1"/>
  <c r="X40" i="1"/>
  <c r="O40" i="1"/>
  <c r="O39" i="1"/>
  <c r="Y38" i="1"/>
  <c r="X38" i="1"/>
  <c r="O38" i="1"/>
  <c r="Y37" i="1"/>
  <c r="X37" i="1"/>
  <c r="O37" i="1"/>
  <c r="Y36" i="1"/>
  <c r="X36" i="1"/>
  <c r="O36" i="1"/>
  <c r="Y35" i="1"/>
  <c r="X35" i="1"/>
  <c r="O35" i="1"/>
  <c r="Y34" i="1"/>
  <c r="X34" i="1"/>
  <c r="O34" i="1"/>
  <c r="Y33" i="1"/>
  <c r="X33" i="1"/>
  <c r="O33" i="1"/>
  <c r="Y32" i="1"/>
  <c r="X32" i="1"/>
  <c r="O32" i="1"/>
  <c r="Y31" i="1"/>
  <c r="X31" i="1"/>
  <c r="O31" i="1"/>
  <c r="Y30" i="1"/>
  <c r="X30" i="1"/>
  <c r="O30" i="1"/>
  <c r="Y29" i="1"/>
  <c r="X29" i="1"/>
  <c r="O29" i="1"/>
  <c r="Y28" i="1"/>
  <c r="X28" i="1"/>
  <c r="O28" i="1"/>
  <c r="Y27" i="1"/>
  <c r="X27" i="1"/>
  <c r="O27" i="1"/>
  <c r="Y26" i="1"/>
  <c r="X26" i="1"/>
  <c r="O26" i="1"/>
  <c r="Y25" i="1"/>
  <c r="X25" i="1"/>
  <c r="O25" i="1"/>
  <c r="Y24" i="1"/>
  <c r="X24" i="1"/>
  <c r="O24" i="1"/>
  <c r="Y23" i="1"/>
  <c r="X23" i="1"/>
  <c r="O23" i="1"/>
  <c r="O22" i="1"/>
  <c r="Y21" i="1"/>
  <c r="X21" i="1"/>
  <c r="O21" i="1"/>
  <c r="B21" i="1"/>
  <c r="Y20" i="1"/>
  <c r="X20" i="1"/>
  <c r="O20" i="1"/>
  <c r="Y19" i="1"/>
  <c r="X19" i="1"/>
  <c r="O19" i="1"/>
  <c r="Y18" i="1"/>
  <c r="X18" i="1"/>
  <c r="O18" i="1"/>
  <c r="Y17" i="1"/>
  <c r="X17" i="1"/>
  <c r="O17" i="1"/>
  <c r="Y16" i="1"/>
  <c r="X16" i="1"/>
  <c r="O16" i="1"/>
  <c r="Y15" i="1"/>
  <c r="X15" i="1"/>
  <c r="O15" i="1"/>
  <c r="Y14" i="1"/>
  <c r="X14" i="1"/>
  <c r="O14" i="1"/>
  <c r="Y13" i="1"/>
  <c r="X13" i="1"/>
  <c r="O13" i="1"/>
  <c r="Y12" i="1"/>
  <c r="X12" i="1"/>
  <c r="O12" i="1"/>
  <c r="Y11" i="1"/>
  <c r="X11" i="1"/>
  <c r="O11" i="1"/>
  <c r="Y10" i="1"/>
  <c r="X10" i="1"/>
  <c r="O10" i="1"/>
  <c r="Y9" i="1"/>
  <c r="X9" i="1"/>
  <c r="O9" i="1"/>
  <c r="Y8" i="1"/>
  <c r="X8" i="1"/>
  <c r="O8" i="1"/>
  <c r="B8" i="1"/>
  <c r="Y7" i="1"/>
  <c r="X7" i="1"/>
  <c r="O7" i="1"/>
  <c r="Y6" i="1"/>
  <c r="X6" i="1"/>
  <c r="O6" i="1"/>
  <c r="Y5" i="1"/>
  <c r="X5" i="1"/>
  <c r="O5" i="1"/>
  <c r="Y4" i="1"/>
  <c r="X4" i="1"/>
  <c r="O4" i="1"/>
  <c r="B4" i="1"/>
  <c r="Y3" i="1"/>
  <c r="X3" i="1"/>
  <c r="O3" i="1"/>
  <c r="B18" i="1" l="1"/>
</calcChain>
</file>

<file path=xl/sharedStrings.xml><?xml version="1.0" encoding="utf-8"?>
<sst xmlns="http://schemas.openxmlformats.org/spreadsheetml/2006/main" count="8187" uniqueCount="2070">
  <si>
    <t>执行完成日期</t>
  </si>
  <si>
    <t>达人合作跟踪表</t>
  </si>
  <si>
    <t>微信昵称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</si>
  <si>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</si>
  <si>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</si>
  <si>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</si>
  <si>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</si>
  <si>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</si>
  <si>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</si>
  <si>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</si>
  <si>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</si>
  <si>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</si>
  <si>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</si>
  <si>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</si>
  <si>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</si>
  <si>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</si>
  <si>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</si>
  <si>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</si>
  <si>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</si>
  <si>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</si>
  <si>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</si>
  <si>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</si>
  <si>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标题</t>
  </si>
  <si>
    <t>发布日期</t>
  </si>
  <si>
    <t>赞</t>
  </si>
  <si>
    <t>藏</t>
  </si>
  <si>
    <t>总评论</t>
  </si>
  <si>
    <t>博主回复</t>
  </si>
  <si>
    <t>原版视频</t>
  </si>
  <si>
    <t>是否收录</t>
  </si>
  <si>
    <t>合作形式</t>
  </si>
  <si>
    <t>剩余天数</t>
  </si>
  <si>
    <t>fanny</t>
  </si>
  <si>
    <t>Ai_Linsw</t>
  </si>
  <si>
    <t>林小婉</t>
  </si>
  <si>
    <t>https://www.xiaohongshu.com/user/profile/5ed3afca00000000010054b2?xhsshare=CopyLink&amp;appuid=5ed3afca00000000010054b2&amp;apptime=1598838640</t>
  </si>
  <si>
    <t>20000</t>
  </si>
  <si>
    <t>是</t>
  </si>
  <si>
    <t>https://www.xiaohongshu.com/discovery/item/5fa16c5a000000000100bd3e?xhsshare=CopyLink&amp;appuid=5ed3afca00000000010054b2&amp;apptime=1604418043</t>
  </si>
  <si>
    <t>已发</t>
  </si>
  <si>
    <t>视频</t>
  </si>
  <si>
    <t>唐碟子</t>
  </si>
  <si>
    <t>17675611328</t>
  </si>
  <si>
    <t>https://www.xiaohongshu.com/user/profile/5bacf3000336da000188371e?xhsshare=CopyLink&amp;appuid=5bacf3000336da000188371e&amp;apptime=1592632318</t>
  </si>
  <si>
    <t>10000</t>
  </si>
  <si>
    <t>https://www.xiaohongshu.com/discovery/item/5f9a8af00000000001009a59?xhsshare=CopyLink&amp;appuid=5bacf3000336da000188371e&amp;apptime=1603963772</t>
  </si>
  <si>
    <t>67</t>
  </si>
  <si>
    <t>35</t>
  </si>
  <si>
    <t>10</t>
  </si>
  <si>
    <t>总合作人数</t>
  </si>
  <si>
    <t>肉肉酒窝</t>
  </si>
  <si>
    <t>13078893745</t>
  </si>
  <si>
    <t>https://www.xiaohongshu.com/user/profile/5bd1b563e5d34700010656e0?xhsshare=CopyLink&amp;appuid=5bd1b563e5d34700010656e0&amp;apptime=1557300089</t>
  </si>
  <si>
    <t>12000</t>
  </si>
  <si>
    <t>https://www.xiaohongshu.com/discovery/item/5fa11f860000000001002e2c?xhsshare=CopyLink&amp;appuid=5bd1b563e5d34700010656e0&amp;apptime=1604394902</t>
  </si>
  <si>
    <t>https://m.weibo.cn/7299010685/4567226982596778</t>
  </si>
  <si>
    <t>155</t>
  </si>
  <si>
    <t>25</t>
  </si>
  <si>
    <t>11</t>
  </si>
  <si>
    <t>草莓味的莹仔</t>
  </si>
  <si>
    <t>enen4578</t>
  </si>
  <si>
    <t>https://www.xiaohongshu.com/user/profile/5bcda127618f63000165e9eb?xhsshare=CopyLink&amp;appuid=5bcda127618f63000165e9eb&amp;apptime=1596783826</t>
  </si>
  <si>
    <t>11000</t>
  </si>
  <si>
    <t>https://www.xiaohongshu.com/discovery/item/5fa0b62600000000010062a2?xhsshare=CopyLink&amp;appuid=5bcda127618f63000165e9eb&amp;apptime=1604367922</t>
  </si>
  <si>
    <t xml:space="preserve">https://m.weibo.cn/7299140415/4567180777621775
</t>
  </si>
  <si>
    <t>已拍单人数</t>
  </si>
  <si>
    <t>程橙</t>
  </si>
  <si>
    <t>13750212167</t>
  </si>
  <si>
    <t>橙子CC</t>
  </si>
  <si>
    <t>https://www.xiaohongshu.com/user/profile/5d0522450000000010013ac5?xhsshare=CopyLink&amp;appuid=5d0522450000000010013ac5&amp;apptime=1602732505</t>
  </si>
  <si>
    <t>https://www.xiaohongshu.com/discovery/item/5fa3d065000000000100647c?xhsshare=CopyLink&amp;appuid=5d0522450000000010013ac5&amp;apptime=1604571654</t>
  </si>
  <si>
    <t>张依依</t>
  </si>
  <si>
    <t>13866163024</t>
  </si>
  <si>
    <t>https://www.xiaohongshu.com/user/profile/5bf92bd3f1819b0001ce27c9?xhsshare=CopyLink&amp;appuid=5bf92bd3f1819b0001ce27c9&amp;apptime=1589338528</t>
  </si>
  <si>
    <t>13000</t>
  </si>
  <si>
    <t>https://www.xiaohongshu.com/discovery/item/5f9ff8ac000000000100a35d?xhsshare=CopyLink&amp;appuid=5bf92bd3f1819b0001ce27c9&amp;apptime=1604319446</t>
  </si>
  <si>
    <t>https://m.weibo.cn/7317160519/4566918323251328</t>
  </si>
  <si>
    <t>已交稿人数</t>
  </si>
  <si>
    <t>BY荔汁</t>
  </si>
  <si>
    <t>18290085448</t>
  </si>
  <si>
    <t>https://www.xiaohongshu.com/user/profile/5a032bc74eacab78d62110be?xhsshare=CopyLink&amp;appuid=5a032bc74eacab78d62110be&amp;apptime=1597939523</t>
  </si>
  <si>
    <t>https://www.xiaohongshu.com/discovery/item/5fa53489000000000101c4f3?xhsshare=CopyLink&amp;appuid=5a032bc74eacab78d62110be&amp;apptime=1604662445</t>
  </si>
  <si>
    <t>https://m.weibo.cn/7413392291/4568347033469279</t>
  </si>
  <si>
    <t>菜早早</t>
  </si>
  <si>
    <t>15360460761</t>
  </si>
  <si>
    <t>秋秋</t>
  </si>
  <si>
    <t>https://www.xiaohongshu.com/user/profile/5bfd3997e5ff920001bbbe2f?xhsshare=CopyLink&amp;appuid=5bfd3997e5ff920001bbbe2f&amp;apptime=1597387062</t>
  </si>
  <si>
    <t>17000</t>
  </si>
  <si>
    <t>https://www.xiaohongshu.com/discovery/item/5fa942dd000000000100bc49?xhsshare=CopyLink&amp;appuid=5bfd3997e5ff920001bbbe2f&amp;apptime=1605006144</t>
  </si>
  <si>
    <t>已发布人数</t>
  </si>
  <si>
    <t>袁荧玥大儿童</t>
  </si>
  <si>
    <t>yuanyingyuer</t>
  </si>
  <si>
    <t>奶糖大儿童</t>
  </si>
  <si>
    <t>https://www.xiaohongshu.com/user/profile/5e7626c900000000010002d7?xhsshare=CopyLink&amp;appuid=5e7626c900000000010002d7&amp;apptime=1602671651</t>
  </si>
  <si>
    <t>23000</t>
  </si>
  <si>
    <t>https://www.xiaohongshu.com/discovery/item/5f992b31000000000101da3c?xhsshare=CopyLink&amp;appuid=5e7626c900000000010002d7&amp;apptime=1603876442</t>
  </si>
  <si>
    <t>煤球是妹妹</t>
  </si>
  <si>
    <t>Q_GZH000</t>
  </si>
  <si>
    <t>是乔妹妹呢</t>
  </si>
  <si>
    <t>https://www.xiaohongshu.com/user/profile/5d22e95f000000001103eae1?xhsshare=CopyLink&amp;appuid=5c50024e00000000100383f9&amp;apptime=1601514606</t>
  </si>
  <si>
    <t>https://www.xiaohongshu.com/discovery/item/5f9e8f94000000000100bf8c?xhsshare=CopyLink&amp;appuid=5f4b71bb000000000101f201&amp;apptime=1604240255</t>
  </si>
  <si>
    <t>拍单总额</t>
  </si>
  <si>
    <r>
      <rPr>
        <sz val="12"/>
        <rFont val="微软雅黑"/>
        <charset val="134"/>
      </rPr>
      <t>绿鹿噜呢</t>
    </r>
    <r>
      <rPr>
        <sz val="12"/>
        <rFont val="Baskerville Old Face"/>
        <family val="1"/>
      </rPr>
      <t>🦌</t>
    </r>
    <r>
      <rPr>
        <sz val="12"/>
        <rFont val="微软雅黑"/>
        <charset val="134"/>
      </rPr>
      <t>（</t>
    </r>
    <r>
      <rPr>
        <sz val="12"/>
        <rFont val="Baskerville Old Face"/>
        <family val="1"/>
      </rPr>
      <t>🍟</t>
    </r>
    <r>
      <rPr>
        <sz val="12"/>
        <rFont val="宋体"/>
        <charset val="134"/>
      </rPr>
      <t>【改图文】</t>
    </r>
  </si>
  <si>
    <t>lgz20000825</t>
  </si>
  <si>
    <r>
      <rPr>
        <sz val="12"/>
        <rFont val="微软雅黑"/>
        <charset val="134"/>
      </rPr>
      <t>绿鹿噜呢</t>
    </r>
    <r>
      <rPr>
        <sz val="12"/>
        <rFont val="Baskerville Old Face"/>
        <family val="1"/>
      </rPr>
      <t>🦌</t>
    </r>
  </si>
  <si>
    <t>https://www.xiaohongshu.com/user/profile/5d502b18000000001600bfb7?xhsshare=CopyLink&amp;appuid=5d502b18000000001600bfb7&amp;apptime=1602672181</t>
  </si>
  <si>
    <t>https://www.xiaohongshu.com/discovery/item/5f9fe38e00000000010034dd?xhsshare=CopyLink&amp;appuid=5d502b18000000001600bfb7&amp;apptime=1604314027</t>
  </si>
  <si>
    <t>Lucia</t>
  </si>
  <si>
    <t>Lucia3707</t>
  </si>
  <si>
    <t>evilive_R</t>
  </si>
  <si>
    <t>https://www.xiaohongshu.com/user/profile/5db318960000000001005b19?xhsshare=CopyLink&amp;appuid=5db318960000000001005b19&amp;apptime=1582646851</t>
  </si>
  <si>
    <t>https://www.xiaohongshu.com/discovery/item/5fa160e7000000000101f4d2?xhsshare=CopyLink&amp;appuid=5e8ffa770000000001005883&amp;apptime=1604462071</t>
  </si>
  <si>
    <t>结算总额</t>
  </si>
  <si>
    <t>nothing</t>
  </si>
  <si>
    <t>CWC334240076</t>
  </si>
  <si>
    <t>wings</t>
  </si>
  <si>
    <t>https://www.xiaohongshu.com/user/profile/5bcf348d868e9b0001117395?xhsshare=CopyLink&amp;appuid=5bcf348d868e9b0001117395&amp;apptime=1593330115</t>
  </si>
  <si>
    <t>14000</t>
  </si>
  <si>
    <t>https://www.xiaohongshu.com/discovery/item/5fa56b1e000000000101e59a?xhsshare=CopyLink&amp;appuid=5bcf348d868e9b0001117395&amp;apptime=1604800682</t>
  </si>
  <si>
    <t>没有蛋糕</t>
  </si>
  <si>
    <t>miayangmaomao</t>
  </si>
  <si>
    <t>k头小猫咪</t>
  </si>
  <si>
    <t>https://www.xiaohongshu.com/user/profile/5d5d0a990000000001004fe7?xhsshare=CopyLink&amp;appuid=5d5d0a990000000001004fe7&amp;apptime=1570513112</t>
  </si>
  <si>
    <t>https://www.xiaohongshu.com/discovery/item/5faa1bc7000000000101f6d2?xhsshare=CopyLink&amp;appuid=555766b862a60c598594a55c&amp;apptime=1604984235</t>
  </si>
  <si>
    <t>待结算总额</t>
  </si>
  <si>
    <t>Newsoul</t>
  </si>
  <si>
    <t>Newsoul228</t>
  </si>
  <si>
    <t>小杜同学</t>
  </si>
  <si>
    <t>https://www.xiaohongshu.com/user/profile/59ebe72ce8ac2b30a041a6e0?xhsshare=CopyLink&amp;appuid=59ebe72ce8ac2b30a041a6e0&amp;apptime=1602685550</t>
  </si>
  <si>
    <t>22000</t>
  </si>
  <si>
    <t>https://www.xiaohongshu.com/discovery/item/5faa1079000000000101d307?xhsshare=CopyLink&amp;appuid=59ebe72ce8ac2b30a041a6e0&amp;apptime=1605089198</t>
  </si>
  <si>
    <t>waiting</t>
  </si>
  <si>
    <t>995230797</t>
  </si>
  <si>
    <t>joann小窝</t>
  </si>
  <si>
    <t>https://www.xiaohongshu.com/user/profile/5e746082000000000100ab5b?xhsshare=CopyLink&amp;appuid=5e746082000000000100ab5b&amp;apptime=1602677777</t>
  </si>
  <si>
    <t>19000</t>
  </si>
  <si>
    <t>图文</t>
  </si>
  <si>
    <r>
      <rPr>
        <sz val="12"/>
        <color rgb="FFC00000"/>
        <rFont val="宋体"/>
        <charset val="134"/>
      </rPr>
      <t></t>
    </r>
    <r>
      <rPr>
        <sz val="12"/>
        <color rgb="FFC00000"/>
        <rFont val="微软雅黑"/>
        <charset val="134"/>
      </rPr>
      <t xml:space="preserve"> </t>
    </r>
    <r>
      <rPr>
        <sz val="12"/>
        <color rgb="FFC00000"/>
        <rFont val="宋体"/>
        <charset val="134"/>
      </rPr>
      <t></t>
    </r>
    <r>
      <rPr>
        <sz val="12"/>
        <color rgb="FFC00000"/>
        <rFont val="微软雅黑"/>
        <charset val="134"/>
      </rPr>
      <t xml:space="preserve"> 布玲 布玲</t>
    </r>
    <r>
      <rPr>
        <sz val="12"/>
        <color rgb="FFC00000"/>
        <rFont val="宋体"/>
        <charset val="134"/>
      </rPr>
      <t></t>
    </r>
    <r>
      <rPr>
        <sz val="12"/>
        <color rgb="FFC00000"/>
        <rFont val="微软雅黑"/>
        <charset val="134"/>
      </rPr>
      <t xml:space="preserve">  </t>
    </r>
    <r>
      <rPr>
        <sz val="12"/>
        <color rgb="FFC00000"/>
        <rFont val="宋体"/>
        <charset val="134"/>
      </rPr>
      <t></t>
    </r>
  </si>
  <si>
    <t>w1062567072</t>
  </si>
  <si>
    <t>玲阿妹子</t>
  </si>
  <si>
    <t>https://www.xiaohongshu.com/user/profile/5e88b2b3000000000100759b?xhsshare=CopyLink&amp;appuid=5e88b2b3000000000100759b&amp;apptime=1595579020</t>
  </si>
  <si>
    <t>https://www.xiaohongshu.com/discovery/item/5fa123160000000001003be8?xhsshare=CopyLink&amp;appuid=5e88b2b3000000000100759b&amp;apptime=1604396228</t>
  </si>
  <si>
    <t>最新更新日期</t>
  </si>
  <si>
    <t>Lcorgi-</t>
  </si>
  <si>
    <t>15766972772</t>
  </si>
  <si>
    <t>LCORGI 柯小基</t>
  </si>
  <si>
    <t>https://www.xiaohongshu.com/user/profile/5c475c360000000011010c4d?xhsshare=CopyLink&amp;appuid=5c475c360000000011010c4d&amp;apptime=1602674556</t>
  </si>
  <si>
    <t>boom（群多有事私聊）</t>
  </si>
  <si>
    <t>qy66742</t>
  </si>
  <si>
    <t>是你的11</t>
  </si>
  <si>
    <t>https://www.xiaohongshu.com/user/profile/5a87f9b211be10035cfebf37?xhsshare=CopyLink&amp;appuid=5a87f9b211be10035cfebf37&amp;apptime=1602672164</t>
  </si>
  <si>
    <t>https://m.weibo.cn/3646348652/4566894730811752</t>
  </si>
  <si>
    <t>森川元子</t>
  </si>
  <si>
    <t>mignon211</t>
  </si>
  <si>
    <t>https://www.xiaohongshu.com/user/profile/5ee8d53f000000000101d89d?xhsshare=CopyLink&amp;appuid=5ee8d53f000000000101d89d&amp;apptime=1595615608</t>
  </si>
  <si>
    <t>11200</t>
  </si>
  <si>
    <t>https://www.xiaohongshu.com/discovery/item/5fabbd1d000000000101deba?xhsshare=CopyLink&amp;appuid=5ee8d53f000000000101d89d&amp;apptime=1605090626</t>
  </si>
  <si>
    <t>花枝春野</t>
  </si>
  <si>
    <t>LynazziRose</t>
  </si>
  <si>
    <t>https://www.xiaohongshu.com/user/profile/5c5e3c58000000001a037783?xhsshare=CopyLink&amp;appuid=5c5e3c58000000001a037783&amp;apptime=1602672791</t>
  </si>
  <si>
    <t>https://www.xiaohongshu.com/discovery/item/5f98fa0b00000000010069dc?xhsshare=CopyLink&amp;appuid=5c5e3c58000000001a037783&amp;apptime=1604401313</t>
  </si>
  <si>
    <t>付书林</t>
  </si>
  <si>
    <t>mengjie7071</t>
  </si>
  <si>
    <t>书林书林呀</t>
  </si>
  <si>
    <t>https://www.xiaohongshu.com/user/profile/5dd62f2e0000000001008dfe?xhsshare=CopyLink&amp;appuid=5dd62f2e0000000001008dfe&amp;apptime=1587886065</t>
  </si>
  <si>
    <t>16000</t>
  </si>
  <si>
    <t>https://www.xiaohongshu.com/discovery/item/5fa1229c0000000001009744?xhsshare=CopyLink&amp;appuid=5dd62f2e0000000001008dfe&amp;apptime=1604396551</t>
  </si>
  <si>
    <t>minochily</t>
  </si>
  <si>
    <t>可凡了</t>
  </si>
  <si>
    <t>https://www.xiaohongshu.com/user/profile/5be01fc20b6b7200015c6df0?xhsshare=CopyLink&amp;appuid=5be01fc20b6b7200015c6df0&amp;apptime=1597140927</t>
  </si>
  <si>
    <t>15816198773</t>
  </si>
  <si>
    <t>https://www.xiaohongshu.com/discovery/item/5f9d7a640000000001006ac7?xhsshare=CopyLink&amp;appuid=5be01fc20b6b7200015c6df0&amp;apptime=1604315311</t>
  </si>
  <si>
    <r>
      <rPr>
        <sz val="12"/>
        <color rgb="FFC00000"/>
        <rFont val="微软雅黑"/>
        <charset val="134"/>
      </rPr>
      <t>啾啾哟</t>
    </r>
    <r>
      <rPr>
        <sz val="12"/>
        <color rgb="FFC00000"/>
        <rFont val="Baskerville Old Face"/>
        <family val="1"/>
      </rPr>
      <t>🐰</t>
    </r>
    <r>
      <rPr>
        <sz val="12"/>
        <color rgb="FFC00000"/>
        <rFont val="宋体"/>
        <charset val="134"/>
      </rPr>
      <t>【视频合作】</t>
    </r>
  </si>
  <si>
    <t>xiaoxiang2b</t>
  </si>
  <si>
    <t>是啾啾哟</t>
  </si>
  <si>
    <t>https://www.xiaohongshu.com/user/profile/5dd290a60000000001002127?xhsshare=CopyLink&amp;appuid=5dd290a60000000001002127&amp;apptime=1580804707</t>
  </si>
  <si>
    <t>62000</t>
  </si>
  <si>
    <t>13556353106</t>
  </si>
  <si>
    <t>青年小宋【视频合作】</t>
  </si>
  <si>
    <t>asongyu666888</t>
  </si>
  <si>
    <t>青年小宋</t>
  </si>
  <si>
    <t>52000</t>
  </si>
  <si>
    <t>18111645142</t>
  </si>
  <si>
    <t>https://www.xiaohongshu.com/discovery/item/5faa6abf000000000101d911?xhsshare=CopyLink&amp;appuid=5ce7747e0000000005002be2&amp;apptime=1605089017</t>
  </si>
  <si>
    <r>
      <rPr>
        <sz val="12"/>
        <color theme="1"/>
        <rFont val="微软雅黑"/>
        <charset val="134"/>
      </rPr>
      <t xml:space="preserve">EACO </t>
    </r>
    <r>
      <rPr>
        <sz val="12"/>
        <color theme="1"/>
        <rFont val="Baskerville Old Face"/>
        <family val="1"/>
      </rPr>
      <t>🧸ྀི</t>
    </r>
  </si>
  <si>
    <t>850438037</t>
  </si>
  <si>
    <t>月野秃秃子</t>
  </si>
  <si>
    <t>https://www.xiaohongshu.com/user/profile/5e98045600000000010007d6?xhsshare=CopyLink&amp;appuid=5e98045600000000010007d6&amp;apptime=1597929133</t>
  </si>
  <si>
    <t>https://www.xiaohongshu.com/discovery/item/5fa2c0820000000001003869?xhsshare=CopyLink&amp;appuid=5e98045600000000010007d6&amp;apptime=1604647768</t>
  </si>
  <si>
    <t>噢</t>
  </si>
  <si>
    <t>13542725565</t>
  </si>
  <si>
    <t>圆圆不是圈圈</t>
  </si>
  <si>
    <t>https://www.xiaohongshu.com/user/profile/5cf5153e0000000017020c0f?xhsshare=CopyLink&amp;appuid=5cf5153e0000000017020c0f&amp;apptime=1602673088</t>
  </si>
  <si>
    <t>https://www.xiaohongshu.com/discovery/item/5f9a26470000000001008aaf?xhsshare=CopyLink&amp;appuid=5cf5153e0000000017020c0f&amp;apptime=1603950317</t>
  </si>
  <si>
    <t>741</t>
  </si>
  <si>
    <t>Csyhenhuing</t>
  </si>
  <si>
    <t>菌菌钓个金泰泰</t>
  </si>
  <si>
    <t>https://www.xiaohongshu.com/user/profile/5f572e9600000000010060e8?xhsshare=CopyLink&amp;appuid=5f572e9600000000010060e8&amp;apptime=1602694478</t>
  </si>
  <si>
    <t>https://www.xiaohongshu.com/discovery/item/5f966ce5000000000101d8a3?xhsshare=CopyLink&amp;appuid=5f572e9600000000010060e8&amp;apptime=1604125118</t>
  </si>
  <si>
    <t>https://m.weibo.cn/5403987724/456504756667054</t>
  </si>
  <si>
    <t>MULY</t>
  </si>
  <si>
    <t>LY941986055</t>
  </si>
  <si>
    <t>https://www.xiaohongshu.com/user/profile/59ed5cfc4eacab13279ded91?xhsshare=CopyLink&amp;appuid=59ed5cfc4eacab13279ded91&amp;apptime=1602721865</t>
  </si>
  <si>
    <t>https://www.xiaohongshu.com/discovery/item/5f98dcd10000000001000802?xhsshare=SinaWeibo&amp;appuid=59ed5cfc4eacab13279ded91&amp;apptime=1603853652</t>
  </si>
  <si>
    <t>https://m.weibo.cn/3827972882/4564956374108585</t>
  </si>
  <si>
    <t>7七</t>
  </si>
  <si>
    <t>pozz77</t>
  </si>
  <si>
    <t>零下西岐</t>
  </si>
  <si>
    <t>https://www.xiaohongshu.com/user/profile/5bfd70850d4a16000112183d?xhsshare=CopyLink&amp;appuid=5bfd70850d4a16000112183d&amp;apptime=1593971061</t>
  </si>
  <si>
    <t>https://www.xiaohongshu.com/discovery/item/5fa00dd3000000000100bdc7?xhsshare=CopyLink&amp;appuid=5bfd70850d4a16000112183d&amp;apptime=1604325092</t>
  </si>
  <si>
    <t>https://m.oasis.weibo.cn/v1/h5/share?sid=4566932428959585</t>
  </si>
  <si>
    <t>吴晓琪</t>
  </si>
  <si>
    <t>wxq18859</t>
  </si>
  <si>
    <t>小丸子可爱的琪琪麻麻</t>
  </si>
  <si>
    <t>https://www.xiaohongshu.com/user/profile/5cb1f9150000000017006115?xhsshare=CopyLink&amp;appuid=5cb1f9150000000017006115&amp;apptime=1602676990</t>
  </si>
  <si>
    <t>https://www.xiaohongshu.com/discovery/item/5f9d0b2500000000010081f4?xhsshare=CopyLink&amp;appuid=5cb1f9150000000017006115&amp;apptime=1604131320</t>
  </si>
  <si>
    <t>https://m.weibo.cn/5632322208/4566102812135282</t>
  </si>
  <si>
    <t>小超人</t>
  </si>
  <si>
    <t>lyn25161</t>
  </si>
  <si>
    <t>大哥的小超人</t>
  </si>
  <si>
    <t>https://www.xiaohongshu.com/user/profile/595e084ab1da140a9e4a0e63?xhsshare=CopyLink&amp;appuid=595e084ab1da140a9e4a0e63&amp;apptime=1602672521</t>
  </si>
  <si>
    <t>https://www.xiaohongshu.com/discovery/item/5f9d71a8000000000100397d?xhsshare=CopyLink&amp;appuid=595e084ab1da140a9e4a0e63&amp;apptime=1604154268</t>
  </si>
  <si>
    <t>希宝贝er</t>
  </si>
  <si>
    <t>w791282676</t>
  </si>
  <si>
    <t>小啊小</t>
  </si>
  <si>
    <t>https://www.xiaohongshu.com/user/profile/53f2f867b4c4d679eab37c36?xhsshare=CopyLink&amp;appuid=53f2f867b4c4d679eab37c36&amp;apptime=1602671631</t>
  </si>
  <si>
    <t>https://www.xiaohongshu.com/discovery/item/5f967f95000000000101d4eb?xhsshare=CopyLink&amp;appuid=53f2f867b4c4d679eab37c36&amp;apptime=1603699014</t>
  </si>
  <si>
    <t>https://show.meitu.com/detail?feed_id=6726400847662566959&amp;lang=cn&amp;stat_id=6726400847662566959&amp;stat_gid=1567057004&amp;stat_uid=1616283792</t>
  </si>
  <si>
    <t>shiry</t>
  </si>
  <si>
    <t>L1275361850</t>
  </si>
  <si>
    <t>无糖少女～</t>
  </si>
  <si>
    <t>https://www.xiaohongshu.com/user/profile/5ce949eb0000000011008469?xhsshare=CopyLink&amp;appuid=5ce949eb0000000011008469&amp;apptime=1600099151</t>
  </si>
  <si>
    <t>https://www.xiaohongshu.com/discovery/item/5f9921f90000000001002ff5?xhsshare=CopyLink&amp;appuid=5ce949eb0000000011008469&amp;apptime=1603871286</t>
  </si>
  <si>
    <t>https://m.weibo.cn/7489795179/4565067939452035</t>
  </si>
  <si>
    <t>小狐狸</t>
  </si>
  <si>
    <t>15946674779</t>
  </si>
  <si>
    <t>https://www.xiaohongshu.com/user/profile/5cd3e31e0000000012030e58?xhsshare=CopyLink&amp;appuid=5cd3e31e0000000012030e58&amp;apptime=1602673599</t>
  </si>
  <si>
    <t>https://www.xiaohongshu.com/discovery/item/5f968acf000000000101fca9?xhsshare=CopyLink&amp;appuid=5cd4d1a0000000001700dc4b&amp;apptime=1603701733</t>
  </si>
  <si>
    <t>https://v.douyin.com/J5qs1WT/</t>
  </si>
  <si>
    <t>布丁里的草莓(10月中下旬可约)</t>
  </si>
  <si>
    <t>CMWLJ5464</t>
  </si>
  <si>
    <t>布丁里的草莓</t>
  </si>
  <si>
    <t>https://www.xiaohongshu.com/user/profile/573b12b36a6a6914fc7cc0ce?xhsshare=CopyLink&amp;appuid=573b12b36a6a6914fc7cc0ce&amp;apptime=1602672470</t>
  </si>
  <si>
    <t>https://www.xiaohongshu.com/discovery/item/5f97817a00000000010032f9?xhsshare=CopyLink&amp;appuid=573b12b36a6a6914fc7cc0ce&amp;apptime=1603764612</t>
  </si>
  <si>
    <t>YanG .</t>
  </si>
  <si>
    <t>17696051183</t>
  </si>
  <si>
    <r>
      <rPr>
        <sz val="12"/>
        <color theme="1"/>
        <rFont val="微软雅黑"/>
        <charset val="134"/>
      </rPr>
      <t>佳佳</t>
    </r>
    <r>
      <rPr>
        <sz val="12"/>
        <color theme="1"/>
        <rFont val="Baskerville Old Face"/>
        <family val="1"/>
      </rPr>
      <t>🌟</t>
    </r>
  </si>
  <si>
    <t>https://www.xiaohongshu.com/user/profile/593bf11f5e87e71495d607c9?xhsshare=CopyLink&amp;appuid=593bf11f5e87e71495d607c9&amp;apptime=1602687734</t>
  </si>
  <si>
    <t>https://www.xiaohongshu.com/discovery/item/5f9f9871000000000100bc88?xhsshare=CopyLink&amp;appuid=593bf11f5e87e71495d607c9&amp;apptime=1604320133</t>
  </si>
  <si>
    <t>麦堆不姓麦</t>
  </si>
  <si>
    <t>mdd20010220</t>
  </si>
  <si>
    <t>https://www.xiaohongshu.com/user/profile/5ed7bf22000000000101dcfa?xhsshare=CopyLink&amp;appuid=5ed7bf22000000000101dcfa&amp;apptime=1602677583</t>
  </si>
  <si>
    <t>https://www.xiaohongshu.com/discovery/item/5f9c0fe3000000000100139b?xhsshare=CopyLink&amp;appuid=5ed7bf22000000000101dcfa&amp;apptime=1604071145</t>
  </si>
  <si>
    <t>小唔的舒适区</t>
  </si>
  <si>
    <t>nideshushiqu8</t>
  </si>
  <si>
    <t>https://www.xiaohongshu.com/user/profile/5ba788a0aeae0100019bbb9d?xhsshare=CopyLink&amp;appuid=5ba788a0aeae0100019bbb9d&amp;apptime=1602672719</t>
  </si>
  <si>
    <t>https://www.xiaohongshu.com/discovery/item/5fa2ca7a000000000100753d?xhsshare=CopyLink&amp;appuid=5ba788a0aeae0100019bbb9d&amp;apptime=1604646297</t>
  </si>
  <si>
    <t>莉莉安（考试回复慢</t>
  </si>
  <si>
    <t>sisykoo</t>
  </si>
  <si>
    <t>粒粒</t>
  </si>
  <si>
    <t>https://www.xiaohongshu.com/user/profile/5e3154ac0000000001007566?xhsshare=CopyLink&amp;appuid=5e3154ac0000000001007566&amp;apptime=1602671341</t>
  </si>
  <si>
    <t>https://www.xiaohongshu.com/discovery/item/5fa105730000000001001312?xhsshare=CopyLink&amp;appuid=5e3154ac0000000001007566&amp;apptime=1604388263</t>
  </si>
  <si>
    <t>keio</t>
  </si>
  <si>
    <t>1666263579</t>
  </si>
  <si>
    <t>全糖女孩</t>
  </si>
  <si>
    <t>https://www.xiaohongshu.com/user/profile/5bea7341bbdc4c000130e0db?xhsshare=CopyLink&amp;appuid=5bea7341bbdc4c000130e0db&amp;apptime=1602672445</t>
  </si>
  <si>
    <t>https://www.xiaohongshu.com/discovery/item/5fa12919000000000100b0a6?xhsshare=CopyLink&amp;appuid=5bea7341bbdc4c000130e0db&amp;apptime=1604397990</t>
  </si>
  <si>
    <t>卡塔酱（10月11月可约）</t>
  </si>
  <si>
    <t>kata9426</t>
  </si>
  <si>
    <t>卡塔酱</t>
  </si>
  <si>
    <t>https://www.xiaohongshu.com/user/profile/5dbc0f970000000001005923?xhsshare=CopyLink&amp;appuid=5e7c5bee0000000001007e31&amp;apptime=1601256716</t>
  </si>
  <si>
    <t>https://www.xiaohongshu.com/discovery/item/5f9d87220000000001009d66?xhsshare=CopyLink&amp;appuid=5dbc0f970000000001005923&amp;apptime=1604327236</t>
  </si>
  <si>
    <t>PrAiNtong</t>
  </si>
  <si>
    <t>F8080522</t>
  </si>
  <si>
    <t>甜酒果</t>
  </si>
  <si>
    <t>https://www.xiaohongshu.com/user/profile/5dd921490000000001004272?xhsshare=CopyLink&amp;appuid=5dd921490000000001004272&amp;apptime=1602673199</t>
  </si>
  <si>
    <t>https://www.xiaohongshu.com/discovery/item/5f9c1c1f00000000010004f3?xhsshare=SinaWeibo&amp;appuid=5dd921490000000001004272&amp;apptime=1604068142</t>
  </si>
  <si>
    <r>
      <rPr>
        <sz val="12"/>
        <color theme="1"/>
        <rFont val="Baskerville Old Face"/>
        <family val="1"/>
      </rPr>
      <t>💛</t>
    </r>
    <r>
      <rPr>
        <sz val="12"/>
        <color theme="1"/>
        <rFont val="微软雅黑"/>
        <charset val="134"/>
      </rPr>
      <t>PERLIE</t>
    </r>
  </si>
  <si>
    <t>739174124</t>
  </si>
  <si>
    <t>圈圈皮</t>
  </si>
  <si>
    <t>https://www.xiaohongshu.com/user/profile/5d3c897f000000001102983c?xhsshare=CopyLink&amp;appuid=5d3c897f000000001102983c&amp;apptime=1602671556</t>
  </si>
  <si>
    <t>https://www.xiaohongshu.com/discovery/item/5f96c50300000000010090c2?xhsshare=CopyLink&amp;appuid=5d3c897f000000001102983c&amp;apptime=1603716363</t>
  </si>
  <si>
    <t>https://show.meitu.com/detail?feed_id=6726476146425225147&amp;root_id=1044359220&amp;stat_gid=1710582294&amp;stat_uid=1044359220</t>
  </si>
  <si>
    <t>潇潇橘</t>
  </si>
  <si>
    <t>chenghuan09</t>
  </si>
  <si>
    <t>https://www.xiaohongshu.com/user/profile/5c5020e2000000001803aa6d?xhsshare=CopyLink&amp;appuid=5c5020e2000000001803aa6d&amp;apptime=1602673762</t>
  </si>
  <si>
    <t>https://www.xiaohongshu.com/discovery/item/5f97bf92000000000101c59c?xhsshare=CopyLink&amp;appuid=5c5020e2000000001803aa6d&amp;apptime=1603789995</t>
  </si>
  <si>
    <t>狮子Eli</t>
  </si>
  <si>
    <t>Junuan-</t>
  </si>
  <si>
    <t>https://www.xiaohongshu.com/user/profile/5c38de2e00000000050286c7?xhsshare=CopyLink&amp;appuid=5c38de2e00000000050286c7&amp;apptime=1582629765</t>
  </si>
  <si>
    <t>https://www.xiaohongshu.com/discovery/item/5fa00eed0000000001007bb0?xhsshare=CopyLink&amp;appuid=5c38de2e00000000050286c7&amp;apptime=1604325126</t>
  </si>
  <si>
    <t>奶油小熊仔kol</t>
  </si>
  <si>
    <t>wh9003-</t>
  </si>
  <si>
    <t>奶油小熊仔</t>
  </si>
  <si>
    <t>https://www.xiaohongshu.com/user/profile/5cde5caf0000000010029fe8?xhsshare=CopyLink&amp;appuid=5cde5caf0000000010029fe8&amp;apptime=1602493376</t>
  </si>
  <si>
    <t>https://www.xiaohongshu.com/discovery/item/5f9f96c7000000000100b7d4?xhsshare=CopyLink&amp;appuid=5cde5caf0000000010029fe8&amp;apptime=1604294451</t>
  </si>
  <si>
    <t>舒子呀</t>
  </si>
  <si>
    <t>13450145216</t>
  </si>
  <si>
    <t>https://www.xiaohongshu.com/user/profile/5bec333119b55a0001066bf2?xhsshare=CopyLink&amp;appuid=5bec333119b55a0001066bf2&amp;apptime=1602685695</t>
  </si>
  <si>
    <t>https://www.xiaohongshu.com/discovery/item/5f97ffb6000000000100b829?xhsshare=SinaWeibo&amp;appuid=5bec333119b55a0001066bf2&amp;apptime=1603810972</t>
  </si>
  <si>
    <t>https://show.meitu.com/detail?feed_id=6726812859399960929&amp;lang=cn&amp;stat_id=6726812859399960929&amp;stat_gid=1718441069&amp;stat_uid=1672678205</t>
  </si>
  <si>
    <t>Even、zZ</t>
  </si>
  <si>
    <t>17020094582</t>
  </si>
  <si>
    <t>https://www.xiaohongshu.com/user/profile/5927fb535e87e73932bd7066?xhsshare=CopyLink&amp;appuid=5927fb535e87e73932bd7066&amp;apptime=1593521659</t>
  </si>
  <si>
    <t>https://www.xiaohongshu.com/discovery/item/5f9ba7ae0000000001006135?xhsshare=CopyLink&amp;appuid=5927fb535e87e73932bd7066&amp;apptime=1604036536</t>
  </si>
  <si>
    <t>https://m.weibo.cn/5081503586/4565722904661753</t>
  </si>
  <si>
    <t>STARK钢铁侠</t>
  </si>
  <si>
    <t>13631130057</t>
  </si>
  <si>
    <t>https://www.xiaohongshu.com/user/profile/5c1767230000000005011c71?xhsshare=CopyLink&amp;appuid=5c1767230000000005011c71&amp;apptime=1602554635</t>
  </si>
  <si>
    <t>https://www.xiaohongshu.com/discovery/item/5f968afc0000000001005884?xhsshare=CopyLink&amp;appuid=5c1767230000000005011c71&amp;apptime=1603701522</t>
  </si>
  <si>
    <t>https://m.weibo.cn/1888306133/4564321629901910</t>
  </si>
  <si>
    <t>Niya</t>
  </si>
  <si>
    <t>15986303486</t>
  </si>
  <si>
    <t>https://www.xiaohongshu.com/user/profile/5bcc16238c138d0001f31079?xhsshare=CopyLink&amp;appuid=5bcc16238c138d0001f31079&amp;apptime=1563426503</t>
  </si>
  <si>
    <t>https://www.xiaohongshu.com/discovery/item/5fa10a91000000000100799b?xhsshare=CopyLink&amp;appuid=5bcc16238c138d0001f31079&amp;apptime=1604645906</t>
  </si>
  <si>
    <t>61</t>
  </si>
  <si>
    <t>33</t>
  </si>
  <si>
    <t>4</t>
  </si>
  <si>
    <t>keiko#</t>
  </si>
  <si>
    <t>Babe98619</t>
  </si>
  <si>
    <t>卷毛不直了</t>
  </si>
  <si>
    <t>https://www.xiaohongshu.com/user/profile/5bf6946be8c3030001b5c46d?xhsshare=CopyLink&amp;appuid=5bf6946be8c3030001b5c46d&amp;apptime=1602729674</t>
  </si>
  <si>
    <t>https://www.xiaohongshu.com/discovery/item/5fa624b60000000001007615?xhsshare=CopyLink&amp;appuid=5bf6946be8c3030001b5c46d&amp;apptime=1604854119</t>
  </si>
  <si>
    <t>239</t>
  </si>
  <si>
    <t>95</t>
  </si>
  <si>
    <t>小吴情</t>
  </si>
  <si>
    <t>lxb874763</t>
  </si>
  <si>
    <t>布偶i</t>
  </si>
  <si>
    <t>https://www.xiaohongshu.com/user/profile/5898828382ec397b24902db3?xhsshare=CopyLink&amp;appuid=5898828382ec397b24902db3&amp;apptime=1602697964</t>
  </si>
  <si>
    <t>https://www.xiaohongshu.com/discovery/item/5f9d80880000000001004140?xhsshare=CopyLink&amp;appuid=5898828382ec397b24902db3&amp;apptime=1604313599</t>
  </si>
  <si>
    <t>https://m.weibo.cn/5809922193/4566884861354348</t>
  </si>
  <si>
    <t>50</t>
  </si>
  <si>
    <t>28</t>
  </si>
  <si>
    <t>14</t>
  </si>
  <si>
    <t>Cq</t>
  </si>
  <si>
    <t>caoqiong811</t>
  </si>
  <si>
    <t>cq811</t>
  </si>
  <si>
    <t>https://www.xiaohongshu.com/user/profile/5a3e67d4e8ac2b1759e44cc8?xhsshare=CopyLink&amp;appuid=5a3e67d4e8ac2b1759e44cc8&amp;apptime=1602675267</t>
  </si>
  <si>
    <t>https://www.xiaohongshu.com/discovery/item/5f9681d80000000001001d4a?xhsshare=CopyLink&amp;appuid=5a3e67d4e8ac2b1759e44cc8&amp;apptime=1603699341</t>
  </si>
  <si>
    <t>https://show.meitu.com/detail?feed_id=6726402325353619296&amp;root_id=1453429431&amp;stat_gid=1723550023&amp;stat_uid=1453429431</t>
  </si>
  <si>
    <t>https://m.weibo.cn/2429140064/4564308124767853</t>
  </si>
  <si>
    <t>48</t>
  </si>
  <si>
    <t>49</t>
  </si>
  <si>
    <t>13</t>
  </si>
  <si>
    <t>23</t>
  </si>
  <si>
    <t>包子</t>
  </si>
  <si>
    <t>xiaotongli520</t>
  </si>
  <si>
    <t>涛涛呀</t>
  </si>
  <si>
    <t>https://www.xiaohongshu.com/user/profile/5de60a4700000000010032e9?xhsshare=CopyLink&amp;appuid=5de60a4700000000010032e9&amp;apptime=1602678657</t>
  </si>
  <si>
    <t>https://www.xiaohongshu.com/discovery/item/5f98c1ce0000000001009540?xhsshare=CopyLink&amp;appuid=5de60a4700000000010032e9&amp;apptime=1603856208</t>
  </si>
  <si>
    <t>53</t>
  </si>
  <si>
    <t>27</t>
  </si>
  <si>
    <t>20</t>
  </si>
  <si>
    <t>有一粒大番茄（小红书kol）</t>
  </si>
  <si>
    <t>WX18125826834</t>
  </si>
  <si>
    <t>有一粒大番茄</t>
  </si>
  <si>
    <t>https://www.xiaohongshu.com/user/profile/5ee736e1000000000100605e?xhsshare=CopyLink&amp;appuid=5ee736e1000000000100605e&amp;apptime=1600224053</t>
  </si>
  <si>
    <t>https://www.xiaohongshu.com/discovery/item/5f9801c10000000001002467?xhsshare=CopyLink&amp;appuid=5ee736e1000000000100605e&amp;apptime=1603965002</t>
  </si>
  <si>
    <t>https://show.meitu.com/detail?feed_id=6727517636786149955&amp;root_id=1027134790&amp;stat_gid=1886178603&amp;stat_uid=1027134790</t>
  </si>
  <si>
    <t>85</t>
  </si>
  <si>
    <t>38</t>
  </si>
  <si>
    <t>78</t>
  </si>
  <si>
    <t>80</t>
  </si>
  <si>
    <t>Acumchen.</t>
  </si>
  <si>
    <t>V_wutianli</t>
  </si>
  <si>
    <t>小阿天</t>
  </si>
  <si>
    <t>https://www.xiaohongshu.com/user/profile/5e968860000000000100a163?xhsshare=CopyLink&amp;appuid=5e968860000000000100a163&amp;apptime=1602706301</t>
  </si>
  <si>
    <t>https://www.xiaohongshu.com/discovery/item/5fa2aa43000000000101e77b?xhsshare=CopyLink&amp;appuid=5e968860000000000100a163&amp;apptime=1604495951</t>
  </si>
  <si>
    <t>252</t>
  </si>
  <si>
    <t>139</t>
  </si>
  <si>
    <t>45</t>
  </si>
  <si>
    <t>Na_</t>
  </si>
  <si>
    <t>15812507200</t>
  </si>
  <si>
    <t>大白兔乖乖</t>
  </si>
  <si>
    <t>https://www.xiaohongshu.com/user/profile/5c1e2ab70000000005030bd3?xhsshare=CopyLink&amp;appuid=5c1e2ab70000000005030bd3&amp;apptime=1602671903</t>
  </si>
  <si>
    <t>https://www.xiaohongshu.com/discovery/item/5fa284bd000000000100608a?xhsshare=CopyLink&amp;appuid=5c1e2ab70000000005030bd3&amp;apptime=1604486344</t>
  </si>
  <si>
    <t>97</t>
  </si>
  <si>
    <t>6</t>
  </si>
  <si>
    <t>汇总</t>
  </si>
  <si>
    <t>序号</t>
  </si>
  <si>
    <t>年龄</t>
  </si>
  <si>
    <t>筛选</t>
  </si>
  <si>
    <t>赞和收藏数量</t>
  </si>
  <si>
    <t>本月合作</t>
  </si>
  <si>
    <t>视频待选</t>
  </si>
  <si>
    <t>账号质量</t>
  </si>
  <si>
    <t>粉丝性价比</t>
  </si>
  <si>
    <t>内容性价比</t>
  </si>
  <si>
    <t>博主领域</t>
  </si>
  <si>
    <t>所在城市</t>
  </si>
  <si>
    <t>图文自报价</t>
  </si>
  <si>
    <t>收到产品后其他可发布平台</t>
  </si>
  <si>
    <t>收货后可几天交稿</t>
  </si>
  <si>
    <t>是否可拍摄vlog视频笔记</t>
  </si>
  <si>
    <t>视频笔记报价</t>
  </si>
  <si>
    <t>以往视频笔记链接参考(合作视频达人必填)</t>
  </si>
  <si>
    <t>报名时间</t>
  </si>
  <si>
    <t>1</t>
  </si>
  <si>
    <t>@</t>
  </si>
  <si>
    <t>chenlin08011</t>
  </si>
  <si>
    <t>18898556533</t>
  </si>
  <si>
    <t>18-24</t>
  </si>
  <si>
    <t>陈Cc</t>
  </si>
  <si>
    <t>https://www.xiaohongshu.com/user/profile/5bd5f22c29d2690001edae71?xhsshare=CopyLink&amp;appuid=5bd5f22c29d2690001edae71&amp;apptime=1566276951</t>
  </si>
  <si>
    <t>113000</t>
  </si>
  <si>
    <t>护肤,彩妆</t>
  </si>
  <si>
    <t>河源</t>
  </si>
  <si>
    <t>美图秀秀</t>
  </si>
  <si>
    <t>550</t>
  </si>
  <si>
    <t>https://itunes.apple.com/cn/app/id741292507?l=en&amp;mt=8</t>
  </si>
  <si>
    <t>2020-10-14 18:33</t>
  </si>
  <si>
    <t>15</t>
  </si>
  <si>
    <t>半口奶酪呀</t>
  </si>
  <si>
    <t>15132062771</t>
  </si>
  <si>
    <t>https://www.xiaohongshu.com/user/profile/5baddd0d8e36b50001ae16ac?xhsshare=CopyLink&amp;appuid=5baddd0d8e36b50001ae16ac&amp;apptime=1597982443</t>
  </si>
  <si>
    <t>360000</t>
  </si>
  <si>
    <t>河南省南阳市宛城区枣林街道长江路南阳理工学院  半口奶酪呀   13203794908</t>
  </si>
  <si>
    <t>no</t>
  </si>
  <si>
    <t>微博</t>
  </si>
  <si>
    <t>5天内</t>
  </si>
  <si>
    <t>1000</t>
  </si>
  <si>
    <t>2020-10-14 18:45</t>
  </si>
  <si>
    <t>失眠少女清醒记小红书合作</t>
  </si>
  <si>
    <t>17816694278</t>
  </si>
  <si>
    <t>静儿</t>
  </si>
  <si>
    <t>https://www.xiaohongshu.com/user/profile/5bff98e20000000005013294?xhsshare=CopyLink&amp;appuid=5bff98e20000000005013294&amp;apptime=1551843906</t>
  </si>
  <si>
    <t>320000</t>
  </si>
  <si>
    <t>广州</t>
  </si>
  <si>
    <t>五天</t>
  </si>
  <si>
    <t>800</t>
  </si>
  <si>
    <t>2020-10-14 18:51</t>
  </si>
  <si>
    <t>Anoxia</t>
  </si>
  <si>
    <t>18122134062</t>
  </si>
  <si>
    <t>芋吱子</t>
  </si>
  <si>
    <t>https://www.xiaohongshu.com/user/profile/5ee8cac7000000000101e693?xhsshare=CopyLink&amp;appuid=5ee8cac7000000000101e693&amp;apptime=1602671454</t>
  </si>
  <si>
    <t>49000</t>
  </si>
  <si>
    <t>湖北武汉</t>
  </si>
  <si>
    <t>🉑️</t>
  </si>
  <si>
    <t>400</t>
  </si>
  <si>
    <t>https://www.xiaohongshu.com/discovery/item/5f74971d0000000001004f4b?apptime=1602298397&amp;appuid=5ee8cac7000000000101e693&amp;xhsshare=CopyLink</t>
  </si>
  <si>
    <t>2020-10-14 18:35</t>
  </si>
  <si>
    <t>5</t>
  </si>
  <si>
    <t>19828232998</t>
  </si>
  <si>
    <t>250000</t>
  </si>
  <si>
    <t>四川省成都市</t>
  </si>
  <si>
    <t>奶糖大儿童发布了一篇小红书笔记，快来看吧！😆 rCJ1vYKJST1PUqf 😆 http://xhslink.com/HVXmK，复制本条信息，打开【小红书】App查看精彩内容！</t>
  </si>
  <si>
    <t>Yumi</t>
  </si>
  <si>
    <t>704083087</t>
  </si>
  <si>
    <t>13263228033</t>
  </si>
  <si>
    <t>30-34</t>
  </si>
  <si>
    <t>锦鲤宝宝</t>
  </si>
  <si>
    <t>https://www.xiaohongshu.com/user/profile/5b08f4a2e8ac2b5e4bf63ff8?xhsshare=CopyLink&amp;appuid=5b08f4a2e8ac2b5e4bf63ff8&amp;apptime=1602671687</t>
  </si>
  <si>
    <t>55000</t>
  </si>
  <si>
    <t>护肤,美食</t>
  </si>
  <si>
    <t>北京</t>
  </si>
  <si>
    <t>绿洲 微博 美图</t>
  </si>
  <si>
    <t>否</t>
  </si>
  <si>
    <t>350</t>
  </si>
  <si>
    <t>锦鲤宝宝发布了一篇小红书笔记，快来看吧！😆 ceqhtBZn5VLhkjg 😆 http://xhslink.com/UtWmK，复制本条信息，打开【小红书】App查看精彩内容！</t>
  </si>
  <si>
    <t>2020-10-14 18:36</t>
  </si>
  <si>
    <t>7</t>
  </si>
  <si>
    <t>欢喜</t>
  </si>
  <si>
    <t>whazzy825</t>
  </si>
  <si>
    <t>18306028269</t>
  </si>
  <si>
    <t>黑糖啵啵</t>
  </si>
  <si>
    <t>https://www.xiaohongshu.com/user/profile/5e52be7b00000000010060a5?xhsshare=CopyLink&amp;appuid=5e52be7b00000000010060a5&amp;apptime=1602671959</t>
  </si>
  <si>
    <t>146000</t>
  </si>
  <si>
    <t>重庆</t>
  </si>
  <si>
    <t>无</t>
  </si>
  <si>
    <t>黑糖啵啵发布了一篇小红书笔记，快来看吧！😆 wlAlPxotDsEKiuK 😆 http://xhslink.com/Bv1mK，复制本条信息，打开【小红书】App查看精彩内容！</t>
  </si>
  <si>
    <t>2020-10-14 18:39</t>
  </si>
  <si>
    <t>8</t>
  </si>
  <si>
    <t>sunny_杉哥</t>
  </si>
  <si>
    <t>770555110</t>
  </si>
  <si>
    <t>17835052311</t>
  </si>
  <si>
    <t>24-29</t>
  </si>
  <si>
    <t>https://www.xiaohongshu.com/user/profile/57e106155e87e732d33ac1d0?xhsshare=CopyLink&amp;appuid=57e106155e87e732d33ac1d0&amp;apptime=1602672059</t>
  </si>
  <si>
    <t>110000</t>
  </si>
  <si>
    <t>护肤,母婴</t>
  </si>
  <si>
    <t>山西临汾</t>
  </si>
  <si>
    <t>美图</t>
  </si>
  <si>
    <t>450</t>
  </si>
  <si>
    <t>sunny_杉哥发布了一篇小红书笔记，快来看吧！😆 zm43ZnbhOW7eG1B 😆 http://xhslink.com/am0mK，复制本条信息，打开【小红书】App查看精彩内容！</t>
  </si>
  <si>
    <t>2020-10-14 18:41</t>
  </si>
  <si>
    <t>9</t>
  </si>
  <si>
    <t>Jeff是我啊</t>
  </si>
  <si>
    <t>z1992912</t>
  </si>
  <si>
    <t>15990039067</t>
  </si>
  <si>
    <t>赵家乐jeff</t>
  </si>
  <si>
    <t>https://www.xiaohongshu.com/user/profile/5c715a9400000000120102b2?xhsshare=CopyLink&amp;appuid=5c715a9400000000120102b2&amp;apptime=1602672011</t>
  </si>
  <si>
    <t>136000</t>
  </si>
  <si>
    <t>护肤</t>
  </si>
  <si>
    <t>杭州</t>
  </si>
  <si>
    <t>赵家乐Jeff发布了一篇小红书笔记，快来看吧！😆 NKYALiyNsMxaEwR 😆 http://xhslink.com/KD2mK，复制本条信息，打开【小红书】App查看精彩内容！</t>
  </si>
  <si>
    <t>37</t>
  </si>
  <si>
    <t>柠柠七小红书合作</t>
  </si>
  <si>
    <t>15915810397</t>
  </si>
  <si>
    <t>柠柠七</t>
  </si>
  <si>
    <t>https://www.xiaohongshu.com/user/profile/5bdac65cfa3e430001ae43dc?xhsshare=CopyLink&amp;appuid=5bdac65cfa3e430001ae43dc&amp;apptime=1576737167</t>
  </si>
  <si>
    <t>301000</t>
  </si>
  <si>
    <t>广东广州</t>
  </si>
  <si>
    <t>2020-10-14 18:54</t>
  </si>
  <si>
    <t>绿鹿噜呢🦌（🍟</t>
  </si>
  <si>
    <t>13360155541</t>
  </si>
  <si>
    <t>绿鹿噜呢🦌</t>
  </si>
  <si>
    <t>122000</t>
  </si>
  <si>
    <t>广东省中山市</t>
  </si>
  <si>
    <t>500</t>
  </si>
  <si>
    <t>绿鹿噜呢🦌发布了一篇小红书笔记，快来看吧！😆 qVj455SDHZ82cp3 😆 http://xhslink.com/BI2mK，复制本条信息，打开【小红书】App查看精彩内容！</t>
  </si>
  <si>
    <t>2020-10-14 18:43</t>
  </si>
  <si>
    <t>12</t>
  </si>
  <si>
    <t>13382318955</t>
  </si>
  <si>
    <t>58000</t>
  </si>
  <si>
    <t>江苏省淮安市</t>
  </si>
  <si>
    <t>微博11万粉丝，抖音1.2万粉丝，快手3.4</t>
  </si>
  <si>
    <t>是你的11发布了一篇小红书笔记，快来看吧！😆 NLuZZn5NxFhNI0f 😆 http://xhslink.com/hK3mK，复制本条信息，打开【小红书】App查看精彩内容！</t>
  </si>
  <si>
    <t>2020-10-14 18:44</t>
  </si>
  <si>
    <t>ʚ🐰ིྀɞ</t>
  </si>
  <si>
    <t>lh420805</t>
  </si>
  <si>
    <t>13431905148</t>
  </si>
  <si>
    <t>鹿的角</t>
  </si>
  <si>
    <t>https://www.xiaohongshu.com/user/profile/5e7601360000000001002253?xhsshare=CopyLink&amp;appuid=5e7601360000000001002253&amp;apptime=1593399634</t>
  </si>
  <si>
    <t>26000</t>
  </si>
  <si>
    <t>广东珠海</t>
  </si>
  <si>
    <t>微博  西五街</t>
  </si>
  <si>
    <t>鹿的角发布了一篇小红书笔记，快来看吧！😆 zzWqzvfS0Y5lyvY 😆 http://xhslink.com/cJ5mK，复制本条信息，打开【小红书】App查看精彩内容！</t>
  </si>
  <si>
    <t>zora</t>
  </si>
  <si>
    <t>zhouwanr11</t>
  </si>
  <si>
    <t>13680590085</t>
  </si>
  <si>
    <t>zora chou</t>
  </si>
  <si>
    <t>https://www.xiaohongshu.com/user/profile/5c6a642c000000001100162f?xhsshare=CopyLink&amp;appuid=5c6a642c000000001100162f&amp;apptime=1566992261</t>
  </si>
  <si>
    <t>30000</t>
  </si>
  <si>
    <t>广东省阳江市</t>
  </si>
  <si>
    <t>zora chou（周婉）发布了一篇小红书笔记，快来看吧！😆 cek9cJ6fHra84RR 😆 http://xhslink.com/eL6mK，复制本条信息，打开【小红书】App查看精彩内容！</t>
  </si>
  <si>
    <t>43</t>
  </si>
  <si>
    <t>奈纱子小红书合作（赶稿中）</t>
  </si>
  <si>
    <t>15626213656</t>
  </si>
  <si>
    <t>奈纱子</t>
  </si>
  <si>
    <t>https://www.xiaohongshu.com/user/profile/5baf31c144deec0001b61c6b?xhsshare=CopyLink&amp;appuid=5baf31c144deec0001b61c6b&amp;apptime=1589166983</t>
  </si>
  <si>
    <t>336000</t>
  </si>
  <si>
    <t>2020-10-14 18:55</t>
  </si>
  <si>
    <t>核桃妹儿小红书合作</t>
  </si>
  <si>
    <t>13108195838</t>
  </si>
  <si>
    <t>核桃妹儿</t>
  </si>
  <si>
    <t>https://www.xiaohongshu.com/user/profile/5bab974a8abbba0001941055?xhsshare=CopyLink&amp;appuid=5bab974a8abbba0001941055&amp;apptime=1552537339</t>
  </si>
  <si>
    <t>482000</t>
  </si>
  <si>
    <t>四川</t>
  </si>
  <si>
    <t>2020-10-14 18:56</t>
  </si>
  <si>
    <t>52</t>
  </si>
  <si>
    <t>阿莫的莫   小红书合作</t>
  </si>
  <si>
    <t>13246861734</t>
  </si>
  <si>
    <t>阿莫的莫</t>
  </si>
  <si>
    <t>https://www.xiaohongshu.com/user/profile/5bade0a01a75320001cb7c38?xhsshare=CopyLink&amp;appuid=5bade0a01a75320001cb7c38&amp;apptime=1542600205</t>
  </si>
  <si>
    <t>345000</t>
  </si>
  <si>
    <t>东莞</t>
  </si>
  <si>
    <t>1周</t>
  </si>
  <si>
    <t>艺嫣小红书合作</t>
  </si>
  <si>
    <t>17818580704</t>
  </si>
  <si>
    <t>艺嫣</t>
  </si>
  <si>
    <t>https://www.xiaohongshu.com/user/profile/5bcc276083f1170001689b55?xhsshare=CopyLink&amp;appuid=5bcc276083f1170001689b55&amp;apptime=1583306415</t>
  </si>
  <si>
    <t>170000</t>
  </si>
  <si>
    <t>900</t>
  </si>
  <si>
    <t>59</t>
  </si>
  <si>
    <t>谢小小  小红书合作</t>
  </si>
  <si>
    <t>15218812635</t>
  </si>
  <si>
    <t>谢缘缘</t>
  </si>
  <si>
    <t>https://www.xiaohongshu.com/user/profile/56c6847d1c07df21022ba284?xhsshare=CopyLink&amp;appuid=56c6847d1c07df21022ba284&amp;apptime=1601187152</t>
  </si>
  <si>
    <t>116000</t>
  </si>
  <si>
    <t>700</t>
  </si>
  <si>
    <t>2020-10-14 18:57</t>
  </si>
  <si>
    <t>21</t>
  </si>
  <si>
    <t>Dy1ng</t>
  </si>
  <si>
    <t>ydy1309233648</t>
  </si>
  <si>
    <t>13923970980</t>
  </si>
  <si>
    <t>https://www.xiaohongshu.com/user/profile/5ebaac16000000000101f0bf?xhsshare=CopyLink&amp;appuid=5ebaac16000000000101f0bf&amp;apptime=1602672514</t>
  </si>
  <si>
    <t>47000</t>
  </si>
  <si>
    <t>60</t>
  </si>
  <si>
    <t>蛋蛋在冬眠发布了一篇小红书笔记，快来看吧！😆 dnaOiq6Ux0WH7iq 😆 http://xhslink.com/VC8mK，复制本条信息，打开【小红书】App查看精彩内容！</t>
  </si>
  <si>
    <t>2020-10-14 18:49</t>
  </si>
  <si>
    <t>22</t>
  </si>
  <si>
    <t>小可爱的老王</t>
  </si>
  <si>
    <t>supermanhurt</t>
  </si>
  <si>
    <t>18336396936</t>
  </si>
  <si>
    <t>https://www.xiaohongshu.com/user/profile/5b656d0ea0b651000146bf41?xhsshare=CopyLink&amp;appuid=5b656d0ea0b651000146bf41&amp;apptime=1602672364</t>
  </si>
  <si>
    <t>56000</t>
  </si>
  <si>
    <t>护肤,彩妆,美食</t>
  </si>
  <si>
    <t>河南省郑州市</t>
  </si>
  <si>
    <t>微博快手</t>
  </si>
  <si>
    <t>小可爱的老王发布了一篇小红书笔记，快来看吧！😆 WyR3xwhBMV3b5rr 😆 http://xhslink.com/1mbnK，复制本条信息，打开【小红书】App查看精彩内容！</t>
  </si>
  <si>
    <t>和和wink</t>
  </si>
  <si>
    <t>18701112031</t>
  </si>
  <si>
    <t>https://www.xiaohongshu.com/user/profile/5bb0a49bcd338f00016f82b9?xhsshare=CopyLink&amp;appuid=5bb0a49bcd338f00016f82b9&amp;apptime=1560310382</t>
  </si>
  <si>
    <t>302000</t>
  </si>
  <si>
    <t>一周</t>
  </si>
  <si>
    <t>2020-10-14 18:58</t>
  </si>
  <si>
    <t>24</t>
  </si>
  <si>
    <t>項呦呦</t>
  </si>
  <si>
    <t>15209896224</t>
  </si>
  <si>
    <t>項呦呦✨</t>
  </si>
  <si>
    <t>https://www.xiaohongshu.com/user/profile/5e1d1fc50000000001009af8?xhsshare=CopyLink&amp;appuid=5e1d1fc50000000001009af8&amp;apptime=1600138414</t>
  </si>
  <si>
    <t>120000</t>
  </si>
  <si>
    <t>安徽省合肥市瑶海区磨店安徽广播影视职业技术学院 炸炸 15551294746</t>
  </si>
  <si>
    <t>5天</t>
  </si>
  <si>
    <t>2020-10-14 18:50</t>
  </si>
  <si>
    <t>63</t>
  </si>
  <si>
    <t>蜜桃乌龙水</t>
  </si>
  <si>
    <t xml:space="preserve">oAIMS-Z </t>
  </si>
  <si>
    <t>18025739722</t>
  </si>
  <si>
    <t>https://www.xiaohongshu.com/user/profile/5c8bd7a8000000001003b8f4?xhsshare=CopyLink&amp;appuid=5c8bd7a8000000001003b8f4&amp;apptime=1574505066</t>
  </si>
  <si>
    <t>228000</t>
  </si>
  <si>
    <t>广东潮州</t>
  </si>
  <si>
    <t>微博，b站</t>
  </si>
  <si>
    <t>10天</t>
  </si>
  <si>
    <t>1300</t>
  </si>
  <si>
    <t>https://www.xiaohongshu.com/discovery/item/5f619be800000000010062ff?xhsshare=CopyLink&amp;appuid=5da594440000000001003a2f&amp;apptime=1602424902</t>
  </si>
  <si>
    <t>26</t>
  </si>
  <si>
    <t>🙈</t>
  </si>
  <si>
    <t>15013272403</t>
  </si>
  <si>
    <t>啊烁蓝哩</t>
  </si>
  <si>
    <t>https://www.xiaohongshu.com/user/profile/5e54d7c3000000000100b3f5?xhsshare=CopyLink&amp;appuid=5e54d7c3000000000100b3f5&amp;apptime=1602672497</t>
  </si>
  <si>
    <t>160000</t>
  </si>
  <si>
    <t>600</t>
  </si>
  <si>
    <t>啊烁蓝哩发布了一篇小红书笔记，快来看吧！😆 6WbJc1Du1Rvf0Yi 😆 http://xhslink.com/bd8mK，复制本条信息，打开【小红书】App查看精彩内容！</t>
  </si>
  <si>
    <t>65</t>
  </si>
  <si>
    <t>倩倩不要胖   小红书合作</t>
  </si>
  <si>
    <t>13070232883</t>
  </si>
  <si>
    <t>倩倩不要胖</t>
  </si>
  <si>
    <t>https://www.xiaohongshu.com/user/profile/5bade50567121e0001dd74df?xhsshare=CopyLink&amp;appuid=5bade50567121e0001dd74df&amp;apptime=1574134539</t>
  </si>
  <si>
    <t>270000</t>
  </si>
  <si>
    <t>🐳海马姐姐红薯</t>
  </si>
  <si>
    <t>ffgg_0719</t>
  </si>
  <si>
    <t>13924753930</t>
  </si>
  <si>
    <t>🐳海马姐姐</t>
  </si>
  <si>
    <t>https://www.xiaohongshu.com/user/profile/5b056f8fe8ac2b44a57f1d38?xhsshare=CopyLink&amp;appuid=5b056f8fe8ac2b44a57f1d38&amp;apptime=1597219865</t>
  </si>
  <si>
    <t>19423</t>
  </si>
  <si>
    <t>广东省汕头市</t>
  </si>
  <si>
    <t>🐳海马姐姐发布了一篇小红书笔记，快来看吧！😆 cfom8Rt9Pb4qvhi 😆 http://xhslink.com/It8mK，复制本条信息，打开【小红书】App查看精彩内容！</t>
  </si>
  <si>
    <t>29</t>
  </si>
  <si>
    <t>傲娇的肉肉（小号猫性柠檬精）</t>
  </si>
  <si>
    <t>17827445456</t>
  </si>
  <si>
    <t>傲娇的肉肉</t>
  </si>
  <si>
    <t>https://www.xiaohongshu.com/user/profile/5a81e35d4eacab2df0bbfef2?xhsshare=CopyLink&amp;appuid=5bff98e20000000005013294&amp;apptime=1583994228</t>
  </si>
  <si>
    <t>210000</t>
  </si>
  <si>
    <t>2300</t>
  </si>
  <si>
    <t>2020-10-14 18:52</t>
  </si>
  <si>
    <t>30</t>
  </si>
  <si>
    <t>140000</t>
  </si>
  <si>
    <t>广州市天河区东圃大观中路广东岭南职业技术学院   余桂荔   18290085448</t>
  </si>
  <si>
    <t>31</t>
  </si>
  <si>
    <t>巷尾菇凉</t>
  </si>
  <si>
    <t xml:space="preserve">xiangweiguliang </t>
  </si>
  <si>
    <t>15362114220</t>
  </si>
  <si>
    <t>https://www.xiaohongshu.com/user/profile/5e96c2560000000001008509?xhsshare=CopyLink&amp;appuid=5e96c2560000000001008509&amp;apptime=1602672704</t>
  </si>
  <si>
    <t>85000</t>
  </si>
  <si>
    <t>广东深圳</t>
  </si>
  <si>
    <t>小红书</t>
  </si>
  <si>
    <t>0</t>
  </si>
  <si>
    <t>73</t>
  </si>
  <si>
    <t>黑糖啵啵酱</t>
  </si>
  <si>
    <t>17846745098</t>
  </si>
  <si>
    <t xml:space="preserve">https://www.xiaohongshu.com/user/profile/5bb6f46b6ccde00001685797?xhsshare=CopyLink&amp;appuid=5bb6f46b6ccde00001685797&amp;apptime=15749 </t>
  </si>
  <si>
    <t>285000</t>
  </si>
  <si>
    <t>2020-10-14 19:00</t>
  </si>
  <si>
    <t>18179175237</t>
  </si>
  <si>
    <t>69000</t>
  </si>
  <si>
    <t>南昌</t>
  </si>
  <si>
    <t>微博 绿洲</t>
  </si>
  <si>
    <t>书林书林呀～发布了一篇小红书笔记，快来看吧！😆 klve0yzckP79I7w 😆 http://xhslink.com/RganK，复制本条信息，打开【小红书】App查看精彩内容！</t>
  </si>
  <si>
    <t>2020-10-14 18:53</t>
  </si>
  <si>
    <t>34</t>
  </si>
  <si>
    <t>13543037339</t>
  </si>
  <si>
    <t>61000</t>
  </si>
  <si>
    <t>护肤,彩妆,穿搭</t>
  </si>
  <si>
    <t>https://www.xiaohongshu.com/discovery/item/5f7476de000000000100ae8f?xhsshare=CopyLink&amp;appuid=5c5e3c58000000001a037783&amp;apptime=1602672600</t>
  </si>
  <si>
    <t>洋然子</t>
  </si>
  <si>
    <t>15024549269</t>
  </si>
  <si>
    <t>https://www.xiaohongshu.com/user/profile/5bacacedaa7cbb0001f34c72?xhsshare=CopyLink&amp;appuid=5bacacedaa7cbb0001f34c72&amp;apptime=1553512427</t>
  </si>
  <si>
    <t>235000</t>
  </si>
  <si>
    <t>浙江</t>
  </si>
  <si>
    <t>2020-10-14 19:03</t>
  </si>
  <si>
    <t>98</t>
  </si>
  <si>
    <t>一一的麻麻叫Angel</t>
  </si>
  <si>
    <t>lg05111102</t>
  </si>
  <si>
    <t>18224437675</t>
  </si>
  <si>
    <t>https://www.xiaohongshu.com/user/profile/5e76eab00000000001006e3e?xhsshare=CopyLink&amp;appuid=5e76eab00000000001006e3e&amp;apptime=1602674729</t>
  </si>
  <si>
    <t>470000</t>
  </si>
  <si>
    <t>母婴</t>
  </si>
  <si>
    <t>2800</t>
  </si>
  <si>
    <t>一一的麻麻叫Angel发布了一篇小红书笔记，快来看吧！😆 2Kw0VHCf9OBZmQi 😆 http://xhslink.com/NpCnK，复制本条信息，打开【小红书】App查看精彩内容！</t>
  </si>
  <si>
    <t>2020-10-14 19:27</t>
  </si>
  <si>
    <t>113</t>
  </si>
  <si>
    <t>超超超超级想见你</t>
  </si>
  <si>
    <t>Dingding20151010</t>
  </si>
  <si>
    <t>17760574262</t>
  </si>
  <si>
    <t>https://www.xiaohongshu.com/user/profile/5e369fe90000000001008ef8?xhsshare=CopyLink&amp;appuid=5e369fe90000000001008ef8&amp;apptime=1602675106</t>
  </si>
  <si>
    <t>成都</t>
  </si>
  <si>
    <t>1400</t>
  </si>
  <si>
    <t>2020-10-14 20:02</t>
  </si>
  <si>
    <t>129</t>
  </si>
  <si>
    <t>YY</t>
  </si>
  <si>
    <t>A15816526787</t>
  </si>
  <si>
    <t>15323927020</t>
  </si>
  <si>
    <t>一只lu</t>
  </si>
  <si>
    <t>https://www.xiaohongshu.com/user/profile/55db284162a60c25b103f088?xhsshare=CopyLink&amp;appuid=55db284162a60c25b103f088&amp;apptime=1584279547路</t>
  </si>
  <si>
    <t>91000</t>
  </si>
  <si>
    <t>中山</t>
  </si>
  <si>
    <t>2020-10-14 20:58</t>
  </si>
  <si>
    <t>39</t>
  </si>
  <si>
    <t>Cookies🍒</t>
  </si>
  <si>
    <t>zyqyq_yq</t>
  </si>
  <si>
    <t>13226898380</t>
  </si>
  <si>
    <t>芝士cookies</t>
  </si>
  <si>
    <t>https://www.xiaohongshu.com/user/profile/5eedc5f6000000000101d4e6?xhsshare=CopyLink&amp;appuid=5eedc5f6000000000101d4e6&amp;apptime=1602672697</t>
  </si>
  <si>
    <t>60000</t>
  </si>
  <si>
    <t>大众</t>
  </si>
  <si>
    <t>芝士cookies发布了一篇小红书笔记，快来看吧！😆 yeyJc6RlgeTcNfl 😆 http://xhslink.com/AfbnK，复制本条信息，打开【小红书】App查看精彩内容！</t>
  </si>
  <si>
    <t>40</t>
  </si>
  <si>
    <t>13652866887</t>
  </si>
  <si>
    <t>131000</t>
  </si>
  <si>
    <t>珠海</t>
  </si>
  <si>
    <t>300</t>
  </si>
  <si>
    <t>wings发布了一篇小红书笔记，快来看吧！😆 Uv4akOpbicLWnVv 😆 http://xhslink.com/XfanK，复制本条信息，打开【小红书】App查看精彩内容！</t>
  </si>
  <si>
    <t>41</t>
  </si>
  <si>
    <t>橙子同学  小红书合作</t>
  </si>
  <si>
    <t>13160887814</t>
  </si>
  <si>
    <t>橙子同学</t>
  </si>
  <si>
    <t>https://www.xiaohongshu.com/user/profile/5c23449e000000000703c832?xhsshare=CopyLink&amp;appuid=5c23449e000000000703c832&amp;apptime=1593416055</t>
  </si>
  <si>
    <t>茂名</t>
  </si>
  <si>
    <t>42</t>
  </si>
  <si>
    <t>lalaland</t>
  </si>
  <si>
    <t>stonewillfly</t>
  </si>
  <si>
    <t>18995547426</t>
  </si>
  <si>
    <t>星小宇</t>
  </si>
  <si>
    <t>https://www.xiaohongshu.com/user/profile/5a05785611be1027ee4aae83?xhsshare=CopyLink&amp;appuid=5d0273fc000000001603baa7&amp;apptime=1602672826</t>
  </si>
  <si>
    <t>美食</t>
  </si>
  <si>
    <t>武汉</t>
  </si>
  <si>
    <t>绿洲</t>
  </si>
  <si>
    <t>214</t>
  </si>
  <si>
    <t>木子李西西</t>
  </si>
  <si>
    <t>zqq439414565</t>
  </si>
  <si>
    <t>15083568283</t>
  </si>
  <si>
    <t>西西</t>
  </si>
  <si>
    <t>https://www.xiaohongshu.com/user/profile/598f0cc05e87e74bb09d8dd1?xhsshare=CopyLink&amp;appuid=598f0cc05e87e74bb09d8dd1&amp;apptime=1602743758</t>
  </si>
  <si>
    <t>31000</t>
  </si>
  <si>
    <t>可以</t>
  </si>
  <si>
    <t>250</t>
  </si>
  <si>
    <t>西西发布了一篇小红书笔记，快来看吧！😆 iL1L16B5vXvBsYR 😆 http://xhslink.com/beryK，复制本条信息，打开【小红书】App查看精彩内容！</t>
  </si>
  <si>
    <t>2020-10-15 14:39</t>
  </si>
  <si>
    <t>133</t>
  </si>
  <si>
    <t>citrus</t>
  </si>
  <si>
    <t>13192132910</t>
  </si>
  <si>
    <t>15876805326</t>
  </si>
  <si>
    <t>大橘osh</t>
  </si>
  <si>
    <t>https://www.xiaohongshu.com/user/profile/5e5d2b300000000001001d1c?xhsshare=CopyLink&amp;appuid=5e5d2b300000000001001d1c&amp;apptime=1602680893</t>
  </si>
  <si>
    <t>32000</t>
  </si>
  <si>
    <t>2020-10-14 21:10</t>
  </si>
  <si>
    <t>17868140227</t>
  </si>
  <si>
    <t>草莓味的莹仔发布了一篇小红书笔记，快来看吧！😆 YzLVl8WmPN7pi5p 😆 http://xhslink.com/q8dnK，复制本条信息，打开【小红书】App查看精彩内容！</t>
  </si>
  <si>
    <t>231</t>
  </si>
  <si>
    <t>Choe</t>
  </si>
  <si>
    <t>HugQy-</t>
  </si>
  <si>
    <t>13690982176</t>
  </si>
  <si>
    <t>秋伊呀</t>
  </si>
  <si>
    <t>https://www.xiaohongshu.com/user/profile/5ddb576a0000000001002619?xhsshare=CopyLink&amp;appuid=5ddb576a0000000001002619&amp;apptime=1593931711</t>
  </si>
  <si>
    <t>33000</t>
  </si>
  <si>
    <t>2020-10-15 23:05</t>
  </si>
  <si>
    <t>123</t>
  </si>
  <si>
    <t>aa</t>
  </si>
  <si>
    <t>Z-595170494</t>
  </si>
  <si>
    <t>13048947770</t>
  </si>
  <si>
    <t>Miner同学</t>
  </si>
  <si>
    <t>https://www.xiaohongshu.com/user/profile/5b6a67de1543700001c429bb?xhsshare=CopyLink&amp;appuid=5b6a67de1543700001c429bb&amp;apptime=1602678222</t>
  </si>
  <si>
    <t>38000</t>
  </si>
  <si>
    <t>深圳</t>
  </si>
  <si>
    <t>2020-10-14 20:24</t>
  </si>
  <si>
    <t>提提💜   小红书合作</t>
  </si>
  <si>
    <t>13060823541</t>
  </si>
  <si>
    <t>提提t</t>
  </si>
  <si>
    <t>https://www.xiaohongshu.com/user/profile/5b55cf1a4eacab79864b4d6a?xhsshare=CopyLink&amp;appuid=5b55cf1a4eacab79864b4d6a&amp;apptime=1571638097</t>
  </si>
  <si>
    <t>153</t>
  </si>
  <si>
    <t>hamburger</t>
  </si>
  <si>
    <t>yuanying_z</t>
  </si>
  <si>
    <t>13068576219</t>
  </si>
  <si>
    <t xml:space="preserve">番茄西红柿 </t>
  </si>
  <si>
    <t xml:space="preserve">https://www.xiaohongshu.com/user/profile/5bd2845a7cd1be0001ca64e1?xhsshare=CopyLink&amp;appuid=5bd2845a7cd1be0001ca64e1&amp;apptime=1599920719 </t>
  </si>
  <si>
    <t>廣東河源</t>
  </si>
  <si>
    <t>2020-10-14 22:19</t>
  </si>
  <si>
    <t>187000</t>
  </si>
  <si>
    <t>51</t>
  </si>
  <si>
    <t>桃子zzz</t>
  </si>
  <si>
    <t>13246846434</t>
  </si>
  <si>
    <t>https://www.xiaohongshu.com/user/profile/58837ebe50c4b46f0dd1e006?xhsshare=CopyLink&amp;appuid=58837ebe50c4b46f0dd1e006&amp;apptime=1597934565</t>
  </si>
  <si>
    <t>广东省珠海市香洲区唐家湾镇金凤路18号北京师范大学珠海分校燕华苑8栋（最好发圆通 顺丰 百世） 魏晓畅 13430386104</t>
  </si>
  <si>
    <t>230</t>
  </si>
  <si>
    <t>羊</t>
  </si>
  <si>
    <t>MiaMianYang1</t>
  </si>
  <si>
    <t>13427772332</t>
  </si>
  <si>
    <t>咩咩要发财</t>
  </si>
  <si>
    <t>https://www.xiaohongshu.com/user/profile/5c5aa482000000001d000f2e?xhsshare=CopyLink&amp;appuid=5c5aa482000000001d000f2e&amp;apptime=1593354273</t>
  </si>
  <si>
    <t>/</t>
  </si>
  <si>
    <t>2020-10-15 21:52</t>
  </si>
  <si>
    <t>EACO 🧸ྀི</t>
  </si>
  <si>
    <t>18507494314</t>
  </si>
  <si>
    <t>图文合作</t>
  </si>
  <si>
    <t>42153</t>
  </si>
  <si>
    <t>月野秃秃子发布了一篇小红书笔记，快来看吧！😆 cVofY7c2fwzyNOZ 😆 http://xhslink.com/md8mK，复制本条信息，打开【小红书】App查看精彩内容！</t>
  </si>
  <si>
    <t>54</t>
  </si>
  <si>
    <t>诗小c</t>
  </si>
  <si>
    <t>18476489117</t>
  </si>
  <si>
    <t>https://www.xiaohongshu.com/user/profile/5b1e2d7c11be1075a48ea7d7?xhsshare=CopyLink&amp;appuid=5927fb535e87e73932bd7066&amp;apptime=1596768686</t>
  </si>
  <si>
    <t>130000</t>
  </si>
  <si>
    <t>诗小c发布了一篇小红书笔记，快来看吧！😆 0G2BdwppptihTGF 😆 http://xhslink.com/9ChnK，复制本条信息，打开【小红书】App查看精彩内容！</t>
  </si>
  <si>
    <t>55</t>
  </si>
  <si>
    <t>小优优（消息多，请语音）</t>
  </si>
  <si>
    <t>553880350</t>
  </si>
  <si>
    <t>13831159976</t>
  </si>
  <si>
    <t>Nacy-鹿</t>
  </si>
  <si>
    <t>https://www.xiaohongshu.com/user/profile/5966c47c5e87e738d184e951?xhsshare=CopyLink&amp;appuid=5966c47c5e87e738d184e951&amp;apptime=1602672806</t>
  </si>
  <si>
    <t>河北省石家庄市</t>
  </si>
  <si>
    <t>44</t>
  </si>
  <si>
    <t></t>
  </si>
  <si>
    <t>wsxkay999</t>
  </si>
  <si>
    <t>13599854179</t>
  </si>
  <si>
    <t>蜡笔小挞挞</t>
  </si>
  <si>
    <t>https://www.xiaohongshu.com/user/profile/5db59ba60000000001007135?xhsshare=CopyLink&amp;appuid=5db59ba60000000001007135&amp;apptime=1602672874</t>
  </si>
  <si>
    <t>43000</t>
  </si>
  <si>
    <t>福建福州</t>
  </si>
  <si>
    <t>57</t>
  </si>
  <si>
    <t>阿鱼别跑</t>
  </si>
  <si>
    <t>17336251277</t>
  </si>
  <si>
    <t>https://www.xiaohongshu.com/user/profile/5b5955bae8ac2b5ce3c676ed?xhsshare=CopyLink&amp;appuid=5b5955bae8ac2b5ce3c676ed&amp;apptime=1600399124</t>
  </si>
  <si>
    <t>广东省东莞市厚街镇寮夏德运鞋城2楼A07   15219352453   王祖贤</t>
  </si>
  <si>
    <t>81</t>
  </si>
  <si>
    <t>Villaanyiii</t>
  </si>
  <si>
    <t>Villaanyib</t>
  </si>
  <si>
    <t>13557016515</t>
  </si>
  <si>
    <t>蓝色沙示</t>
  </si>
  <si>
    <t>https://www.xiaohongshu.com/user/profile/5ce756f500000000180062ef?xhsshare=CopyLink&amp;appuid=5ce756f500000000180062ef&amp;apptime=1598609624</t>
  </si>
  <si>
    <t>广西南宁</t>
  </si>
  <si>
    <t>微博 但不是专业号</t>
  </si>
  <si>
    <t>2020-10-14 19:05</t>
  </si>
  <si>
    <t>150</t>
  </si>
  <si>
    <t>酒酒</t>
  </si>
  <si>
    <t>lihuijuan5502</t>
  </si>
  <si>
    <t xml:space="preserve">13232758268 </t>
  </si>
  <si>
    <t>https://www.xiaohongshu.com/user/profile/5e95a49c000000000100b5e8?xhsshare=CopyLink&amp;appuid=5e95a49c000000000100b5e8&amp;apptime=1602684425</t>
  </si>
  <si>
    <t>可</t>
  </si>
  <si>
    <t>2020-10-14 22:11</t>
  </si>
  <si>
    <t>curry5   小红书合作</t>
  </si>
  <si>
    <t>13527785098</t>
  </si>
  <si>
    <t>curry5</t>
  </si>
  <si>
    <t>https://www.xiaohongshu.com/user/profile/599bcfa482ec390212a32890?xhsshare=CopyLink&amp;appuid=599bcfa482ec390212a32890&amp;apptime=1591068344</t>
  </si>
  <si>
    <t>70</t>
  </si>
  <si>
    <t>Ccc💋</t>
  </si>
  <si>
    <t>Sally929276714</t>
  </si>
  <si>
    <t>13827849030</t>
  </si>
  <si>
    <t>史迪丽💋</t>
  </si>
  <si>
    <t>https://www.xiaohongshu.com/user/profile/5bced347c478260001b331b3?xhsshare=CopyLink&amp;appuid=5bced347c478260001b331b3&amp;apptime=1602673144</t>
  </si>
  <si>
    <t>44000</t>
  </si>
  <si>
    <t>广东省河源市</t>
  </si>
  <si>
    <t>62</t>
  </si>
  <si>
    <t>Kat發財 小红书合作</t>
  </si>
  <si>
    <t>18928770687</t>
  </si>
  <si>
    <t>kat發財</t>
  </si>
  <si>
    <t>https://www.xiaohongshu.com/user/profile/5b4364f7e8ac2b4bcfc508b1?xhsshare=CopyLink&amp;appuid=5b4364f7e8ac2b4bcfc508b1&amp;apptime=1596857646</t>
  </si>
  <si>
    <t>138</t>
  </si>
  <si>
    <t>张一个</t>
  </si>
  <si>
    <t>2361523946</t>
  </si>
  <si>
    <t>13556287779</t>
  </si>
  <si>
    <t>张晓静</t>
  </si>
  <si>
    <t>https://www.xiaohongshu.com/user/profile/5db8097b0000000001001fdf?xhsshare=CopyLink&amp;appuid=5db8097b0000000001001fdf&amp;apptime=1602681537</t>
  </si>
  <si>
    <t>45000</t>
  </si>
  <si>
    <t>广东惠州</t>
  </si>
  <si>
    <t>2020-10-14 21:21</t>
  </si>
  <si>
    <t>64</t>
  </si>
  <si>
    <t>237000</t>
  </si>
  <si>
    <t>肉肉酒窝💓发布了一篇小红书笔记，快来看吧！😆 6STRK6Ju0MRCkXZ 😆 http://xhslink.com/idenK，复制本条信息，打开【小红书】App查看精彩内容！</t>
  </si>
  <si>
    <t>46000</t>
  </si>
  <si>
    <t>只玩小红书</t>
  </si>
  <si>
    <t>不视频</t>
  </si>
  <si>
    <t>2020-10-14 18:59</t>
  </si>
  <si>
    <t>66</t>
  </si>
  <si>
    <t>193000</t>
  </si>
  <si>
    <t>178</t>
  </si>
  <si>
    <t>17665338175</t>
  </si>
  <si>
    <t>48000</t>
  </si>
  <si>
    <t>2020-10-15 00:57</t>
  </si>
  <si>
    <t>68</t>
  </si>
  <si>
    <t>美小溪呀</t>
  </si>
  <si>
    <t>caoaizhao520</t>
  </si>
  <si>
    <t>13323225772</t>
  </si>
  <si>
    <t>那年的你</t>
  </si>
  <si>
    <t>https://www.xiaohongshu.com/user/profile/5b765d41c8f9b4000198fd21?xhsshare=CopyLink&amp;appuid=5b752416b31a850001a98543&amp;apptime=1602673133</t>
  </si>
  <si>
    <t>89000</t>
  </si>
  <si>
    <t>河北</t>
  </si>
  <si>
    <t>6002</t>
  </si>
  <si>
    <t>那年的你发布了一篇小红书笔记，快来看吧！😆 trPnvThdTmGO5pJ 😆 http://xhslink.com/RYhnK，复制本条信息，打开【小红书】App查看精彩内容！</t>
  </si>
  <si>
    <t>191</t>
  </si>
  <si>
    <t>15733112716</t>
  </si>
  <si>
    <t>2020-10-15 08:32</t>
  </si>
  <si>
    <t>219</t>
  </si>
  <si>
    <t>💃💃💍</t>
  </si>
  <si>
    <t>jiangting19930821</t>
  </si>
  <si>
    <t>15932906755</t>
  </si>
  <si>
    <t>易大佬JJ</t>
  </si>
  <si>
    <t>https://www.xiaohongshu.com/user/profile/5a90baa54eacab6903ef2f2b?xhsshare=CopyLink&amp;appuid=5a90baa54eacab6903ef2f2b&amp;apptime=1602750983</t>
  </si>
  <si>
    <t>江西省上饶市</t>
  </si>
  <si>
    <t>2020-10-15 16:43</t>
  </si>
  <si>
    <t>71</t>
  </si>
  <si>
    <t>萝卜菌</t>
  </si>
  <si>
    <t>luobotoujun</t>
  </si>
  <si>
    <t>15918598576</t>
  </si>
  <si>
    <t>小雨滴</t>
  </si>
  <si>
    <t>https://www.xiaohongshu.com/user/profile/5bac7d89fb2b5e0001d903cb?xhsshare=CopyLink&amp;appuid=5bac7d89fb2b5e0001d903cb&amp;apptime=1602672982</t>
  </si>
  <si>
    <t>63000</t>
  </si>
  <si>
    <t>护肤,彩妆,母婴</t>
  </si>
  <si>
    <t>小雨滴发布了一篇小红书笔记，快来看吧！😆 xzU7RneUEfxDFZT 😆 http://xhslink.com/BXinK，复制本条信息，打开【小红书】App查看精彩内容！</t>
  </si>
  <si>
    <t>212</t>
  </si>
  <si>
    <t>纯纯Honey</t>
  </si>
  <si>
    <t>chunchun9606</t>
  </si>
  <si>
    <t>15986914947</t>
  </si>
  <si>
    <t>【小红书招募】 1、推广品牌：IS是否 2、推广产品：沐浴露或者身体精油 3、类型： 美妆护肤类、产品照、好物分享类、合集测评类 4、粉丝量：5k-3w 5、合作形式：原创图文 6、要求：照片好看有质感，账号权重高，数据好，不要纯通告号、太商业的，需要有爆文的，可推荐合适的博主 7、费用：根据账号自报合作价格 类型参考以下图片！能做双十一必买清单的也🉑️报名http://p.xiaoqiandao.com/share.html?eid=5f87a70c3c3ded5b3a4a8680</t>
  </si>
  <si>
    <t>2020-10-15 14:26</t>
  </si>
  <si>
    <t>172</t>
  </si>
  <si>
    <t>Mugol</t>
  </si>
  <si>
    <t>YCH11_orb</t>
  </si>
  <si>
    <t>13547816316</t>
  </si>
  <si>
    <t>核粉er</t>
  </si>
  <si>
    <t>https://www.xiaohongshu.com/user/profile/59f0c1504eacab3741367717?xhsshare=CopyLink&amp;appuid=59f0c1504eacab3741367717&amp;apptime=1602692341</t>
  </si>
  <si>
    <t>53000</t>
  </si>
  <si>
    <t>四川省成都市成华区西林豫府B区</t>
  </si>
  <si>
    <t>小红书抖音</t>
  </si>
  <si>
    <t>没有</t>
  </si>
  <si>
    <t>2020-10-15 00:22</t>
  </si>
  <si>
    <t>74</t>
  </si>
  <si>
    <t>梁大侠</t>
  </si>
  <si>
    <t>15820342013</t>
  </si>
  <si>
    <t>https://www.xiaohongshu.com/user/profile/593de35b50c4b45ec9c386b3?xhsshare=CopyLink&amp;appuid=58fb3fbe6a6a693190f8cb36&amp;apptime=1600763662</t>
  </si>
  <si>
    <t>119000</t>
  </si>
  <si>
    <t>2020-10-14 19:01</t>
  </si>
  <si>
    <t>75</t>
  </si>
  <si>
    <t>Sean</t>
  </si>
  <si>
    <t>Dikz_xz</t>
  </si>
  <si>
    <t>15976152028</t>
  </si>
  <si>
    <t>树洞</t>
  </si>
  <si>
    <t>https://www.xiaohongshu.com/user/profile/5df06b500000000001003026?xhsshare=CopyLink&amp;appuid=5df06b500000000001003026&amp;apptime=1602672987</t>
  </si>
  <si>
    <t>24000</t>
  </si>
  <si>
    <t>广东省惠州市惠城区河南岸街道演达大道46号惠州学院</t>
  </si>
  <si>
    <t>200</t>
  </si>
  <si>
    <t>神仙妹妹发大菜</t>
  </si>
  <si>
    <t>sxmmfdc</t>
  </si>
  <si>
    <t>19849351438</t>
  </si>
  <si>
    <t>https://www.xiaohongshu.com/user/profile/5c8393f200000000100077a4?xhsshare=CopyLink&amp;appuid=5ba34f3b2dfa220001ed0d39&amp;apptime=1595874707</t>
  </si>
  <si>
    <t>54000</t>
  </si>
  <si>
    <t>2020-10-15 10:35</t>
  </si>
  <si>
    <t>184</t>
  </si>
  <si>
    <t>Luella🍒</t>
  </si>
  <si>
    <t>tzl8950</t>
  </si>
  <si>
    <t>13392489469</t>
  </si>
  <si>
    <t>圆了咕噜的噜噜</t>
  </si>
  <si>
    <t>https://www.xiaohongshu.com/user/profile/5f0c7c6f0000000001001696?xhsshare=CopyLink&amp;appuid=5f0c7c6f0000000001001696&amp;apptime=1602699287</t>
  </si>
  <si>
    <t>2020-10-15 02:24</t>
  </si>
  <si>
    <t>210</t>
  </si>
  <si>
    <t>Y.Y</t>
  </si>
  <si>
    <t>13725447032</t>
  </si>
  <si>
    <t>多肉葡萄🍇</t>
  </si>
  <si>
    <t>https://www.xiaohongshu.com/user/profile/5e7480930000000001004956?xhsshare=CopyLink&amp;appuid=5e7480930000000001004956&amp;apptime=1602742398</t>
  </si>
  <si>
    <t>2020-10-15 14:14</t>
  </si>
  <si>
    <t>79</t>
  </si>
  <si>
    <t>勿忘心安(急事语音)</t>
  </si>
  <si>
    <t>a1057321282</t>
  </si>
  <si>
    <t>15641052978</t>
  </si>
  <si>
    <t>勿忘心安</t>
  </si>
  <si>
    <t>https://www.xiaohongshu.com/user/profile/5b5b2b374eacab095d6717a0?xhsshare=CopyLink&amp;appuid=5b5b2b374eacab095d6717a0&amp;apptime=1602673326</t>
  </si>
  <si>
    <t>254000</t>
  </si>
  <si>
    <t>辽宁省铁岭市</t>
  </si>
  <si>
    <t>勿忘心安发布了一篇小红书笔记，快来看吧！😆 bxR2jqQtPdXuy8K 😆 http://xhslink.com/wjjnK，复制本条信息，打开【小红书】App查看精彩内容！</t>
  </si>
  <si>
    <t>玥叔y</t>
  </si>
  <si>
    <t xml:space="preserve">Julyshop99 </t>
  </si>
  <si>
    <t>18856604840</t>
  </si>
  <si>
    <t>https://www.xiaohongshu.com/user/profile/5d2b37a4000000001200ed2c?xhsshare=CopyLink&amp;appuid=59e30c1927d59434d1526648&amp;apptime=1602673394</t>
  </si>
  <si>
    <t>66000</t>
  </si>
  <si>
    <t>浙江省湖州市</t>
  </si>
  <si>
    <t>2020-10-14 19:04</t>
  </si>
  <si>
    <t>46</t>
  </si>
  <si>
    <t>13657896911</t>
  </si>
  <si>
    <t>广西柳州</t>
  </si>
  <si>
    <t>114</t>
  </si>
  <si>
    <t>13611486014</t>
  </si>
  <si>
    <t>57000</t>
  </si>
  <si>
    <t>2020-10-14 20:04</t>
  </si>
  <si>
    <t>170</t>
  </si>
  <si>
    <t>Tilda🦄</t>
  </si>
  <si>
    <t>935746207</t>
  </si>
  <si>
    <t>15914490826</t>
  </si>
  <si>
    <t>Tilda🦄️</t>
  </si>
  <si>
    <t>https://www.xiaohongshu.com/user/profile/5782749c6a6a69172ec76601?xhsshare=CopyLink&amp;appuid=5782749c6a6a69172ec76601&amp;apptime=1602690317</t>
  </si>
  <si>
    <t>广东</t>
  </si>
  <si>
    <t>2020-10-14 23:58</t>
  </si>
  <si>
    <t>84</t>
  </si>
  <si>
    <t>墨沫</t>
  </si>
  <si>
    <t>HZ1406482726</t>
  </si>
  <si>
    <t>18139969681</t>
  </si>
  <si>
    <t>https://www.xiaohongshu.com/user/profile/58d3bcbb82ec39563682feed?xhsshare=CopyLink&amp;appuid=58d3bcbb82ec39563682feed&amp;apptime=1602673587</t>
  </si>
  <si>
    <t>220000</t>
  </si>
  <si>
    <t>甘肃</t>
  </si>
  <si>
    <t>2020-10-14 19:07</t>
  </si>
  <si>
    <t>207</t>
  </si>
  <si>
    <t>挪挪的脆皮甜筒</t>
  </si>
  <si>
    <t>-Am7777</t>
  </si>
  <si>
    <t>15986043416</t>
  </si>
  <si>
    <t>https://www.xiaohongshu.com/user/profile/5bee526fa064190001e453ba?xhsshare=CopyLink&amp;appuid=5bee526fa064190001e453ba&amp;apptime=1602736797</t>
  </si>
  <si>
    <t>微博绿洲</t>
  </si>
  <si>
    <t>2020-10-15 12:52</t>
  </si>
  <si>
    <t>181</t>
  </si>
  <si>
    <t>小不点.</t>
  </si>
  <si>
    <t>qc990814</t>
  </si>
  <si>
    <t>15357591167</t>
  </si>
  <si>
    <t>https://www.xiaohongshu.com/user/profile/5938bd5d5e87e749eac1375c?xhsshare=CopyLink&amp;appuid=5938bd5d5e87e749eac1375c&amp;apptime=1602697836</t>
  </si>
  <si>
    <t>安徽省合肥市蜀山区新华学院</t>
  </si>
  <si>
    <t>2020-10-15 01:50</t>
  </si>
  <si>
    <t>15802029245</t>
  </si>
  <si>
    <t>广东湛江</t>
  </si>
  <si>
    <t>134</t>
  </si>
  <si>
    <t>还没想好名字</t>
  </si>
  <si>
    <t>Lymlym0921</t>
  </si>
  <si>
    <t>18845591379</t>
  </si>
  <si>
    <t>好想吃大饼🤗</t>
  </si>
  <si>
    <t>https://www.xiaohongshu.com/user/profile/5a2f4240e8ac2b4d3659e55a?xhsshare=CopyLink&amp;appuid=5a2f4240e8ac2b4d3659e55a&amp;apptime=1564457194</t>
  </si>
  <si>
    <t>哈尔滨</t>
  </si>
  <si>
    <t>89</t>
  </si>
  <si>
    <t>233000</t>
  </si>
  <si>
    <t>2020-10-14 19:11</t>
  </si>
  <si>
    <t>101</t>
  </si>
  <si>
    <t>小九月</t>
  </si>
  <si>
    <t>464772260</t>
  </si>
  <si>
    <t>15293948223</t>
  </si>
  <si>
    <t>https://www.xiaohongshu.com/user/profile/5c611fa00000000012006a73?xhsshare=CopyLink&amp;appuid=5c611fa00000000012006a73&amp;apptime=1602675024</t>
  </si>
  <si>
    <t>92000</t>
  </si>
  <si>
    <t>甘肃省陇南市</t>
  </si>
  <si>
    <t>微博  绿洲</t>
  </si>
  <si>
    <t>3天</t>
  </si>
  <si>
    <t>2020-10-14 19:31</t>
  </si>
  <si>
    <t>166</t>
  </si>
  <si>
    <t>Rabbit#</t>
  </si>
  <si>
    <t>Vchenlijuan_</t>
  </si>
  <si>
    <t>19120343980</t>
  </si>
  <si>
    <t>🍊吃橙子第一名</t>
  </si>
  <si>
    <t>https://www.xiaohongshu.com/user/profile/5f19320f000000000100028a?xhsshare=CopyLink&amp;appuid=5f19320f000000000100028a&amp;apptime=1602689421</t>
  </si>
  <si>
    <t>93000</t>
  </si>
  <si>
    <t>惠州</t>
  </si>
  <si>
    <t>2020-10-14 23:35</t>
  </si>
  <si>
    <t>92</t>
  </si>
  <si>
    <t>妖妖</t>
  </si>
  <si>
    <t>bb1098b</t>
  </si>
  <si>
    <t>13213205630</t>
  </si>
  <si>
    <t>爱情来过吗</t>
  </si>
  <si>
    <t>https://www.xiaohongshu.com/user/profile/569cab166a6a69462ed3d841?xhsshare=CopyLink&amp;appuid=5dda0d9300000000010061c6&amp;apptime=1584588373</t>
  </si>
  <si>
    <t>郑州</t>
  </si>
  <si>
    <t>2020-10-14 19:14</t>
  </si>
  <si>
    <t>94</t>
  </si>
  <si>
    <t>幺幺</t>
  </si>
  <si>
    <t>zhangyuetian8626</t>
  </si>
  <si>
    <t>13503862405</t>
  </si>
  <si>
    <t>子非鱼</t>
  </si>
  <si>
    <t>https://www.xiaohongshu.com/user/profile/5b2c517b6b58b76377ebf478?xhsshare=CopyLink&amp;appuid=5dda0d9300000000010061c6&amp;apptime=1584588612</t>
  </si>
  <si>
    <t>郑方片</t>
  </si>
  <si>
    <t>2020-10-14 19:18</t>
  </si>
  <si>
    <t>-</t>
  </si>
  <si>
    <t>Nicole981201</t>
  </si>
  <si>
    <t>17602070481</t>
  </si>
  <si>
    <t>鮁二</t>
  </si>
  <si>
    <t>https://www.xiaohongshu.com/user/profile/585e159782ec3926ac890193?xhsshare=CopyLink&amp;appuid=585e159782ec3926ac890193&amp;apptime=1592505115</t>
  </si>
  <si>
    <t>广东东莞</t>
  </si>
  <si>
    <t>2020-10-14 19:20</t>
  </si>
  <si>
    <t>2</t>
  </si>
  <si>
    <t>13060916587</t>
  </si>
  <si>
    <t>67000</t>
  </si>
  <si>
    <t>湖南省永州市冷水滩区河东进贤路114号【三头六臂】</t>
  </si>
  <si>
    <t>7天内</t>
  </si>
  <si>
    <t>町町和铛铛</t>
  </si>
  <si>
    <t>DD10101122</t>
  </si>
  <si>
    <t>19113285352</t>
  </si>
  <si>
    <t>https://www.xiaohongshu.com/user/profile/5e9ea7a3000000000100bd7d?xhsshare=CopyLink&amp;appuid=5e9ea7a3000000000100bd7d&amp;apptime=1602674286</t>
  </si>
  <si>
    <t>352000</t>
  </si>
  <si>
    <t>4800</t>
  </si>
  <si>
    <t>町町和铛铛发布了一篇小红书笔记，快来看吧！😆 ruKykqLEpeGG2dC 😆 http://xhslink.com/V0znK，复制本条信息，打开【小红书】App查看精彩内容！</t>
  </si>
  <si>
    <t>2020-10-14 19:24</t>
  </si>
  <si>
    <t>116</t>
  </si>
  <si>
    <t>13802837557</t>
  </si>
  <si>
    <t>2020-10-14 20:12</t>
  </si>
  <si>
    <t>99</t>
  </si>
  <si>
    <t>鑫鑫鑫仔儿🍂</t>
  </si>
  <si>
    <t>wx15621336891</t>
  </si>
  <si>
    <t>15621336891</t>
  </si>
  <si>
    <t>https://www.xiaohongshu.com/user/profile/5a6c234d11be1017c82a5250?xhsshare=CopyLink&amp;appuid=5a6c234d11be1017c82a5250&amp;apptime=1592380511</t>
  </si>
  <si>
    <t>山东泰安</t>
  </si>
  <si>
    <t>鑫鑫鑫仔儿🍂发布了一篇小红书笔记，快来看吧！😆 HPWutN4IdvMD55m 😆 http://xhslink.com/BEDnK，复制本条信息，打开【小红书】App查看精彩内容！</t>
  </si>
  <si>
    <t>2020-10-14 19:28</t>
  </si>
  <si>
    <t>100</t>
  </si>
  <si>
    <t>🈚️</t>
  </si>
  <si>
    <t>LCORGI 柯小基发布了一篇小红书笔记，快来看吧！😆 1rJsS4iOUSpBoVp 😆 http://xhslink.com/KWHnK，复制本条信息，打开【小红书】App查看精彩内容！</t>
  </si>
  <si>
    <t>2020-10-14 19:29</t>
  </si>
  <si>
    <t>193</t>
  </si>
  <si>
    <t>Do vis.</t>
  </si>
  <si>
    <t>J-JIEYU</t>
  </si>
  <si>
    <t>18876008677</t>
  </si>
  <si>
    <t>嘻嘻哈哈妤耶</t>
  </si>
  <si>
    <t>https://www.xiaohongshu.com/user/profile/5cde8f6d000000001002f36d?xhsshare=CopyLink&amp;appuid=5cde8f6d000000001002f36d&amp;apptime=1602723353</t>
  </si>
  <si>
    <t>2020-10-15 08:57</t>
  </si>
  <si>
    <t>102</t>
  </si>
  <si>
    <t>曾小贤的小菲菲</t>
  </si>
  <si>
    <t xml:space="preserve">Gw18615772250 </t>
  </si>
  <si>
    <t>18615772250</t>
  </si>
  <si>
    <t>https://www.xiaohongshu.com/user/profile/5ba0627380df4e000114d06f?xhsshare=CopyLink&amp;appuid=5ba0627380df4e000114d06f&amp;apptime=1602675014</t>
  </si>
  <si>
    <t>175000</t>
  </si>
  <si>
    <t>7天</t>
  </si>
  <si>
    <t>2500</t>
  </si>
  <si>
    <t>曾小贤的小菲菲发布了一篇小红书笔记，快来看吧！😆 eZrgEJ3VLfFAKkj 😆 http://xhslink.com/sfJnK，复制本条信息，打开【小红书】App查看精彩内容！</t>
  </si>
  <si>
    <t>103</t>
  </si>
  <si>
    <t>Cathy</t>
  </si>
  <si>
    <t>18172300108</t>
  </si>
  <si>
    <t>啦啦啦</t>
  </si>
  <si>
    <t>https://www.xiaohongshu.com/user/profile/585dc62250c4b44b7f84d735?xhsshare=CopyLink&amp;appuid=585dc62250c4b44b7f84d735&amp;apptime=1602675273</t>
  </si>
  <si>
    <t>35000</t>
  </si>
  <si>
    <t>南宁</t>
  </si>
  <si>
    <t>2020-10-14 19:35</t>
  </si>
  <si>
    <t>13836514836</t>
  </si>
  <si>
    <t>70000</t>
  </si>
  <si>
    <t>黑龙江省鸡西市鸡冠区东风路半地下胖友服饰李晓佳13836514836</t>
  </si>
  <si>
    <t>抖音</t>
  </si>
  <si>
    <t>2020-10-14 19:08</t>
  </si>
  <si>
    <t>105</t>
  </si>
  <si>
    <t>13543816455</t>
  </si>
  <si>
    <t>840000</t>
  </si>
  <si>
    <t>广东中山</t>
  </si>
  <si>
    <t>一周后</t>
  </si>
  <si>
    <t>林小婉发布了一篇小红书笔记，快来看吧！😆 ZyZO4890fpEH8iz 😆 http://xhslink.com/fAKnK，复制本条信息，打开【小红书】App查看精彩内容！</t>
  </si>
  <si>
    <t>106</t>
  </si>
  <si>
    <t>雨停</t>
  </si>
  <si>
    <t>不加香菇</t>
  </si>
  <si>
    <t>18121991504</t>
  </si>
  <si>
    <t>https://www.xiaohongshu.com/user/profile/5f1bd74e000000000101e80f?xhsshare=CopyLink&amp;appuid=5f1bd74e000000000101e80f&amp;apptime=1602675236</t>
  </si>
  <si>
    <t>四川泸州</t>
  </si>
  <si>
    <t>https://www.xiaohongshu.com/discovery/item/5f7af5720000000001009418?apptime=1602675317&amp;appuid=5f1bd74e000000000101e80f&amp;xhsshare=CopyLink</t>
  </si>
  <si>
    <t>2020-10-14 19:36</t>
  </si>
  <si>
    <t>107</t>
  </si>
  <si>
    <t>💤</t>
  </si>
  <si>
    <t>Shuani526</t>
  </si>
  <si>
    <t>18520254561</t>
  </si>
  <si>
    <t>是你的胖妮吖</t>
  </si>
  <si>
    <t>https://www.xiaohongshu.com/user/profile/5cb05764000000001700159a?xhsshare=CopyLink&amp;appuid=5cb05764000000001700159a&amp;apptime=1601295482</t>
  </si>
  <si>
    <t>都可</t>
  </si>
  <si>
    <t>是你的胖妮吖发布了一篇小红书笔记，快来看吧！😆 Gr9yz65B9ZAX1pv 😆 http://xhslink.com/EeLnK，复制本条信息，打开【小红书】App查看精彩内容！</t>
  </si>
  <si>
    <t>2020-10-14 19:37</t>
  </si>
  <si>
    <t>108</t>
  </si>
  <si>
    <t>不卖烤鸭</t>
  </si>
  <si>
    <t>qiuyongjinwd</t>
  </si>
  <si>
    <t>13631037135</t>
  </si>
  <si>
    <t>伊丽不够白</t>
  </si>
  <si>
    <t>https://www.xiaohongshu.com/user/profile/5e6754110000000001009bfa?xhsshare=CopyLink&amp;appuid=58ef4b4a82ec39432cd580e0&amp;apptime=1602675632</t>
  </si>
  <si>
    <t>153000</t>
  </si>
  <si>
    <t>福建省厦门市</t>
  </si>
  <si>
    <t>美图 微博</t>
  </si>
  <si>
    <t>伊丽不够白发布了一篇小红书笔记，快来看吧！😆 CXlEvH38OWcsQx7 😆 http://xhslink.com/zuTnK，复制本条信息，打开【小红书】App查看精彩内容！</t>
  </si>
  <si>
    <t>2020-10-14 19:44</t>
  </si>
  <si>
    <t>15560292550</t>
  </si>
  <si>
    <t>71000</t>
  </si>
  <si>
    <t>无其他平台</t>
  </si>
  <si>
    <t>110</t>
  </si>
  <si>
    <t>Blair</t>
  </si>
  <si>
    <t>bbygklll</t>
  </si>
  <si>
    <t>18560159572</t>
  </si>
  <si>
    <t>布布Blair</t>
  </si>
  <si>
    <t>https://www.xiaohongshu.com/user/profile/5ee8c8dd00000000010018ad?xhsshare=CopyLink&amp;appuid=5ee8c8dd00000000010018ad&amp;apptime=1597300316</t>
  </si>
  <si>
    <t>65000</t>
  </si>
  <si>
    <t>济南</t>
  </si>
  <si>
    <t>布布Blair发布了一篇小红书笔记，快来看吧！😆 fEozFjMNQRWD7Ic 😆 http://xhslink.com/7I1nK，复制本条信息，打开【小红书】App查看精彩内容！</t>
  </si>
  <si>
    <t>2020-10-14 19:50</t>
  </si>
  <si>
    <t>111</t>
  </si>
  <si>
    <t>15183820150</t>
  </si>
  <si>
    <t>云南昆明</t>
  </si>
  <si>
    <t>https://www.xiaohongshu.com/discovery/item/5f86bbb9000000000101cbfe?xhsshare=CopyLink&amp;appuid=5ee8d53f000000000101d89d&amp;apptime=1602665777</t>
  </si>
  <si>
    <t>2020-10-14 19:53</t>
  </si>
  <si>
    <t>112</t>
  </si>
  <si>
    <t>草莓味的27-</t>
  </si>
  <si>
    <t>zhengdn1123</t>
  </si>
  <si>
    <t>18060516875</t>
  </si>
  <si>
    <t>https://www.xiaohongshu.com/user/profile/5f15612300000000010005fc?xhsshare=CopyLink&amp;appuid=5f15612300000000010005fc&amp;apptime=1602675916</t>
  </si>
  <si>
    <t>福建省福州市</t>
  </si>
  <si>
    <t>2020-10-14 19:57</t>
  </si>
  <si>
    <t>90</t>
  </si>
  <si>
    <t>苹果妹🌸</t>
  </si>
  <si>
    <t>Juan934012803</t>
  </si>
  <si>
    <t>13530581767</t>
  </si>
  <si>
    <t>菜卷丫~</t>
  </si>
  <si>
    <t>https://www.xiaohongshu.com/user/profile/5d29465b0000000016028b67?xhsshare=CopyLink&amp;appuid=5d29465b0000000016028b67&amp;apptime=1602673763</t>
  </si>
  <si>
    <t>广东省深圳市</t>
  </si>
  <si>
    <t>2020-10-14 19:12</t>
  </si>
  <si>
    <t>120</t>
  </si>
  <si>
    <t>apple</t>
  </si>
  <si>
    <t>weliana</t>
  </si>
  <si>
    <t>18550832315</t>
  </si>
  <si>
    <t>稻子随风摇</t>
  </si>
  <si>
    <t>https://www.xiaohongshu.com/user/profile/5bc8256170a0790001a89df3?xhsshare=CopyLink&amp;appuid=5b042137e8ac2b5fa164dec7&amp;apptime=1568792034</t>
  </si>
  <si>
    <t>72000</t>
  </si>
  <si>
    <t>江苏连云港</t>
  </si>
  <si>
    <t>2020-10-14 20:20</t>
  </si>
  <si>
    <t>159</t>
  </si>
  <si>
    <t>邂逅晴天</t>
  </si>
  <si>
    <t>mhb472458</t>
  </si>
  <si>
    <t>13480366952</t>
  </si>
  <si>
    <t>https://www.xiaohongshu.com/user/profile/5b644f034eacab6a78c9576d?xhsshare=CopyLink&amp;appuid=5b644f034eacab6a78c9576d&amp;apptime=1602686929</t>
  </si>
  <si>
    <t>广东省云浮市</t>
  </si>
  <si>
    <t>2020-10-14 22:55</t>
  </si>
  <si>
    <t>164</t>
  </si>
  <si>
    <t>朝花夕拾</t>
  </si>
  <si>
    <t>zx1963677364</t>
  </si>
  <si>
    <t>13330112603</t>
  </si>
  <si>
    <t>https://www.xiaohongshu.com/user/profile/59c3262b44363b6762176107?xhsshare=CopyLink&amp;appuid=5a1fe7fd4eacab5e3c32201f&amp;apptime=1602685533</t>
  </si>
  <si>
    <t>109000</t>
  </si>
  <si>
    <t>考拉美图</t>
  </si>
  <si>
    <t>2020-10-14 23:15</t>
  </si>
  <si>
    <t>221</t>
  </si>
  <si>
    <t>Sss</t>
  </si>
  <si>
    <t>Kfbksy</t>
  </si>
  <si>
    <t>18538276831</t>
  </si>
  <si>
    <t>https://www.xiaohongshu.com/user/profile/5b0194374eacab73122ae22b?xhsshare=CopyLink&amp;appuid=5730b01e6a6a691a6af518d9&amp;apptime=1576640424</t>
  </si>
  <si>
    <t>开封</t>
  </si>
  <si>
    <t>2020-10-15 18:08</t>
  </si>
  <si>
    <t>118</t>
  </si>
  <si>
    <t>13076287628</t>
  </si>
  <si>
    <t>广东韶关</t>
  </si>
  <si>
    <t>https://www.xiaohongshu.com/discovery/item/5f71998d000000000101e809?xhsshare=CopyLink&amp;appuid=5e746082000000000100ab5b&amp;apptime=1601478276</t>
  </si>
  <si>
    <t>2020-10-14 20:17</t>
  </si>
  <si>
    <t>119</t>
  </si>
  <si>
    <t>小s</t>
  </si>
  <si>
    <t>15155546660</t>
  </si>
  <si>
    <t>18226506785</t>
  </si>
  <si>
    <t>https://www.xiaohongshu.com/user/profile/5c383f4d0000000006022b48?xhsshare=CopyLink&amp;appuid=5c383f4d0000000006022b48&amp;apptime=1602677798</t>
  </si>
  <si>
    <t>82000</t>
  </si>
  <si>
    <t>淮北</t>
  </si>
  <si>
    <t>2020-10-14 20:18</t>
  </si>
  <si>
    <t>127</t>
  </si>
  <si>
    <t>CHILI💙</t>
  </si>
  <si>
    <t>chili-yiyi</t>
  </si>
  <si>
    <t>13760028126</t>
  </si>
  <si>
    <t>CHILI牌的薯片</t>
  </si>
  <si>
    <t>https://www.xiaohongshu.com/user/profile/5ec1c458000000000100293f?xhsshare=CopyLink&amp;appuid=5ec1c458000000000100293f&amp;apptime=1602679217</t>
  </si>
  <si>
    <t>74000</t>
  </si>
  <si>
    <t>2020-10-14 20:41</t>
  </si>
  <si>
    <t>121</t>
  </si>
  <si>
    <t>FiLiFieLie</t>
  </si>
  <si>
    <t>c13288991996</t>
  </si>
  <si>
    <t>13288991996</t>
  </si>
  <si>
    <t>在在</t>
  </si>
  <si>
    <t>https://www.xiaohongshu.com/user/profile/5f1e3966000000000100735c?xhsshare=CopyLink&amp;appuid=5f1e3966000000000100735c&amp;apptime=1600422543</t>
  </si>
  <si>
    <t>29000</t>
  </si>
  <si>
    <t>广东省茂名市茂南区油城七路一号</t>
  </si>
  <si>
    <t>2020-10-14 20:22</t>
  </si>
  <si>
    <t>122</t>
  </si>
  <si>
    <t>Qw1ko</t>
  </si>
  <si>
    <t>Dzl_Hi</t>
  </si>
  <si>
    <t>16655016981</t>
  </si>
  <si>
    <t>小丁今天吃柚子了嘛</t>
  </si>
  <si>
    <t>https://www.xiaohongshu.com/user/profile/5ef07b7a000000000100732d?xhsshare=CopyLink&amp;appuid=5ef07b7a000000000100732d&amp;apptime=1602678222</t>
  </si>
  <si>
    <t>128000</t>
  </si>
  <si>
    <t>安徽省</t>
  </si>
  <si>
    <t>小丁今天吃柚子了嘛发布了一篇小红书笔记，快来看吧！😆 TYDPqHNOawCJ0ry 😆 http://xhslink.com/ZUroK，复制本条信息，打开【小红书】App查看精彩内容！</t>
  </si>
  <si>
    <t>227</t>
  </si>
  <si>
    <t>ぴ安之若素</t>
  </si>
  <si>
    <t>yan18826155976</t>
  </si>
  <si>
    <t>13267679660</t>
  </si>
  <si>
    <t>史十一</t>
  </si>
  <si>
    <t>https://www.xiaohongshu.com/user/profile/5b929bf02045fe00017757ac?xhsshare=CopyLink&amp;appuid=5b929bf02045fe00017757ac&amp;apptime=1602764945</t>
  </si>
  <si>
    <t>75000</t>
  </si>
  <si>
    <t>广东省江门市</t>
  </si>
  <si>
    <t>2020-10-15 20:31</t>
  </si>
  <si>
    <t>124</t>
  </si>
  <si>
    <t>mei👀</t>
  </si>
  <si>
    <t>390114339</t>
  </si>
  <si>
    <t>13610253772</t>
  </si>
  <si>
    <t>谭肥mei</t>
  </si>
  <si>
    <t>https://www.xiaohongshu.com/user/profile/5bbdf133e752f700017ac8de?xhsshare=CopyLink&amp;appuid=5534849f2e1d935c70618e67&amp;apptime=1602678272</t>
  </si>
  <si>
    <t>2020-10-14 20:27</t>
  </si>
  <si>
    <t>76</t>
  </si>
  <si>
    <t>山花有匪遇故人</t>
  </si>
  <si>
    <t>z798993864</t>
  </si>
  <si>
    <t>18656073563</t>
  </si>
  <si>
    <t>薄荷绿</t>
  </si>
  <si>
    <t>https://www.xiaohongshu.com/user/profile/5d40452800000000110389c9?xhsshare=CopyLink&amp;appuid=584ac0ed50c4b41d079887cd&amp;apptime=1602673232</t>
  </si>
  <si>
    <t>76000</t>
  </si>
  <si>
    <t>安徽省合肥市</t>
  </si>
  <si>
    <t>5-7天</t>
  </si>
  <si>
    <t>91</t>
  </si>
  <si>
    <t>晚安.</t>
  </si>
  <si>
    <t>qz628050</t>
  </si>
  <si>
    <t>15815598842</t>
  </si>
  <si>
    <t>是晚晚呀</t>
  </si>
  <si>
    <t>https://www.xiaohongshu.com/user/profile/59ff33494eacab075c9d7715?xhsshare=CopyLink&amp;appuid=59ff33494eacab075c9d7715&amp;apptime=1602673988</t>
  </si>
  <si>
    <t>绿洲或者微博</t>
  </si>
  <si>
    <t>86</t>
  </si>
  <si>
    <t>Chen.Ing</t>
  </si>
  <si>
    <t>cc936308</t>
  </si>
  <si>
    <t>15766702574</t>
  </si>
  <si>
    <t>chen.lng</t>
  </si>
  <si>
    <t>https://www.xiaohongshu.com/user/profile/5b050417f7e8b90c727c0f76?xhsshare=CopyLink&amp;appuid=5b050417f7e8b90c727c0f76&amp;apptime=1599065774</t>
  </si>
  <si>
    <t>77000</t>
  </si>
  <si>
    <t xml:space="preserve"> 0</t>
  </si>
  <si>
    <t>2020-10-14 19:09</t>
  </si>
  <si>
    <t>128</t>
  </si>
  <si>
    <t>木子藜🍭</t>
  </si>
  <si>
    <t>李果果</t>
  </si>
  <si>
    <t>13480109300</t>
  </si>
  <si>
    <t xml:space="preserve">木子藜🍭 </t>
  </si>
  <si>
    <t>https://www.xiaohongshu.com/user/profile/5e70798700000000010099e9?xhsshare=CopyLink&amp;appuid=5e70798700000000010099e9&amp;apptime=1602680031</t>
  </si>
  <si>
    <t>深圳市</t>
  </si>
  <si>
    <t>美图秀秀/绿洲</t>
  </si>
  <si>
    <t>2020-10-14 20:55</t>
  </si>
  <si>
    <t>160</t>
  </si>
  <si>
    <t>Sophia</t>
  </si>
  <si>
    <t>13700029337</t>
  </si>
  <si>
    <t>https://www.xiaohongshu.com/user/profile/5b4f208c11be103e967cda30?xhsshare=CopyLink&amp;appuid=5b4f208c11be103e967cda30&amp;apptime=1602687328</t>
  </si>
  <si>
    <t>辽宁省沈阳市</t>
  </si>
  <si>
    <t>微博都可以</t>
  </si>
  <si>
    <t>不太好找</t>
  </si>
  <si>
    <t>2020-10-14 22:56</t>
  </si>
  <si>
    <t>130</t>
  </si>
  <si>
    <t>🐏</t>
  </si>
  <si>
    <t>wangxueererer520</t>
  </si>
  <si>
    <t>13697767173</t>
  </si>
  <si>
    <t>北北超厉害</t>
  </si>
  <si>
    <t xml:space="preserve">https://www.xiaohongshu.com/user/profile/5eeb919e000000000100465c?xhsshare=CopyLink&amp;appuid=5eeb919e000000000100465c&amp;apptime=1599144654 </t>
  </si>
  <si>
    <t>64000</t>
  </si>
  <si>
    <t>https://www.xiaohongshu.com/discovery/item/5f8018bf00000000010065ef?xhsshare=CopyLink&amp;appuid=5eeb919e000000000100465c&amp;apptime=1602325407</t>
  </si>
  <si>
    <t>2020-10-14 21:01</t>
  </si>
  <si>
    <t>162</t>
  </si>
  <si>
    <t>佳佳🌟</t>
  </si>
  <si>
    <t>83000</t>
  </si>
  <si>
    <t>山西太原</t>
  </si>
  <si>
    <t>.</t>
  </si>
  <si>
    <t>2020-10-14 23:03</t>
  </si>
  <si>
    <t>132</t>
  </si>
  <si>
    <t>  布玲 布玲  </t>
  </si>
  <si>
    <t>13829033807</t>
  </si>
  <si>
    <t>80000</t>
  </si>
  <si>
    <t>玲阿妹子发布了一篇小红书笔记，快来看吧！😆 NcQa6jpLxQdRgmf 😆 http://xhslink.com/x6bpK，复制本条信息，打开【小红书】App查看精彩内容！</t>
  </si>
  <si>
    <t>2020-10-14 21:09</t>
  </si>
  <si>
    <t>117</t>
  </si>
  <si>
    <t>18900814908</t>
  </si>
  <si>
    <t>84000</t>
  </si>
  <si>
    <t>2020-10-14 20:14</t>
  </si>
  <si>
    <t>226</t>
  </si>
  <si>
    <t>Yoke</t>
  </si>
  <si>
    <t>hy17122009291</t>
  </si>
  <si>
    <t>17122009291</t>
  </si>
  <si>
    <t>粉色苏打</t>
  </si>
  <si>
    <t>https://www.xiaohongshu.com/user/profile/5d7a5652000000000100008a?xhsshare=CopyLink&amp;appuid=5d7a5652000000000100008a&amp;apptime=1600957779</t>
  </si>
  <si>
    <t>126000</t>
  </si>
  <si>
    <t>13415293071</t>
  </si>
  <si>
    <t>88000</t>
  </si>
  <si>
    <t>朋友圈和微博</t>
  </si>
  <si>
    <t>136</t>
  </si>
  <si>
    <t>笑笑</t>
  </si>
  <si>
    <t>ccchhhh_</t>
  </si>
  <si>
    <t xml:space="preserve">13682436862 </t>
  </si>
  <si>
    <t xml:space="preserve">https://www.xiaohongshu.com/user/profile/5a7c07ce11be10572f4b3f8b?xhsshare=CopyLink&amp;appuid=5a7c07ce11be10572f4b3f8b&amp;apptime=1580553946 </t>
  </si>
  <si>
    <t>97000</t>
  </si>
  <si>
    <t>笑笑发布了一篇小红书笔记，快来看吧！😆 gLelnsF5ewXSC6B 😆 http://xhslink.com/FGnpK，复制本条信息，打开【小红书】App查看精彩内容！</t>
  </si>
  <si>
    <t>2020-10-14 21:18</t>
  </si>
  <si>
    <t>3</t>
  </si>
  <si>
    <t>17880557898</t>
  </si>
  <si>
    <t>18</t>
  </si>
  <si>
    <t>18927005225</t>
  </si>
  <si>
    <t>广东河源</t>
  </si>
  <si>
    <t>、</t>
  </si>
  <si>
    <t>2020-10-14 18:48</t>
  </si>
  <si>
    <t>18165597933</t>
  </si>
  <si>
    <t>98000</t>
  </si>
  <si>
    <t>k头小猫咪发布了一篇小红书笔记，快来看吧！😆 TtZ7NQpyqqvPZxZ 😆 http://xhslink.com/Y3ppK，复制本条信息，打开【小红书】App查看精彩内容！</t>
  </si>
  <si>
    <t>140</t>
  </si>
  <si>
    <t>LIANG</t>
  </si>
  <si>
    <t>15300263622</t>
  </si>
  <si>
    <t>15502960128</t>
  </si>
  <si>
    <t>莎小贝belle</t>
  </si>
  <si>
    <t>https://www.xiaohongshu.com/user/profile/59e76bc94eacab750d4ee33e?xhsshare=CopyLink&amp;appuid=59e76bc94eacab750d4ee33e&amp;apptime=1602681615</t>
  </si>
  <si>
    <t>25000</t>
  </si>
  <si>
    <t>陕西渭南</t>
  </si>
  <si>
    <t>1500</t>
  </si>
  <si>
    <t>2020-10-14 21:23</t>
  </si>
  <si>
    <t>141</t>
  </si>
  <si>
    <t>otsffsseve</t>
  </si>
  <si>
    <t>ottffsseve</t>
  </si>
  <si>
    <t>15012902421</t>
  </si>
  <si>
    <t>琦qi🐨</t>
  </si>
  <si>
    <t>https://www.xiaohongshu.com/user/profile/5e9fb6f700000000010047b3?xhsshare=CopyLink&amp;appuid=5e9fb6f700000000010047b3&amp;apptime=1602681829</t>
  </si>
  <si>
    <t>6天之内</t>
  </si>
  <si>
    <t>2020-10-14 21:25</t>
  </si>
  <si>
    <t>109</t>
  </si>
  <si>
    <t>chen55</t>
  </si>
  <si>
    <t>chenc8612</t>
  </si>
  <si>
    <t>15680853663</t>
  </si>
  <si>
    <t>-Chen55-</t>
  </si>
  <si>
    <t>https://www.xiaohongshu.com/user/profile/5ee624fa00000000010002a1?xhsshare=CopyLink&amp;appuid=5ee624fa00000000010002a1&amp;apptime=1602675700</t>
  </si>
  <si>
    <t>138000</t>
  </si>
  <si>
    <t>2020-10-14 19:45</t>
  </si>
  <si>
    <t>225</t>
  </si>
  <si>
    <t>Context</t>
  </si>
  <si>
    <t>Monster_886</t>
  </si>
  <si>
    <t>13723271319</t>
  </si>
  <si>
    <t>https://www.xiaohongshu.com/user/profile/5be51247ba15e100019a3d07?xhsshare=CopyLink&amp;appuid=5730b01e6a6a691a6af518d9&amp;apptime=1576640535</t>
  </si>
  <si>
    <t>95000</t>
  </si>
  <si>
    <t>2020-10-15 20:15</t>
  </si>
  <si>
    <t>144</t>
  </si>
  <si>
    <t>泡芙</t>
  </si>
  <si>
    <t>Axb470605</t>
  </si>
  <si>
    <t>13214100182</t>
  </si>
  <si>
    <t>https://www.xiaohongshu.com/user/profile/5bd79e9b6827a400012ce780?xhsshare=CopyLink&amp;appuid=5bd79e9b6827a400012ce780&amp;apptime=1602681116</t>
  </si>
  <si>
    <t>辽宁省</t>
  </si>
  <si>
    <t xml:space="preserve"> .</t>
  </si>
  <si>
    <t>2020-10-14 21:47</t>
  </si>
  <si>
    <t>145</t>
  </si>
  <si>
    <t>👑D·S吴秋蓉</t>
  </si>
  <si>
    <t>wqrsg1126044100</t>
  </si>
  <si>
    <t>18316882138</t>
  </si>
  <si>
    <t>你的小可乐🥤</t>
  </si>
  <si>
    <t>https://www.xiaohongshu.com/user/profile/5ed76b87000000000101e97f?xhsshare=CopyLink&amp;appuid=5f222859000000000101d3fd&amp;apptime=1602683410</t>
  </si>
  <si>
    <t>34000</t>
  </si>
  <si>
    <t>广东省廉江市雅塘镇雅青陶瓷窗帘</t>
  </si>
  <si>
    <t>五天内</t>
  </si>
  <si>
    <t>不拍视频</t>
  </si>
  <si>
    <t>2020-10-14 21:52</t>
  </si>
  <si>
    <t>146</t>
  </si>
  <si>
    <t>味可滋🌙</t>
  </si>
  <si>
    <t>Y18539003600</t>
  </si>
  <si>
    <t>18539003600</t>
  </si>
  <si>
    <t>草莓味少女糖</t>
  </si>
  <si>
    <t>https://www.xiaohongshu.com/user/profile/5a1a847d4eacab2d0ae6d7b0?xhsshare=CopyLink&amp;appuid=5a54695611be107e41827eee&amp;apptime=1597053861</t>
  </si>
  <si>
    <t>河南许昌</t>
  </si>
  <si>
    <t>2020-10-14 21:57</t>
  </si>
  <si>
    <t>147</t>
  </si>
  <si>
    <t>Mini-狸</t>
  </si>
  <si>
    <t>19942292390</t>
  </si>
  <si>
    <t>132000</t>
  </si>
  <si>
    <t>是乔妹妹呢发布了一篇小红书笔记，快来看吧！😆 asRItjGrpPpfuDb 😆 http://xhslink.com/0Q1pK，复制本条信息，打开【小红书】App查看精彩内容！</t>
  </si>
  <si>
    <t>2020-10-14 21:59</t>
  </si>
  <si>
    <t>148</t>
  </si>
  <si>
    <t>虾米，哎呦喂</t>
  </si>
  <si>
    <t>xiamiaiyouwei</t>
  </si>
  <si>
    <t>18222725710</t>
  </si>
  <si>
    <t>爱吃芹菜的波妞</t>
  </si>
  <si>
    <t>爱吃芹菜波妞https://www.xiaohongshu.com/user/profile/5ad2cdc811be107b826e1dce?xhsshare=CopyLink&amp;appuid=5ad2cdc811be107b826e1dce&amp;apptime=1599051279</t>
  </si>
  <si>
    <t>天津</t>
  </si>
  <si>
    <t>2020-10-14 22:05</t>
  </si>
  <si>
    <t>149</t>
  </si>
  <si>
    <t>📎</t>
  </si>
  <si>
    <t>_Yena55</t>
  </si>
  <si>
    <t>18566915381</t>
  </si>
  <si>
    <t>咕噜夹</t>
  </si>
  <si>
    <t>https://www.xiaohongshu.com/user/profile/5efc6548000000000100324a?xhsshare=CopyLink&amp;appuid=5efc6548000000000100324a&amp;apptime=1600764945</t>
  </si>
  <si>
    <t>8000</t>
  </si>
  <si>
    <t>2020-10-14 22:09</t>
  </si>
  <si>
    <t>125</t>
  </si>
  <si>
    <t>17727225849</t>
  </si>
  <si>
    <t>2020-10-14 20:29</t>
  </si>
  <si>
    <t>151</t>
  </si>
  <si>
    <t>千</t>
  </si>
  <si>
    <t>heyu222934</t>
  </si>
  <si>
    <t>13550165096</t>
  </si>
  <si>
    <t>柠檬奶茶</t>
  </si>
  <si>
    <t>https://www.xiaohongshu.com/user/profile/5cc97257000000001103a53d?xhsshare=CopyLink&amp;appuid=5cc97257000000001103a53d&amp;apptime=1602684929</t>
  </si>
  <si>
    <t>107000</t>
  </si>
  <si>
    <t>四川省内江市</t>
  </si>
  <si>
    <t>2020-10-14 22:18</t>
  </si>
  <si>
    <t>152</t>
  </si>
  <si>
    <t>蝴蝶</t>
  </si>
  <si>
    <t>shbdhudie</t>
  </si>
  <si>
    <t>15106174538</t>
  </si>
  <si>
    <t>小脚冰凉</t>
  </si>
  <si>
    <t>https://www.xiaohongshu.com/user/profile/570bcc3b4775a763ff830b48?xhsshare=CopyLink&amp;appuid=570bcc3b4775a763ff830b48&amp;apptime=1577765141</t>
  </si>
  <si>
    <t>135000</t>
  </si>
  <si>
    <t>江苏省常州市</t>
  </si>
  <si>
    <t>微博、绿洲</t>
  </si>
  <si>
    <t>小脚冰凉发布了一篇小红书笔记，快来看吧！😆 8la0uvIcjfndHJN 😆 http://xhslink.com/8ZlqK，复制本条信息，打开【小红书】App查看精彩内容！</t>
  </si>
  <si>
    <t>72</t>
  </si>
  <si>
    <t>17665738618</t>
  </si>
  <si>
    <t>99000</t>
  </si>
  <si>
    <t>154</t>
  </si>
  <si>
    <t>18407593039</t>
  </si>
  <si>
    <t>158000</t>
  </si>
  <si>
    <t>广州市</t>
  </si>
  <si>
    <t>小杜同学发布了一篇小红书笔记，快来看吧！😆 G9zbT7MPfMuOhLv 😆 http://xhslink.com/drAqK，复制本条信息，打开【小红书】App查看精彩内容！</t>
  </si>
  <si>
    <t>2020-10-14 22:29</t>
  </si>
  <si>
    <t>陈思雨</t>
  </si>
  <si>
    <t>18339036075</t>
  </si>
  <si>
    <t>18339036078</t>
  </si>
  <si>
    <t>盛夏倾情</t>
  </si>
  <si>
    <t>https://www.xiaohongshu.com/user/profile/5ba98ba8b1fee80001ffde3d?xhsshare=CopyLink&amp;appuid=5ba98ba8b1fee80001ffde3d&amp;apptime=1602685414</t>
  </si>
  <si>
    <t>2020-10-14 22:43</t>
  </si>
  <si>
    <t>180</t>
  </si>
  <si>
    <t>橘子呀</t>
  </si>
  <si>
    <t>2051429</t>
  </si>
  <si>
    <t>18898869174</t>
  </si>
  <si>
    <t>https://www.xiaohongshu.com/user/profile/5b29f3a011be104597131552?xhsshare=CopyLink&amp;appuid=5b29f3a011be104597131552&amp;apptime=1602696109</t>
  </si>
  <si>
    <t>湛江？</t>
  </si>
  <si>
    <t>2020-10-15 01:25</t>
  </si>
  <si>
    <t>19</t>
  </si>
  <si>
    <t>只因</t>
  </si>
  <si>
    <t>JeremyAmy-ing</t>
  </si>
  <si>
    <t>15626492835</t>
  </si>
  <si>
    <t>不会梁yaya</t>
  </si>
  <si>
    <t>https://www.xiaohongshu.com/user/profile/5ed4ee5000000000010032c5?xhsshare=CopyLink&amp;appuid=5ed4ee5000000000010032c5&amp;apptime=1595922749</t>
  </si>
  <si>
    <t>101000</t>
  </si>
  <si>
    <t>158</t>
  </si>
  <si>
    <t>小小橡皮檫</t>
  </si>
  <si>
    <t>c20180618cc</t>
  </si>
  <si>
    <t>15820540284</t>
  </si>
  <si>
    <t>https://www.xiaohongshu.com/user/profile/5db6722f0000000001001a67?xhsshare=CopyLink&amp;appuid=5595f1c5c2bdeb33ed431f39&amp;apptime=1602687115</t>
  </si>
  <si>
    <t>广东省</t>
  </si>
  <si>
    <t>微博，</t>
  </si>
  <si>
    <t xml:space="preserve">  0</t>
  </si>
  <si>
    <t>2020-10-14 22:53</t>
  </si>
  <si>
    <t>208</t>
  </si>
  <si>
    <t>Yan</t>
  </si>
  <si>
    <t>Yanxr1224</t>
  </si>
  <si>
    <t>13413496222</t>
  </si>
  <si>
    <t>登噔瞪</t>
  </si>
  <si>
    <t>https://www.xiaohongshu.com/user/profile/5a87b94811be103fc4557337?xhsshare=CopyLink&amp;appuid=5a87b94811be103fc4557337&amp;apptime=1602738139</t>
  </si>
  <si>
    <t>102000</t>
  </si>
  <si>
    <t>广东清远</t>
  </si>
  <si>
    <t>2020-10-15 13:04</t>
  </si>
  <si>
    <t>终于、明白（急事弹语音）</t>
  </si>
  <si>
    <t>ay1017878103</t>
  </si>
  <si>
    <t>18832606080</t>
  </si>
  <si>
    <t>终于明白</t>
  </si>
  <si>
    <t>https://www.xiaohongshu.com/user/profile/5aa6051be8ac2b34b4492631?xhsshare=CopyLink&amp;appuid=5aa6051be8ac2b34b4492631&amp;apptime=1602672091</t>
  </si>
  <si>
    <t>165000</t>
  </si>
  <si>
    <t>微信</t>
  </si>
  <si>
    <t>1200</t>
  </si>
  <si>
    <t>终于、明白发布了一篇小红书笔记，快来看吧！😆 ziZju1Sa7dVH4kA 😆 http://xhslink.com/Jn4mK，复制本条信息，打开【小红书】App查看精彩内容！</t>
  </si>
  <si>
    <t>2020-10-14 18:42</t>
  </si>
  <si>
    <t>161</t>
  </si>
  <si>
    <t>啊哦</t>
  </si>
  <si>
    <t>625756840</t>
  </si>
  <si>
    <t>15777117583</t>
  </si>
  <si>
    <t>小阿丸子</t>
  </si>
  <si>
    <t>https://www.xiaohongshu.com/user/profile/5edd96dd000000000101db2b?xhsshare=CopyLink&amp;appuid=5edd96dd000000000101db2b&amp;apptime=1602687191</t>
  </si>
  <si>
    <t>162000</t>
  </si>
  <si>
    <t>柳州</t>
  </si>
  <si>
    <t>2020-10-14 23:00</t>
  </si>
  <si>
    <t>🌞 Tina</t>
  </si>
  <si>
    <t>huhaiyan0818</t>
  </si>
  <si>
    <t>15755375466</t>
  </si>
  <si>
    <t>南木子</t>
  </si>
  <si>
    <t>https://www.xiaohongshu.com/user/profile/5eb2cb6e0000000001005ac8?xhsshare=CopyLink&amp;appuid=5eb2cb6e0000000001005ac8&amp;apptime=1602672330</t>
  </si>
  <si>
    <t>安徽合肥</t>
  </si>
  <si>
    <t>174</t>
  </si>
  <si>
    <t>Mableee</t>
  </si>
  <si>
    <t>13247348250</t>
  </si>
  <si>
    <t>冬小懒</t>
  </si>
  <si>
    <t>https://www.xiaohongshu.com/user/profile/5c18eeb4000000000500fd04?xhsshare=CopyLink&amp;appuid=5c18eeb4000000000500fd04&amp;apptime=1555059895</t>
  </si>
  <si>
    <t>2020-10-15 00:35</t>
  </si>
  <si>
    <t>137</t>
  </si>
  <si>
    <t>吖💚子</t>
  </si>
  <si>
    <t>wq15989914292</t>
  </si>
  <si>
    <t>15989914292</t>
  </si>
  <si>
    <t>雅雅爱笑</t>
  </si>
  <si>
    <t>https://www.xiaohongshu.com/user/profile/5cee4a4d0000000018032151?xhsshare=CopyLink&amp;appuid=5cee4a4d0000000018032151&amp;apptime=1602681495</t>
  </si>
  <si>
    <t>172000</t>
  </si>
  <si>
    <t>好</t>
  </si>
  <si>
    <t>雅雅爱笑发布了一篇小红书笔记，快来看吧！😆 4H4GZbD6aOtwOFZ 😆 http://xhslink.com/KhnpK，复制本条信息，打开【小红书】App查看精彩内容！</t>
  </si>
  <si>
    <t>2020-10-14 21:20</t>
  </si>
  <si>
    <t>58</t>
  </si>
  <si>
    <t>好多肉</t>
  </si>
  <si>
    <t>15979539372</t>
  </si>
  <si>
    <t>甜椒小黄</t>
  </si>
  <si>
    <t>https://www.xiaohongshu.com/user/profile/5bfb9824d6d2cd0001d60a2a?xhsshare=CopyLink&amp;appuid=5bfb9824d6d2cd0001d60a2a&amp;apptime=1602672985</t>
  </si>
  <si>
    <t>82</t>
  </si>
  <si>
    <t>💛PERLIE</t>
  </si>
  <si>
    <t>18665898429</t>
  </si>
  <si>
    <t>2020-10-14 19:06</t>
  </si>
  <si>
    <t>83</t>
  </si>
  <si>
    <t>月半喵呜</t>
  </si>
  <si>
    <t>751210280</t>
  </si>
  <si>
    <t>13726987046</t>
  </si>
  <si>
    <t>https://www.xiaohongshu.com/user/profile/5edd0d130000000001002791?xhsshare=CopyLink&amp;appuid=5edd0d130000000001002791&amp;apptime=1602673549</t>
  </si>
  <si>
    <t>121000</t>
  </si>
  <si>
    <t>168</t>
  </si>
  <si>
    <t>花泽小仙</t>
  </si>
  <si>
    <t>damei9803</t>
  </si>
  <si>
    <t>13067101087</t>
  </si>
  <si>
    <t>https://www.xiaohongshu.com/user/profile/5e09b41f00000000010088d3?xhsshare=CopyLink&amp;appuid=5e09b41f00000000010088d3&amp;apptime=1602690119</t>
  </si>
  <si>
    <t>21186</t>
  </si>
  <si>
    <t>福建省</t>
  </si>
  <si>
    <t>2020-10-14 23:46</t>
  </si>
  <si>
    <t>143</t>
  </si>
  <si>
    <t>🐰</t>
  </si>
  <si>
    <t>1228698307</t>
  </si>
  <si>
    <t>13332738515</t>
  </si>
  <si>
    <t>牛牛er</t>
  </si>
  <si>
    <t>https://www.xiaohongshu.com/user/profile/5dda60e20000000001002894?xhsshare=CopyLink&amp;appuid=5dda60e20000000001002894&amp;apptime=1598811310</t>
  </si>
  <si>
    <t>2020-10-14 21:30</t>
  </si>
  <si>
    <t>88</t>
  </si>
  <si>
    <t>18855094020</t>
  </si>
  <si>
    <t>127000</t>
  </si>
  <si>
    <t>2020-10-14 19:10</t>
  </si>
  <si>
    <t>171</t>
  </si>
  <si>
    <t>fwilll</t>
  </si>
  <si>
    <t>Jn44xxl</t>
  </si>
  <si>
    <t>18899790616</t>
  </si>
  <si>
    <t>橘子吐司</t>
  </si>
  <si>
    <t>https://www.xiaohongshu.com/user/profile/5e69b6fc00000000010098ee?xhsshare=CopyLink&amp;appuid=5e69b6fc00000000010098ee&amp;apptime=1602691929</t>
  </si>
  <si>
    <t>28000</t>
  </si>
  <si>
    <t>2020-10-15 00:15</t>
  </si>
  <si>
    <t>167</t>
  </si>
  <si>
    <t>夏至</t>
  </si>
  <si>
    <t>mohaubing</t>
  </si>
  <si>
    <t>13480365297</t>
  </si>
  <si>
    <t>https://www.xiaohongshu.com/user/profile/5b42240711be1059a582cc92?xhsshare=CopyLink&amp;appuid=5b644f034eacab6a78c9576d&amp;apptime=1602689506</t>
  </si>
  <si>
    <t>191000</t>
  </si>
  <si>
    <t>2020-10-14 23:36</t>
  </si>
  <si>
    <t>173</t>
  </si>
  <si>
    <t>°C</t>
  </si>
  <si>
    <t>Zhuuc-</t>
  </si>
  <si>
    <t>13232690884</t>
  </si>
  <si>
    <t>Hanna酱</t>
  </si>
  <si>
    <t>https://www.xiaohongshu.com/user/profile/5b57e13d11be106a57ef52a1?xhsshare=CopyLink&amp;appuid=5b57e13d11be106a57ef52a1&amp;apptime=1601395244</t>
  </si>
  <si>
    <t>27000</t>
  </si>
  <si>
    <t>2020-10-15 00:27</t>
  </si>
  <si>
    <t>189</t>
  </si>
  <si>
    <t>13620240422</t>
  </si>
  <si>
    <t>2020-10-15 03:07</t>
  </si>
  <si>
    <t>175</t>
  </si>
  <si>
    <t>雪雪玲 ⛄</t>
  </si>
  <si>
    <t>17620846577</t>
  </si>
  <si>
    <t>小初一🌈</t>
  </si>
  <si>
    <t>https://www.xiaohongshu.com/user/profile/573f6b196a6a694a3fded97f?xhsshare=CopyLink&amp;appuid=573f6b196a6a694a3fded97f&amp;apptime=1591076343</t>
  </si>
  <si>
    <t>40000</t>
  </si>
  <si>
    <t>2020-10-15 00:43</t>
  </si>
  <si>
    <t>176</t>
  </si>
  <si>
    <t>Kiki77-</t>
  </si>
  <si>
    <t>heykiki77</t>
  </si>
  <si>
    <t>14754802127</t>
  </si>
  <si>
    <t>ice奶斯</t>
  </si>
  <si>
    <t>https://www.xiaohongshu.com/user/profile/5b65208be8ac2b037142aec8?xhsshare=CopyLink&amp;appuid=5eb2aecb000000000100498e&amp;apptime=1602429326</t>
  </si>
  <si>
    <t>梅州</t>
  </si>
  <si>
    <t xml:space="preserve">微博 </t>
  </si>
  <si>
    <t>2020-10-15 00:45</t>
  </si>
  <si>
    <t>177</t>
  </si>
  <si>
    <t>ʚ橘猫酱ɞ</t>
  </si>
  <si>
    <t>hjl345046261</t>
  </si>
  <si>
    <t>15600796632</t>
  </si>
  <si>
    <t>旺仔超甜</t>
  </si>
  <si>
    <t>https://www.xiaohongshu.com/user/profile/58f39c436a6a6958cc927072?xhsshare=CopyLink&amp;appuid=5b41de234eacab57480ceade&amp;apptime=1602694098</t>
  </si>
  <si>
    <t>2020-10-15 00:51</t>
  </si>
  <si>
    <t>47</t>
  </si>
  <si>
    <t>13143749984</t>
  </si>
  <si>
    <t>179</t>
  </si>
  <si>
    <t>15988133707</t>
  </si>
  <si>
    <t>103000</t>
  </si>
  <si>
    <t>江西</t>
  </si>
  <si>
    <t>微信朋友圈➕微博➕美图秀秀</t>
  </si>
  <si>
    <t>http://xhslink.com/88FsK</t>
  </si>
  <si>
    <t>2020-10-15 01:20</t>
  </si>
  <si>
    <t>165</t>
  </si>
  <si>
    <t>今天（十月有档期）</t>
  </si>
  <si>
    <t>15875509977</t>
  </si>
  <si>
    <t>今天不加葱</t>
  </si>
  <si>
    <t>https://www.xiaohongshu.com/user/profile/5bc7f43496828e0001164bee?xhsshare=CopyLink&amp;appuid=5bc7f43496828e0001164bee&amp;apptime=1602689519</t>
  </si>
  <si>
    <t>2020-10-14 23:33</t>
  </si>
  <si>
    <t>115</t>
  </si>
  <si>
    <t>森林系女孩</t>
  </si>
  <si>
    <t>li1106515193</t>
  </si>
  <si>
    <t>13214100402</t>
  </si>
  <si>
    <t>https://www.xiaohongshu.com/user/profile/5bb088171f30bf00013baa17?xhsshare=CopyLink&amp;appuid=5bb088171f30bf00013baa17&amp;apptime=1602674305</t>
  </si>
  <si>
    <t>辽宁</t>
  </si>
  <si>
    <t>169</t>
  </si>
  <si>
    <t>🌂</t>
  </si>
  <si>
    <t>15602972982</t>
  </si>
  <si>
    <t>香辣鸡腿堡🍔</t>
  </si>
  <si>
    <t>https://www.xiaohongshu.com/user/profile/5b8421cfd85b1200011cf336?xhsshare=CopyLink&amp;appuid=58eba62f6a6a6977d8309a8a&amp;apptime=1602690717</t>
  </si>
  <si>
    <t>133000</t>
  </si>
  <si>
    <t>2020-10-14 23:54</t>
  </si>
  <si>
    <t>183</t>
  </si>
  <si>
    <t>×××</t>
  </si>
  <si>
    <t>xuexueling6_6</t>
  </si>
  <si>
    <t>2020-10-15 02:11</t>
  </si>
  <si>
    <t>131</t>
  </si>
  <si>
    <t>李子</t>
  </si>
  <si>
    <t>627175710</t>
  </si>
  <si>
    <t>15067592817</t>
  </si>
  <si>
    <t>茜茜子</t>
  </si>
  <si>
    <t>https://www.xiaohongshu.com/user/profile/566e606fe00dd83bf97389e5?xhsshare=CopyLink&amp;appuid=566e606fe00dd83bf97389e5&amp;apptime=1602680479</t>
  </si>
  <si>
    <t>202000</t>
  </si>
  <si>
    <t>护肤,彩妆,健身</t>
  </si>
  <si>
    <t>美图，绿洲</t>
  </si>
  <si>
    <t>185</t>
  </si>
  <si>
    <t>淑姗</t>
  </si>
  <si>
    <t>17607625262</t>
  </si>
  <si>
    <t>一位靓女揪咪</t>
  </si>
  <si>
    <t>https://www.xiaohongshu.com/user/profile/5ba34f3b2dfa220001ed0d39?xhsshare=CopyLink&amp;appuid=5ba34f3b2dfa220001ed0d39&amp;apptime=1602700294</t>
  </si>
  <si>
    <t>一位靓女揪咪发布了一篇小红书笔记，快来看吧！😆 i0Zn3g3TmxfQ9Ns 😆 http://xhslink.com/TQ0sK，复制本条信息，打开【小红书】App查看精彩内容！</t>
  </si>
  <si>
    <t>2020-10-15 02:46</t>
  </si>
  <si>
    <t>186</t>
  </si>
  <si>
    <t>菲子</t>
  </si>
  <si>
    <t>sufei0505</t>
  </si>
  <si>
    <t>13410146211</t>
  </si>
  <si>
    <t>雨莱</t>
  </si>
  <si>
    <t>https://www.xiaohongshu.com/user/profile/5dbaadf40000000001003658?xhsshare=CopyLink&amp;appuid=5dbaadf40000000001003658&amp;apptime=1602700749</t>
  </si>
  <si>
    <t>59000</t>
  </si>
  <si>
    <t>雨莱发布了一篇小红书笔记，快来看吧！😆 kdIMq0LLBc2nQpx 😆 http://xhslink.com/0p1sK，复制本条信息，打开【小红书】App查看精彩内容！</t>
  </si>
  <si>
    <t>2020-10-15 02:59</t>
  </si>
  <si>
    <t>187</t>
  </si>
  <si>
    <t>阿欣</t>
  </si>
  <si>
    <t>13129302091</t>
  </si>
  <si>
    <t>13005325078</t>
  </si>
  <si>
    <t>薄饼的阿欣</t>
  </si>
  <si>
    <t>https://www.xiaohongshu.com/user/profile/5ed7041e000000000101fb29?xhsshare=CopyLink&amp;appuid=5ed7041e000000000101fb29&amp;apptime=1600343602</t>
  </si>
  <si>
    <t>2020-10-15 03:03</t>
  </si>
  <si>
    <t>56</t>
  </si>
  <si>
    <t>🐰皖皖.</t>
  </si>
  <si>
    <t>17600210939</t>
  </si>
  <si>
    <t>这里是花菜</t>
  </si>
  <si>
    <t>https://www.xiaohongshu.com/user/profile/5e86d450000000000100687b?xhsshare=CopyLink&amp;appuid=5e86d450000000000100687b&amp;apptime=1602672925</t>
  </si>
  <si>
    <t>203000</t>
  </si>
  <si>
    <t>可微博</t>
  </si>
  <si>
    <t>157</t>
  </si>
  <si>
    <t>Eva</t>
  </si>
  <si>
    <t>13414952511</t>
  </si>
  <si>
    <t>https://www.xiaohongshu.com/user/profile/558cc445fbaa540797b16a49?xhsshare=CopyLink&amp;appuid=558cc445fbaa540797b16a49&amp;apptime=1602686326</t>
  </si>
  <si>
    <t>广东省湛江市</t>
  </si>
  <si>
    <t>2020-10-14 22:44</t>
  </si>
  <si>
    <t>156</t>
  </si>
  <si>
    <t>13192769993</t>
  </si>
  <si>
    <t>142000</t>
  </si>
  <si>
    <t>229</t>
  </si>
  <si>
    <t>Giao</t>
  </si>
  <si>
    <t>17675767848</t>
  </si>
  <si>
    <t>咩咩咩咩咩</t>
  </si>
  <si>
    <t>https://www.xiaohongshu.com/user/profile/5e54ff71000000000100a7e1?xhsshare=CopyLink&amp;appuid=5f5625c70000000001005d06&amp;apptime=1602330693</t>
  </si>
  <si>
    <t>145000</t>
  </si>
  <si>
    <t>2020-10-15 21:51</t>
  </si>
  <si>
    <t>192</t>
  </si>
  <si>
    <t>Cherli</t>
  </si>
  <si>
    <t>CCL20176</t>
  </si>
  <si>
    <t>19902806294</t>
  </si>
  <si>
    <t>陈酱紫吖</t>
  </si>
  <si>
    <t>https://www.xiaohongshu.com/user/profile/5bda82852f1a2d0001a53ada?xhsshare=CopyLink&amp;appuid=5bda82852f1a2d0001a53ada&amp;apptime=1602636075</t>
  </si>
  <si>
    <t>护肤,彩妆,旅行</t>
  </si>
  <si>
    <t>陈酱紫吖发布了一篇小红书笔记，快来看吧！😆 pHNzTMjprWWPzpn 😆 http://xhslink.com/t8YtK，复制本条信息，打开【小红书】App查看精彩内容！</t>
  </si>
  <si>
    <t>2020-10-15 08:48</t>
  </si>
  <si>
    <t>77</t>
  </si>
  <si>
    <t>win</t>
  </si>
  <si>
    <t>pigw1n</t>
  </si>
  <si>
    <t>13076264020</t>
  </si>
  <si>
    <t>winwin仔🍒</t>
  </si>
  <si>
    <t>https://www.xiaohongshu.com/user/profile/5bbb9de9c5bcdf0001529a13?xhsshare=CopyLink&amp;appuid=5bbb9de9c5bcdf0001529a13&amp;apptime=1558327342</t>
  </si>
  <si>
    <t>148000</t>
  </si>
  <si>
    <t>194</t>
  </si>
  <si>
    <t>由于犹豫而忧郁的鱿鱼</t>
  </si>
  <si>
    <t>shenhan83393959</t>
  </si>
  <si>
    <t>13618005651</t>
  </si>
  <si>
    <t>小时光</t>
  </si>
  <si>
    <t>https://www.xiaohongshu.com/user/profile/5b76ed726bd7380001f41aa3?xhsshare=CopyLink&amp;appuid=5b76ed726bd7380001f41aa3&amp;apptime=1602724479</t>
  </si>
  <si>
    <t>四川省成都市新都区大丰镇</t>
  </si>
  <si>
    <t>q</t>
  </si>
  <si>
    <t>2020-10-15 09:22</t>
  </si>
  <si>
    <t>195</t>
  </si>
  <si>
    <t>李永利（加人注明来意）</t>
  </si>
  <si>
    <t>2308600618</t>
  </si>
  <si>
    <t>17093757230</t>
  </si>
  <si>
    <t>子墨</t>
  </si>
  <si>
    <t>https://www.xiaohongshu.com/user/profile/5ad1d381e8ac2b0a542c70d9?xhsshare=CopyLink&amp;appuid=5ad1d381e8ac2b0a542c70d9&amp;apptime=1602725401</t>
  </si>
  <si>
    <t>子墨发布了一篇小红书笔记，快来看吧！😆 YmM08fxNtFwkn9C 😆 http://xhslink.com/WTmuK，复制本条信息，打开【小红书】App查看精彩内容！</t>
  </si>
  <si>
    <t>2020-10-15 09:31</t>
  </si>
  <si>
    <t>196</t>
  </si>
  <si>
    <t>Echo</t>
  </si>
  <si>
    <t>qung2007</t>
  </si>
  <si>
    <t>13690930671</t>
  </si>
  <si>
    <t>一口饼干</t>
  </si>
  <si>
    <t>https://www.xiaohongshu.com/user/profile/5c1f7cdc00000000050312fa?xhsshare=CopyLink&amp;appuid=5f0406760000000001007816&amp;apptime=1600742988</t>
  </si>
  <si>
    <t>3-5天</t>
  </si>
  <si>
    <t>2020-10-15 09:42</t>
  </si>
  <si>
    <t>197</t>
  </si>
  <si>
    <t>张甜妮子</t>
  </si>
  <si>
    <t>yezi0819</t>
  </si>
  <si>
    <t>15200009893</t>
  </si>
  <si>
    <t>https://www.xiaohongshu.com/user/profile/58a299b782ec3972119a7d4b?xhsshare=CopyLink&amp;appuid=58a299b782ec3972119a7d4b&amp;apptime=1602726448</t>
  </si>
  <si>
    <t>112000</t>
  </si>
  <si>
    <t>石家庄</t>
  </si>
  <si>
    <t>张甜妮子发布了一篇小红书笔记，快来看吧！😆 qoFaMBsI4NdcB48 😆 http://xhslink.com/OGBuK，复制本条信息，打开【小红书】App查看精彩内容！</t>
  </si>
  <si>
    <t>2020-10-15 09:50</t>
  </si>
  <si>
    <t>198</t>
  </si>
  <si>
    <t>马多云</t>
  </si>
  <si>
    <t>mmmengxiu</t>
  </si>
  <si>
    <t>15217165545</t>
  </si>
  <si>
    <t>马多云小活泼</t>
  </si>
  <si>
    <t>https://www.xiaohongshu.com/user/profile/5eedc1bf000000000101c054?xhsshare=CopyLink&amp;appuid=5eedc1bf000000000101c054&amp;apptime=1602387624</t>
  </si>
  <si>
    <t>OK</t>
  </si>
  <si>
    <t>马多云小活泼发布了一篇小红书笔记，快来看吧！😆 fw2qiZwi6p6z2Bc 😆 http://xhslink.com/PpZuK，复制本条信息，打开【小红书】App查看精彩内容！</t>
  </si>
  <si>
    <t>2020-10-15 10:22</t>
  </si>
  <si>
    <t>32</t>
  </si>
  <si>
    <t>232000</t>
  </si>
  <si>
    <t>Even、zZ发布了一篇小红书笔记，快来看吧！😆 FWDW2emdJxtofE9 😆 http://xhslink.com/T29mK，复制本条信息，打开【小红书】App查看精彩内容！</t>
  </si>
  <si>
    <t>69</t>
  </si>
  <si>
    <t>15362715842</t>
  </si>
  <si>
    <t>156000</t>
  </si>
  <si>
    <t>广东省中山市五桂山镇信地村105号</t>
  </si>
  <si>
    <t>96</t>
  </si>
  <si>
    <t>有一颗Yuriri🍐</t>
  </si>
  <si>
    <t>Nagisa_ww</t>
  </si>
  <si>
    <t>13422838161</t>
  </si>
  <si>
    <t>友梨Yuriri</t>
  </si>
  <si>
    <t>https://www.xiaohongshu.com/user/profile/5d4837e10000000012007892?xhsshare=CopyLink&amp;appuid=5d4837e10000000012007892&amp;apptime=1575617488</t>
  </si>
  <si>
    <t>2020-10-14 19:21</t>
  </si>
  <si>
    <t>202</t>
  </si>
  <si>
    <t>像鱼不知海洋（白天回复慢）</t>
  </si>
  <si>
    <t>Hjl16601226632</t>
  </si>
  <si>
    <t>16601226632</t>
  </si>
  <si>
    <t>无糖奶霜</t>
  </si>
  <si>
    <t>https://www.xiaohongshu.com/user/profile/5b7af30e1a35cd00015996f9?xhsshare=CopyLink&amp;appuid=5b7af30e1a35cd00015996f9&amp;apptime=1602731891</t>
  </si>
  <si>
    <t>2020-10-15 11:20</t>
  </si>
  <si>
    <t>203</t>
  </si>
  <si>
    <t>up</t>
  </si>
  <si>
    <t>gg30477</t>
  </si>
  <si>
    <t>15179160030</t>
  </si>
  <si>
    <t>廖甘甘</t>
  </si>
  <si>
    <t>https://www.xiaohongshu.com/user/profile/5f0918130000000001004c6d?xhsshare=CopyLink&amp;appuid=5f0918130000000001004c6d&amp;apptime=1600912372</t>
  </si>
  <si>
    <t>37000</t>
  </si>
  <si>
    <t>江西南昌</t>
  </si>
  <si>
    <t>廖甘甘发布了一篇小红书笔记，快来看吧！😆 dfX7dc91RJLYJVn 😆 http://xhslink.com/3bZvK，复制本条信息，打开【小红书】App查看精彩内容！</t>
  </si>
  <si>
    <t>2020-10-15 11:32</t>
  </si>
  <si>
    <t>204</t>
  </si>
  <si>
    <t>198000</t>
  </si>
  <si>
    <t>橙子CC发布了一篇小红书笔记，快来看吧！😆 nsgXpcOdaiIaqpY 😆 http://xhslink.com/yx3vK，复制本条信息，打开【小红书】App查看精彩内容！</t>
  </si>
  <si>
    <t>2020-10-15 11:42</t>
  </si>
  <si>
    <t>36</t>
  </si>
  <si>
    <t>238000</t>
  </si>
  <si>
    <t>206</t>
  </si>
  <si>
    <t>番茄</t>
  </si>
  <si>
    <t>Zm-9996</t>
  </si>
  <si>
    <t>18316878533</t>
  </si>
  <si>
    <t>今天我也起不来</t>
  </si>
  <si>
    <t>https://www.xiaohongshu.com/user/profile/5e675c440000000001005d1f?xhsshare=CopyLink&amp;appuid=5e675c440000000001005d1f&amp;apptime=1594614890</t>
  </si>
  <si>
    <t>2020-10-15 12:37</t>
  </si>
  <si>
    <t>87</t>
  </si>
  <si>
    <t>MY</t>
  </si>
  <si>
    <t>p103138198</t>
  </si>
  <si>
    <t>13480016207</t>
  </si>
  <si>
    <t>莫里斯</t>
  </si>
  <si>
    <t>https://www.xiaohongshu.com/user/profile/5ecdce2c000000000100382c?xhsshare=CopyLink&amp;appuid=5ecdce2c000000000100382c&amp;apptime=1602673684</t>
  </si>
  <si>
    <t>245000</t>
  </si>
  <si>
    <t>201</t>
  </si>
  <si>
    <t>13126399131</t>
  </si>
  <si>
    <t>2020-10-15 10:55</t>
  </si>
  <si>
    <t>209</t>
  </si>
  <si>
    <t>姿姿</t>
  </si>
  <si>
    <t>Sissy-09s</t>
  </si>
  <si>
    <t>17620176946</t>
  </si>
  <si>
    <t>姿姿没有钱</t>
  </si>
  <si>
    <t>https://www.xiaohongshu.com/user/profile/5effd0c100000000010022ca?xhsshare=CopyLink&amp;appuid=5effd0c100000000010022ca&amp;apptime=1602740838</t>
  </si>
  <si>
    <t>2020-10-15 13:48</t>
  </si>
  <si>
    <t>182</t>
  </si>
  <si>
    <t>13189451263</t>
  </si>
  <si>
    <t>2020-10-15 01:53</t>
  </si>
  <si>
    <t>211</t>
  </si>
  <si>
    <t>阳光城大唐翡丽印象ʚ郑恩惠ɞ</t>
  </si>
  <si>
    <t>zeh021102</t>
  </si>
  <si>
    <t>17704698081</t>
  </si>
  <si>
    <t>惠惠欧尼</t>
  </si>
  <si>
    <t>https://www.xiaohongshu.com/user/profile/5f1569460000000001003128?xhsshare=CopyLink&amp;appuid=5f1569460000000001003128&amp;apptime=1602742894</t>
  </si>
  <si>
    <t>188</t>
  </si>
  <si>
    <t>Ceng</t>
  </si>
  <si>
    <t>suancaimiana</t>
  </si>
  <si>
    <t>15112089319</t>
  </si>
  <si>
    <t>爱吃酸菜面的老坛酱</t>
  </si>
  <si>
    <t>https://www.xiaohongshu.com/user/profile/5ca0a621000000001601b0d8?xhsshare=CopyLink&amp;appuid=5ca0a621000000001601b0d8&amp;apptime=1590419728</t>
  </si>
  <si>
    <t>180000</t>
  </si>
  <si>
    <t>2020-10-15 03:06</t>
  </si>
  <si>
    <t>213</t>
  </si>
  <si>
    <t>简单</t>
  </si>
  <si>
    <t>jyb189868</t>
  </si>
  <si>
    <t>13215549189</t>
  </si>
  <si>
    <t>糖衣</t>
  </si>
  <si>
    <t>https://www.xiaohongshu.com/user/profile/5ebfb4440000000001004c0b?xhsshare=CopyLink&amp;appuid=5ebfb4440000000001004c0b&amp;apptime=1597575546</t>
  </si>
  <si>
    <t>上海</t>
  </si>
  <si>
    <t>2020-10-15 14:28</t>
  </si>
  <si>
    <t>104</t>
  </si>
  <si>
    <t>13735860841</t>
  </si>
  <si>
    <t>271480</t>
  </si>
  <si>
    <t>安庆</t>
  </si>
  <si>
    <t>美图，微博</t>
  </si>
  <si>
    <t>215</t>
  </si>
  <si>
    <t>ฅvikkyyฅ</t>
  </si>
  <si>
    <t>l27692468</t>
  </si>
  <si>
    <t>15899593824</t>
  </si>
  <si>
    <t>vikkyyy</t>
  </si>
  <si>
    <t>https://www.xiaohongshu.com/user/profile/5eeb8be3000000000100757f?xhsshare=CopyLink&amp;appuid=5eeb8be3000000000100757f&amp;apptime=1602745542</t>
  </si>
  <si>
    <t>广东省佛山市顺德区</t>
  </si>
  <si>
    <t>2020-10-15 15:12</t>
  </si>
  <si>
    <t>216</t>
  </si>
  <si>
    <t>Abby</t>
  </si>
  <si>
    <t>17756046808</t>
  </si>
  <si>
    <t>https://www.xiaohongshu.com/user/profile/5bc9b6f8eb73a1000139aa21?xhsshare=CopyLink&amp;appuid=5bc9b6f8eb73a1000139aa21&amp;apptime=1602746328</t>
  </si>
  <si>
    <t>Abby发布了一篇小红书笔记，快来看吧！😆 1tDFYCj8fTQ7stT 😆 http://xhslink.com/YK1yK，复制本条信息，打开【小红书】App查看精彩内容！</t>
  </si>
  <si>
    <t>2020-10-15 15:20</t>
  </si>
  <si>
    <t>217</t>
  </si>
  <si>
    <t>：- 2</t>
  </si>
  <si>
    <t>zhouzhoulaaa</t>
  </si>
  <si>
    <t>15207522204</t>
  </si>
  <si>
    <t>安橘丽娜小猪</t>
  </si>
  <si>
    <t>https://www.xiaohongshu.com/user/profile/5e9ab82d000000000100b484?xhsshare=CopyLink&amp;appuid=5e9ab82d000000000100b484&amp;apptime=1595408694</t>
  </si>
  <si>
    <t>329000</t>
  </si>
  <si>
    <t>http://xhslink.com/5y3yK</t>
  </si>
  <si>
    <t>2020-10-15 15:22</t>
  </si>
  <si>
    <t>218</t>
  </si>
  <si>
    <t>Ihkkw</t>
  </si>
  <si>
    <t>sosi-99</t>
  </si>
  <si>
    <t>15622339647</t>
  </si>
  <si>
    <t>https://www.xiaohongshu.com/user/profile/59e463fa11be10656a788ab6?xhsshare=CopyLink&amp;appuid=59e463fa11be10656a788ab6&amp;apptime=1602748892</t>
  </si>
  <si>
    <t>2020-10-15 16:09</t>
  </si>
  <si>
    <t>126</t>
  </si>
  <si>
    <t>18820130282</t>
  </si>
  <si>
    <t>绿洲、微博</t>
  </si>
  <si>
    <t>2020-10-14 20:34</t>
  </si>
  <si>
    <t>220</t>
  </si>
  <si>
    <t>c88h</t>
  </si>
  <si>
    <t>ChuappQAQ</t>
  </si>
  <si>
    <t>15698002050</t>
  </si>
  <si>
    <t>八八子</t>
  </si>
  <si>
    <t>https://www.xiaohongshu.com/user/profile/5e91bd14000000000100909e?xhsshare=CopyLink&amp;appuid=5e91bd14000000000100909e&amp;apptime=1589611517</t>
  </si>
  <si>
    <t>山东济南</t>
  </si>
  <si>
    <t>2020-10-15 17:15</t>
  </si>
  <si>
    <t>205</t>
  </si>
  <si>
    <t>番茄崽～</t>
  </si>
  <si>
    <t>番茄崽</t>
  </si>
  <si>
    <t>18319516649</t>
  </si>
  <si>
    <t>https://www.xiaohongshu.com/user/profile/5e5f9d7d00000000010021f0?xhsshare=CopyLink&amp;appuid=5e5f9d7d00000000010021f0&amp;apptime=1602734545</t>
  </si>
  <si>
    <t>190000</t>
  </si>
  <si>
    <t>广东省佛山市南海区大沥镇广东舞蹈戏剧职业学院</t>
  </si>
  <si>
    <t>2020-10-15 12:05</t>
  </si>
  <si>
    <t>222</t>
  </si>
  <si>
    <t>Ta.</t>
  </si>
  <si>
    <t>Lost209</t>
  </si>
  <si>
    <t>18837166605</t>
  </si>
  <si>
    <t>温柔且甜</t>
  </si>
  <si>
    <t>https://www.xiaohongshu.com/user/profile/5730b01e6a6a691a6af518d9?xhsshare=CopyLink&amp;appuid=5730b01e6a6a691a6af518d9&amp;apptime=1576640569</t>
  </si>
  <si>
    <t>96000</t>
  </si>
  <si>
    <t>2020-10-15 19:28</t>
  </si>
  <si>
    <t>223</t>
  </si>
  <si>
    <t>辛辛森纳</t>
  </si>
  <si>
    <t xml:space="preserve">SHBEAHEA02 </t>
  </si>
  <si>
    <t xml:space="preserve">13016627082 </t>
  </si>
  <si>
    <t xml:space="preserve">辛辛森纳 </t>
  </si>
  <si>
    <t xml:space="preserve">https://www.xiaohongshu.com/user/profile/5be0489154172e0001211991?xhsshare=CopyLink&amp;appuid=5be0489154172e0001211991&amp;apptime=1601873137 </t>
  </si>
  <si>
    <t>78000</t>
  </si>
  <si>
    <t>辛辛森纳发布了一篇小红书笔记，快来看吧！😆 G96gR036YAlOkJh 😆 http://xhslink.com/LtECK，复制本条信息，打开【小红书】App查看精彩内容！</t>
  </si>
  <si>
    <t>2020-10-15 19:40</t>
  </si>
  <si>
    <t>228</t>
  </si>
  <si>
    <t>7.up</t>
  </si>
  <si>
    <t>可爱</t>
  </si>
  <si>
    <t>https://www.xiaohongshu.com/user/profile/5da493b9000000000100348e?xhsshare=CopyLink&amp;appuid=5da493b9000000000100348e&amp;apptime=1602306843</t>
  </si>
  <si>
    <t>207000</t>
  </si>
  <si>
    <t>2020-10-15 21:39</t>
  </si>
  <si>
    <t>224</t>
  </si>
  <si>
    <t>卷毛の长颈鹿</t>
  </si>
  <si>
    <t>saibaobao0808</t>
  </si>
  <si>
    <t>13723270760</t>
  </si>
  <si>
    <t>https://www.xiaohongshu.com/user/profile/5b4ea16811be1009c30e04cb?xhsshare=CopyLink&amp;appuid=5b4ea16811be1009c30e04cb&amp;apptime=1597243374</t>
  </si>
  <si>
    <t>211000</t>
  </si>
  <si>
    <t>2020-10-15 19:46</t>
  </si>
  <si>
    <t>135</t>
  </si>
  <si>
    <t>13928851651</t>
  </si>
  <si>
    <t>355000</t>
  </si>
  <si>
    <t>2020-10-14 21:13</t>
  </si>
  <si>
    <t>199</t>
  </si>
  <si>
    <t>甜甜圈</t>
  </si>
  <si>
    <t>shenhanxulei</t>
  </si>
  <si>
    <t>17761209841</t>
  </si>
  <si>
    <t>https://www.xiaohongshu.com/user/profile/5dabcd2f00000000010099ee?xhsshare=CopyLink&amp;appuid=5dabcd2f00000000010099ee&amp;apptime=1602726392</t>
  </si>
  <si>
    <t>388000</t>
  </si>
  <si>
    <t>2020-10-15 10:24</t>
  </si>
  <si>
    <t>163</t>
  </si>
  <si>
    <t>是啾啾哟</t>
  </si>
  <si>
    <t>453000</t>
  </si>
  <si>
    <t>是啾啾哟发布了一篇小红书笔记，快来看吧！😆 2pnDRd8NwOVaO9X 😆 http://xhslink.com/FLnrK，复制本条信息，打开【小红书】App查看精彩内容！</t>
  </si>
  <si>
    <t>190</t>
  </si>
  <si>
    <t>13750126980</t>
  </si>
  <si>
    <t>480000</t>
  </si>
  <si>
    <t>2020-10-15 04:12</t>
  </si>
  <si>
    <t>142</t>
  </si>
  <si>
    <t>icesky</t>
  </si>
  <si>
    <t>13213219280</t>
  </si>
  <si>
    <t>可爱小妖</t>
  </si>
  <si>
    <t>https://www.xiaohongshu.com/user/profile/5d1dabce0000000010016026?xhsshare=CopyLink&amp;appuid=575ea45a6a6a697b5db32d45&amp;apptime=1602681647</t>
  </si>
  <si>
    <t>530000</t>
  </si>
  <si>
    <t>新浪微博</t>
  </si>
  <si>
    <t>2020-10-14 21:26</t>
  </si>
  <si>
    <t>17</t>
  </si>
  <si>
    <t>430000</t>
  </si>
  <si>
    <t>，</t>
  </si>
  <si>
    <t>2020-10-14 18:47</t>
  </si>
  <si>
    <t>232</t>
  </si>
  <si>
    <t>可嬅</t>
  </si>
  <si>
    <t>K0130-</t>
  </si>
  <si>
    <t>18676062744</t>
  </si>
  <si>
    <t>一位靓妹而已</t>
  </si>
  <si>
    <t>https://www.xiaohongshu.com/user/profile/55558c1de58d1366696af45b?xhsshare=CopyLink&amp;appuid=55558c1de58d1366696af45b&amp;apptime=1596526920</t>
  </si>
  <si>
    <t>480</t>
  </si>
  <si>
    <t>一位靓妹而已发布了一篇小红书笔记，快来看吧！😆 XNN1lxpqQYaFmG0 😆 http://xhslink.com/yqpHK，复制本条信息，打开【小红书】App查看精彩内容！</t>
  </si>
  <si>
    <t>2020-10-16 00:54</t>
  </si>
  <si>
    <t>233</t>
  </si>
  <si>
    <t>晓因🌸</t>
  </si>
  <si>
    <t>13710316843</t>
  </si>
  <si>
    <t>晓因</t>
  </si>
  <si>
    <t>https://www.xiaohongshu.com/user/profile/5ae936ac6b58b71f841aaca9?xhsshare=CopyLink&amp;appuid=5ae936ac6b58b71f841aaca9&amp;apptime=1602817013</t>
  </si>
  <si>
    <t>94000</t>
  </si>
  <si>
    <t>2020-10-16 11:31</t>
  </si>
  <si>
    <t>30250</t>
  </si>
  <si>
    <t>10243</t>
  </si>
  <si>
    <t>10468</t>
  </si>
  <si>
    <t>18000</t>
  </si>
  <si>
    <t>8500</t>
  </si>
  <si>
    <t>21000</t>
  </si>
  <si>
    <t>36000</t>
  </si>
  <si>
    <t>51000</t>
  </si>
  <si>
    <t>104000</t>
  </si>
  <si>
    <t>7.</t>
  </si>
  <si>
    <t>41000</t>
  </si>
  <si>
    <t>15000</t>
  </si>
  <si>
    <t>12086</t>
  </si>
  <si>
    <t>11440</t>
  </si>
  <si>
    <t>18200</t>
  </si>
  <si>
    <t>42000</t>
  </si>
  <si>
    <t>10020</t>
  </si>
  <si>
    <t xml:space="preserve">53000 </t>
  </si>
  <si>
    <t>10127</t>
  </si>
  <si>
    <t>3-5</t>
  </si>
  <si>
    <t>30500</t>
  </si>
  <si>
    <t>33303</t>
  </si>
  <si>
    <t>12270</t>
  </si>
  <si>
    <t>11470</t>
  </si>
  <si>
    <t>13145</t>
  </si>
  <si>
    <t>17400</t>
  </si>
  <si>
    <t>7012</t>
  </si>
  <si>
    <t>10720</t>
  </si>
  <si>
    <t>8259</t>
  </si>
  <si>
    <t>10200</t>
  </si>
  <si>
    <t>13361</t>
  </si>
  <si>
    <t>15610</t>
  </si>
  <si>
    <t>9921</t>
  </si>
  <si>
    <t>55400</t>
  </si>
  <si>
    <t>17500</t>
  </si>
  <si>
    <t>30600</t>
  </si>
  <si>
    <t>6500</t>
  </si>
  <si>
    <t>10067</t>
  </si>
  <si>
    <t>9108</t>
  </si>
  <si>
    <t>10330</t>
  </si>
  <si>
    <t>13389</t>
  </si>
  <si>
    <t>15100</t>
  </si>
  <si>
    <t>9246</t>
  </si>
  <si>
    <t>9920</t>
  </si>
  <si>
    <t>3-7</t>
  </si>
  <si>
    <t>10546</t>
  </si>
  <si>
    <t>共计10000</t>
  </si>
  <si>
    <t>共计7700元</t>
  </si>
  <si>
    <t>https://www.xiaohongshu.com/user/profile/5ce7747e0000000005002be2</t>
  </si>
  <si>
    <t>https://www.xiaohongshu.com/discovery/item/5f9fd832000000000101d1f6?xhsshare=SinaWeibo&amp;appuid=5a87f9b211be10035cfebf37&amp;apptime=1604316098</t>
  </si>
  <si>
    <t>https://www.xiaohongshu.com/discovery/item/5f9e0d6d000000000100a933?xhsshare=SinaWeibo&amp;appuid=5dd290a60000000001002127&amp;apptime=1604289514</t>
  </si>
  <si>
    <t>https://www.xiaohongshu.com/discovery/item/5fa3fcde000000000100a570?xhsshare=CopyLink&amp;appuid=5c475c360000000011010c4d&amp;apptime=1604583589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</si>
</sst>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\¥#,##0;\¥\-#,##0"/>
    <numFmt numFmtId="165" formatCode="m/d/yy;@"/>
    <numFmt numFmtId="166" formatCode="#,##0_ "/>
    <numFmt numFmtId="167" formatCode="yyyy/m/d;@"/>
    <numFmt numFmtId="168" formatCode="0_ "/>
    <numFmt numFmtId="169" formatCode="[&lt;=9999999]###\-####;\(###\)\ ###\-####"/>
    <numFmt numFmtId="170" formatCode="0.0000_);[Red]\(0.0000\)"/>
    <numFmt numFmtId="171" formatCode="#,##0_);[Red]\(#,##0\)"/>
  </numFmts>
  <fonts count="32">
    <font>
      <sz val="11"/>
      <color theme="1"/>
      <name val="Microsoft YaHei UI"/>
      <charset val="134"/>
    </font>
    <font>
      <sz val="12"/>
      <color rgb="FFC00000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4"/>
      <color rgb="FFC00000"/>
      <name val="微软雅黑"/>
      <charset val="134"/>
    </font>
    <font>
      <sz val="14"/>
      <name val="微软雅黑"/>
      <charset val="134"/>
    </font>
    <font>
      <sz val="11"/>
      <color theme="1"/>
      <name val="Baskerville Old Face"/>
      <family val="1"/>
      <scheme val="minor"/>
    </font>
    <font>
      <sz val="11"/>
      <color theme="0"/>
      <name val="Baskerville Old Face"/>
      <family val="1"/>
      <scheme val="minor"/>
    </font>
    <font>
      <u/>
      <sz val="11"/>
      <color rgb="FF800080"/>
      <name val="Baskerville Old Face"/>
      <family val="1"/>
      <scheme val="minor"/>
    </font>
    <font>
      <b/>
      <sz val="14"/>
      <color theme="3"/>
      <name val="Microsoft YaHei UI"/>
      <family val="2"/>
    </font>
    <font>
      <sz val="9"/>
      <name val="Microsoft YaHei UI"/>
      <family val="2"/>
    </font>
    <font>
      <sz val="36"/>
      <color theme="6" tint="-0.249977111117893"/>
      <name val="Microsoft YaHei UI"/>
      <family val="2"/>
    </font>
    <font>
      <sz val="24"/>
      <color theme="3"/>
      <name val="Microsoft YaHei UI"/>
      <family val="2"/>
    </font>
    <font>
      <sz val="12"/>
      <color theme="3"/>
      <name val="Microsoft YaHei UI"/>
      <family val="2"/>
    </font>
    <font>
      <u/>
      <sz val="12"/>
      <color rgb="FF800080"/>
      <name val="微软雅黑"/>
    </font>
    <font>
      <sz val="12"/>
      <color rgb="FFC00000"/>
      <name val="宋体"/>
      <charset val="134"/>
    </font>
    <font>
      <u/>
      <sz val="14"/>
      <color rgb="FF800080"/>
      <name val="微软雅黑"/>
    </font>
    <font>
      <sz val="14"/>
      <color theme="1"/>
      <name val="微软雅黑"/>
      <charset val="134"/>
    </font>
    <font>
      <sz val="11"/>
      <color rgb="FF000000"/>
      <name val="Microsoft YaHei UI"/>
      <family val="2"/>
    </font>
    <font>
      <sz val="12"/>
      <color theme="1"/>
      <name val="Baskerville Old Face"/>
      <family val="1"/>
    </font>
    <font>
      <sz val="12"/>
      <color theme="1"/>
      <name val="Microsoft YaHei UI"/>
      <family val="2"/>
    </font>
    <font>
      <sz val="12"/>
      <color theme="0"/>
      <name val="Microsoft YaHei UI"/>
      <family val="2"/>
    </font>
    <font>
      <b/>
      <sz val="16"/>
      <color theme="6" tint="-0.249977111117893"/>
      <name val="Microsoft YaHei UI"/>
      <family val="2"/>
    </font>
    <font>
      <sz val="24"/>
      <color theme="0"/>
      <name val="Microsoft YaHei UI"/>
      <family val="2"/>
    </font>
    <font>
      <sz val="36"/>
      <color theme="1"/>
      <name val="Microsoft YaHei UI"/>
      <family val="2"/>
    </font>
    <font>
      <b/>
      <sz val="14"/>
      <color theme="0"/>
      <name val="Microsoft YaHei UI"/>
      <family val="2"/>
    </font>
    <font>
      <sz val="11"/>
      <color theme="2" tint="0.39988402966399123"/>
      <name val="Microsoft YaHei UI"/>
      <family val="2"/>
    </font>
    <font>
      <sz val="11"/>
      <color theme="3"/>
      <name val="Microsoft YaHei UI"/>
      <family val="2"/>
    </font>
    <font>
      <sz val="12"/>
      <name val="Baskerville Old Face"/>
      <family val="1"/>
    </font>
    <font>
      <sz val="12"/>
      <name val="宋体"/>
      <charset val="134"/>
    </font>
    <font>
      <sz val="12"/>
      <color rgb="FFC00000"/>
      <name val="Baskerville Old Face"/>
      <family val="1"/>
    </font>
    <font>
      <sz val="11"/>
      <color theme="1"/>
      <name val="Microsoft YaHei UI"/>
      <family val="2"/>
    </font>
  </fonts>
  <fills count="21">
    <fill>
      <patternFill patternType="none"/>
    </fill>
    <fill>
      <patternFill patternType="gray125"/>
    </fill>
    <fill>
      <patternFill patternType="solid">
        <fgColor theme="2" tint="0.79995117038483843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79982909634693444"/>
        <bgColor theme="3" tint="0.79992065187536243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4" tint="0.79992065187536243"/>
      </right>
      <top style="thin">
        <color theme="0" tint="-0.34998626667073579"/>
      </top>
      <bottom style="thin">
        <color theme="4" tint="0.79995117038483843"/>
      </bottom>
      <diagonal/>
    </border>
    <border>
      <left style="thin">
        <color theme="4" tint="0.79992065187536243"/>
      </left>
      <right style="thin">
        <color theme="4" tint="0.79992065187536243"/>
      </right>
      <top style="thin">
        <color theme="0" tint="-0.34998626667073579"/>
      </top>
      <bottom style="thin">
        <color theme="4" tint="0.79995117038483843"/>
      </bottom>
      <diagonal/>
    </border>
    <border>
      <left/>
      <right style="thin">
        <color theme="4" tint="0.799920651875362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2065187536243"/>
      </left>
      <right style="thin">
        <color theme="4" tint="0.79992065187536243"/>
      </right>
      <top style="thin">
        <color theme="4" tint="0.79995117038483843"/>
      </top>
      <bottom style="thin">
        <color theme="4" tint="0.79995117038483843"/>
      </bottom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5">
    <xf numFmtId="0" fontId="0" fillId="2" borderId="0">
      <alignment vertical="center"/>
    </xf>
    <xf numFmtId="169" fontId="20" fillId="0" borderId="0" applyFill="0">
      <alignment horizontal="left" vertical="center" indent="1"/>
    </xf>
    <xf numFmtId="165" fontId="23" fillId="17" borderId="0">
      <alignment horizontal="center"/>
    </xf>
    <xf numFmtId="168" fontId="23" fillId="17" borderId="0">
      <alignment horizontal="center"/>
    </xf>
    <xf numFmtId="0" fontId="31" fillId="0" borderId="0" applyNumberFormat="0" applyFill="0" applyBorder="0" applyAlignment="0" applyProtection="0"/>
    <xf numFmtId="0" fontId="24" fillId="0" borderId="5" applyNumberFormat="0" applyFill="0" applyProtection="0">
      <alignment vertical="top"/>
    </xf>
    <xf numFmtId="0" fontId="27" fillId="0" borderId="0" applyNumberFormat="0" applyFill="0" applyBorder="0" applyProtection="0">
      <alignment vertical="center"/>
    </xf>
    <xf numFmtId="0" fontId="31" fillId="0" borderId="5" applyNumberFormat="0" applyFill="0" applyAlignment="0">
      <alignment vertical="center"/>
    </xf>
    <xf numFmtId="0" fontId="25" fillId="18" borderId="5" applyProtection="0">
      <alignment horizontal="center"/>
    </xf>
    <xf numFmtId="0" fontId="26" fillId="19" borderId="0" applyNumberFormat="0" applyBorder="0" applyAlignment="0">
      <alignment vertical="center"/>
    </xf>
    <xf numFmtId="0" fontId="31" fillId="0" borderId="6">
      <alignment vertical="center" wrapText="1"/>
    </xf>
    <xf numFmtId="0" fontId="25" fillId="18" borderId="0" applyProtection="0">
      <alignment horizontal="center"/>
    </xf>
    <xf numFmtId="0" fontId="31" fillId="0" borderId="0">
      <alignment horizontal="left" vertical="center" indent="1"/>
    </xf>
    <xf numFmtId="0" fontId="31" fillId="16" borderId="0">
      <alignment horizontal="left" vertical="center"/>
    </xf>
    <xf numFmtId="0" fontId="6" fillId="0" borderId="0"/>
  </cellStyleXfs>
  <cellXfs count="180">
    <xf numFmtId="0" fontId="0" fillId="2" borderId="0" xfId="0">
      <alignment vertical="center"/>
    </xf>
    <xf numFmtId="0" fontId="1" fillId="3" borderId="1" xfId="14" applyNumberFormat="1" applyFont="1" applyFill="1" applyBorder="1" applyAlignment="1"/>
    <xf numFmtId="0" fontId="2" fillId="3" borderId="2" xfId="14" applyNumberFormat="1" applyFont="1" applyFill="1" applyBorder="1" applyAlignment="1">
      <alignment horizontal="center"/>
    </xf>
    <xf numFmtId="0" fontId="1" fillId="3" borderId="2" xfId="14" applyNumberFormat="1" applyFont="1" applyFill="1" applyBorder="1" applyAlignment="1"/>
    <xf numFmtId="0" fontId="1" fillId="0" borderId="3" xfId="14" applyNumberFormat="1" applyFont="1" applyFill="1" applyBorder="1" applyAlignment="1"/>
    <xf numFmtId="0" fontId="2" fillId="0" borderId="4" xfId="14" applyNumberFormat="1" applyFont="1" applyFill="1" applyBorder="1" applyAlignment="1">
      <alignment horizontal="center"/>
    </xf>
    <xf numFmtId="0" fontId="1" fillId="0" borderId="4" xfId="14" applyNumberFormat="1" applyFont="1" applyFill="1" applyBorder="1" applyAlignment="1"/>
    <xf numFmtId="0" fontId="2" fillId="0" borderId="3" xfId="14" applyNumberFormat="1" applyFont="1" applyFill="1" applyBorder="1" applyAlignment="1"/>
    <xf numFmtId="0" fontId="2" fillId="0" borderId="4" xfId="14" applyNumberFormat="1" applyFont="1" applyFill="1" applyBorder="1" applyAlignment="1"/>
    <xf numFmtId="0" fontId="2" fillId="3" borderId="3" xfId="14" applyNumberFormat="1" applyFont="1" applyFill="1" applyBorder="1" applyAlignment="1"/>
    <xf numFmtId="0" fontId="2" fillId="3" borderId="4" xfId="14" applyNumberFormat="1" applyFont="1" applyFill="1" applyBorder="1" applyAlignment="1">
      <alignment horizontal="center"/>
    </xf>
    <xf numFmtId="0" fontId="2" fillId="3" borderId="4" xfId="14" applyNumberFormat="1" applyFont="1" applyFill="1" applyBorder="1" applyAlignment="1"/>
    <xf numFmtId="0" fontId="2" fillId="4" borderId="3" xfId="14" applyNumberFormat="1" applyFont="1" applyFill="1" applyBorder="1" applyAlignment="1"/>
    <xf numFmtId="0" fontId="2" fillId="4" borderId="4" xfId="14" applyNumberFormat="1" applyFont="1" applyFill="1" applyBorder="1" applyAlignment="1">
      <alignment horizontal="center"/>
    </xf>
    <xf numFmtId="0" fontId="2" fillId="4" borderId="4" xfId="14" applyNumberFormat="1" applyFont="1" applyFill="1" applyBorder="1" applyAlignment="1"/>
    <xf numFmtId="0" fontId="1" fillId="3" borderId="3" xfId="14" applyNumberFormat="1" applyFont="1" applyFill="1" applyBorder="1" applyAlignment="1"/>
    <xf numFmtId="0" fontId="1" fillId="3" borderId="4" xfId="14" applyNumberFormat="1" applyFont="1" applyFill="1" applyBorder="1" applyAlignment="1"/>
    <xf numFmtId="0" fontId="3" fillId="3" borderId="3" xfId="14" applyNumberFormat="1" applyFont="1" applyFill="1" applyBorder="1" applyAlignment="1"/>
    <xf numFmtId="0" fontId="3" fillId="3" borderId="4" xfId="14" applyNumberFormat="1" applyFont="1" applyFill="1" applyBorder="1" applyAlignment="1"/>
    <xf numFmtId="0" fontId="4" fillId="0" borderId="3" xfId="14" applyNumberFormat="1" applyFont="1" applyFill="1" applyBorder="1" applyAlignment="1"/>
    <xf numFmtId="0" fontId="5" fillId="0" borderId="4" xfId="14" applyNumberFormat="1" applyFont="1" applyFill="1" applyBorder="1" applyAlignment="1">
      <alignment horizontal="center"/>
    </xf>
    <xf numFmtId="0" fontId="4" fillId="0" borderId="4" xfId="14" applyNumberFormat="1" applyFont="1" applyFill="1" applyBorder="1" applyAlignment="1"/>
    <xf numFmtId="0" fontId="1" fillId="3" borderId="3" xfId="0" applyFont="1" applyFill="1" applyBorder="1" applyAlignment="1"/>
    <xf numFmtId="0" fontId="2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/>
    <xf numFmtId="0" fontId="6" fillId="5" borderId="0" xfId="0" applyFont="1" applyFill="1" applyAlignment="1"/>
    <xf numFmtId="0" fontId="6" fillId="6" borderId="0" xfId="0" applyFont="1" applyFill="1" applyAlignment="1"/>
    <xf numFmtId="0" fontId="6" fillId="0" borderId="0" xfId="14"/>
    <xf numFmtId="0" fontId="6" fillId="0" borderId="0" xfId="0" applyFont="1" applyFill="1" applyAlignment="1">
      <alignment horizontal="center"/>
    </xf>
    <xf numFmtId="0" fontId="6" fillId="0" borderId="0" xfId="0" applyFont="1" applyFill="1" applyAlignment="1"/>
    <xf numFmtId="0" fontId="7" fillId="7" borderId="0" xfId="0" applyFont="1" applyFill="1" applyAlignment="1">
      <alignment horizontal="center"/>
    </xf>
    <xf numFmtId="0" fontId="6" fillId="0" borderId="0" xfId="14" applyFill="1" applyAlignment="1">
      <alignment horizontal="center"/>
    </xf>
    <xf numFmtId="0" fontId="6" fillId="5" borderId="0" xfId="14" applyFill="1"/>
    <xf numFmtId="0" fontId="8" fillId="5" borderId="0" xfId="4" applyNumberFormat="1" applyFont="1" applyFill="1" applyBorder="1" applyAlignment="1" applyProtection="1"/>
    <xf numFmtId="0" fontId="6" fillId="5" borderId="0" xfId="0" applyFont="1" applyFill="1" applyAlignment="1">
      <alignment horizontal="center"/>
    </xf>
    <xf numFmtId="0" fontId="8" fillId="0" borderId="0" xfId="4" applyNumberFormat="1" applyFont="1" applyFill="1" applyBorder="1" applyAlignment="1" applyProtection="1"/>
    <xf numFmtId="0" fontId="6" fillId="6" borderId="0" xfId="14" applyFill="1"/>
    <xf numFmtId="0" fontId="6" fillId="6" borderId="0" xfId="0" applyFont="1" applyFill="1" applyAlignment="1">
      <alignment horizontal="center"/>
    </xf>
    <xf numFmtId="0" fontId="7" fillId="8" borderId="0" xfId="0" applyFont="1" applyFill="1" applyAlignment="1"/>
    <xf numFmtId="170" fontId="7" fillId="8" borderId="0" xfId="0" applyNumberFormat="1" applyFont="1" applyFill="1" applyAlignment="1"/>
    <xf numFmtId="170" fontId="6" fillId="0" borderId="0" xfId="0" applyNumberFormat="1" applyFont="1" applyFill="1" applyAlignment="1"/>
    <xf numFmtId="170" fontId="6" fillId="5" borderId="0" xfId="0" applyNumberFormat="1" applyFont="1" applyFill="1" applyAlignment="1"/>
    <xf numFmtId="170" fontId="6" fillId="6" borderId="0" xfId="0" applyNumberFormat="1" applyFont="1" applyFill="1" applyAlignment="1"/>
    <xf numFmtId="0" fontId="6" fillId="0" borderId="0" xfId="14" applyFill="1"/>
    <xf numFmtId="14" fontId="6" fillId="0" borderId="0" xfId="14" applyNumberFormat="1"/>
    <xf numFmtId="0" fontId="0" fillId="9" borderId="0" xfId="9" applyFont="1" applyFill="1">
      <alignment vertical="center"/>
    </xf>
    <xf numFmtId="0" fontId="9" fillId="10" borderId="0" xfId="11" applyFont="1" applyFill="1">
      <alignment horizontal="center"/>
    </xf>
    <xf numFmtId="0" fontId="10" fillId="9" borderId="0" xfId="9" applyFont="1" applyFill="1">
      <alignment vertical="center"/>
    </xf>
    <xf numFmtId="0" fontId="0" fillId="2" borderId="0" xfId="0" applyFont="1">
      <alignment vertical="center"/>
    </xf>
    <xf numFmtId="0" fontId="0" fillId="2" borderId="0" xfId="0" applyFont="1" applyAlignment="1">
      <alignment horizontal="center" vertical="center"/>
    </xf>
    <xf numFmtId="166" fontId="0" fillId="2" borderId="0" xfId="0" applyNumberFormat="1" applyFont="1" applyAlignment="1">
      <alignment horizontal="center" vertical="center"/>
    </xf>
    <xf numFmtId="167" fontId="0" fillId="2" borderId="0" xfId="0" applyNumberFormat="1" applyFont="1" applyAlignment="1">
      <alignment horizontal="center" vertical="center"/>
    </xf>
    <xf numFmtId="164" fontId="0" fillId="2" borderId="0" xfId="0" applyNumberFormat="1" applyFont="1">
      <alignment vertical="center"/>
    </xf>
    <xf numFmtId="169" fontId="0" fillId="2" borderId="0" xfId="0" applyNumberFormat="1" applyFont="1" applyAlignment="1">
      <alignment horizontal="left" vertical="center" indent="1"/>
    </xf>
    <xf numFmtId="169" fontId="0" fillId="2" borderId="0" xfId="0" applyNumberFormat="1" applyFont="1">
      <alignment vertical="center"/>
    </xf>
    <xf numFmtId="171" fontId="0" fillId="2" borderId="0" xfId="0" applyNumberFormat="1" applyFont="1">
      <alignment vertical="center"/>
    </xf>
    <xf numFmtId="0" fontId="9" fillId="10" borderId="0" xfId="8" applyFont="1" applyFill="1" applyBorder="1" applyAlignment="1">
      <alignment horizontal="center" vertical="center"/>
    </xf>
    <xf numFmtId="0" fontId="11" fillId="11" borderId="5" xfId="5" applyFont="1" applyFill="1" applyAlignment="1">
      <alignment vertical="top"/>
    </xf>
    <xf numFmtId="166" fontId="11" fillId="11" borderId="5" xfId="5" applyNumberFormat="1" applyFont="1" applyFill="1" applyAlignment="1">
      <alignment horizontal="center" vertical="top"/>
    </xf>
    <xf numFmtId="165" fontId="12" fillId="10" borderId="0" xfId="2" applyNumberFormat="1" applyFont="1" applyFill="1" applyAlignment="1">
      <alignment horizontal="center" vertical="center"/>
    </xf>
    <xf numFmtId="0" fontId="13" fillId="10" borderId="0" xfId="6" applyFont="1" applyFill="1" applyBorder="1" applyAlignment="1">
      <alignment horizontal="center" vertical="center" wrapText="1"/>
    </xf>
    <xf numFmtId="166" fontId="13" fillId="10" borderId="0" xfId="6" applyNumberFormat="1" applyFont="1" applyFill="1" applyBorder="1" applyAlignment="1">
      <alignment horizontal="center" vertical="center" wrapText="1"/>
    </xf>
    <xf numFmtId="0" fontId="1" fillId="5" borderId="0" xfId="14" applyFont="1" applyFill="1"/>
    <xf numFmtId="0" fontId="14" fillId="5" borderId="0" xfId="4" applyNumberFormat="1" applyFont="1" applyFill="1" applyBorder="1" applyAlignment="1" applyProtection="1"/>
    <xf numFmtId="0" fontId="2" fillId="5" borderId="0" xfId="14" applyFont="1" applyFill="1" applyAlignment="1">
      <alignment horizontal="center"/>
    </xf>
    <xf numFmtId="168" fontId="12" fillId="10" borderId="0" xfId="3" applyFont="1" applyFill="1" applyAlignment="1">
      <alignment horizontal="center" vertical="center"/>
    </xf>
    <xf numFmtId="0" fontId="9" fillId="10" borderId="0" xfId="8" applyFont="1" applyFill="1" applyBorder="1">
      <alignment horizontal="center"/>
    </xf>
    <xf numFmtId="168" fontId="12" fillId="10" borderId="0" xfId="3" applyFont="1" applyFill="1" applyAlignment="1">
      <alignment horizontal="center" vertical="top"/>
    </xf>
    <xf numFmtId="0" fontId="3" fillId="5" borderId="0" xfId="14" applyFont="1" applyFill="1"/>
    <xf numFmtId="164" fontId="12" fillId="10" borderId="0" xfId="3" applyNumberFormat="1" applyFont="1" applyFill="1" applyAlignment="1">
      <alignment horizontal="center" vertical="top"/>
    </xf>
    <xf numFmtId="0" fontId="1" fillId="6" borderId="0" xfId="14" applyFont="1" applyFill="1"/>
    <xf numFmtId="0" fontId="14" fillId="6" borderId="0" xfId="4" applyNumberFormat="1" applyFont="1" applyFill="1" applyBorder="1" applyAlignment="1" applyProtection="1"/>
    <xf numFmtId="0" fontId="2" fillId="6" borderId="0" xfId="14" applyFont="1" applyFill="1" applyAlignment="1">
      <alignment horizontal="center"/>
    </xf>
    <xf numFmtId="0" fontId="15" fillId="5" borderId="0" xfId="14" applyFont="1" applyFill="1"/>
    <xf numFmtId="14" fontId="9" fillId="10" borderId="0" xfId="11" applyNumberFormat="1" applyFont="1" applyFill="1">
      <alignment horizontal="center"/>
    </xf>
    <xf numFmtId="0" fontId="2" fillId="5" borderId="0" xfId="14" applyFont="1" applyFill="1"/>
    <xf numFmtId="0" fontId="4" fillId="5" borderId="0" xfId="14" applyFont="1" applyFill="1"/>
    <xf numFmtId="0" fontId="16" fillId="5" borderId="0" xfId="4" applyNumberFormat="1" applyFont="1" applyFill="1" applyBorder="1" applyAlignment="1" applyProtection="1"/>
    <xf numFmtId="0" fontId="17" fillId="5" borderId="0" xfId="14" applyFont="1" applyFill="1" applyAlignment="1">
      <alignment horizontal="center"/>
    </xf>
    <xf numFmtId="0" fontId="1" fillId="5" borderId="0" xfId="0" applyFont="1" applyFill="1" applyAlignment="1"/>
    <xf numFmtId="0" fontId="2" fillId="5" borderId="0" xfId="0" applyFont="1" applyFill="1" applyAlignment="1"/>
    <xf numFmtId="0" fontId="2" fillId="5" borderId="0" xfId="0" applyFont="1" applyFill="1" applyAlignment="1">
      <alignment horizontal="center"/>
    </xf>
    <xf numFmtId="0" fontId="1" fillId="5" borderId="3" xfId="0" applyFont="1" applyFill="1" applyBorder="1" applyAlignment="1"/>
    <xf numFmtId="0" fontId="1" fillId="5" borderId="4" xfId="0" applyFont="1" applyFill="1" applyBorder="1" applyAlignment="1"/>
    <xf numFmtId="0" fontId="3" fillId="5" borderId="4" xfId="0" applyFont="1" applyFill="1" applyBorder="1" applyAlignment="1"/>
    <xf numFmtId="0" fontId="2" fillId="0" borderId="0" xfId="14" applyFont="1" applyFill="1"/>
    <xf numFmtId="0" fontId="2" fillId="0" borderId="0" xfId="14" applyFont="1" applyFill="1" applyAlignment="1">
      <alignment horizontal="center"/>
    </xf>
    <xf numFmtId="0" fontId="18" fillId="5" borderId="0" xfId="4" applyNumberFormat="1" applyFont="1" applyFill="1" applyBorder="1" applyAlignment="1" applyProtection="1"/>
    <xf numFmtId="0" fontId="19" fillId="5" borderId="0" xfId="14" applyFont="1" applyFill="1"/>
    <xf numFmtId="0" fontId="31" fillId="5" borderId="0" xfId="4" applyNumberFormat="1" applyFill="1" applyBorder="1" applyAlignment="1" applyProtection="1"/>
    <xf numFmtId="0" fontId="20" fillId="2" borderId="0" xfId="0" applyFont="1" applyAlignment="1">
      <alignment horizontal="left" vertical="center"/>
    </xf>
    <xf numFmtId="164" fontId="11" fillId="11" borderId="5" xfId="5" applyNumberFormat="1" applyFont="1" applyFill="1" applyAlignment="1">
      <alignment vertical="top"/>
    </xf>
    <xf numFmtId="167" fontId="21" fillId="12" borderId="0" xfId="6" applyNumberFormat="1" applyFont="1" applyFill="1" applyBorder="1" applyAlignment="1">
      <alignment horizontal="center" vertical="center" wrapText="1"/>
    </xf>
    <xf numFmtId="0" fontId="21" fillId="12" borderId="0" xfId="6" applyFont="1" applyFill="1" applyBorder="1" applyAlignment="1">
      <alignment horizontal="center" vertical="center" wrapText="1"/>
    </xf>
    <xf numFmtId="164" fontId="21" fillId="12" borderId="0" xfId="6" applyNumberFormat="1" applyFont="1" applyFill="1" applyBorder="1" applyAlignment="1">
      <alignment horizontal="center" vertical="center" wrapText="1"/>
    </xf>
    <xf numFmtId="164" fontId="13" fillId="10" borderId="0" xfId="6" applyNumberFormat="1" applyFont="1" applyFill="1" applyBorder="1" applyAlignment="1">
      <alignment horizontal="center" vertical="center" wrapText="1"/>
    </xf>
    <xf numFmtId="0" fontId="2" fillId="5" borderId="0" xfId="14" applyNumberFormat="1" applyFont="1" applyFill="1" applyAlignment="1">
      <alignment horizontal="center"/>
    </xf>
    <xf numFmtId="0" fontId="20" fillId="2" borderId="0" xfId="0" applyFont="1" applyAlignment="1">
      <alignment horizontal="center" vertical="center"/>
    </xf>
    <xf numFmtId="167" fontId="20" fillId="2" borderId="0" xfId="0" applyNumberFormat="1" applyFont="1" applyAlignment="1">
      <alignment horizontal="center" vertical="center"/>
    </xf>
    <xf numFmtId="164" fontId="20" fillId="2" borderId="0" xfId="0" applyNumberFormat="1" applyFont="1" applyAlignment="1">
      <alignment horizontal="left" vertical="center"/>
    </xf>
    <xf numFmtId="14" fontId="20" fillId="5" borderId="0" xfId="0" applyNumberFormat="1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center" vertical="center"/>
    </xf>
    <xf numFmtId="167" fontId="20" fillId="4" borderId="0" xfId="0" applyNumberFormat="1" applyFont="1" applyFill="1" applyAlignment="1">
      <alignment horizontal="center" vertical="center"/>
    </xf>
    <xf numFmtId="0" fontId="20" fillId="4" borderId="0" xfId="0" applyFont="1" applyFill="1" applyAlignment="1">
      <alignment horizontal="left" vertical="center"/>
    </xf>
    <xf numFmtId="164" fontId="20" fillId="4" borderId="0" xfId="0" applyNumberFormat="1" applyFont="1" applyFill="1" applyAlignment="1">
      <alignment horizontal="left" vertical="center"/>
    </xf>
    <xf numFmtId="0" fontId="20" fillId="5" borderId="0" xfId="0" applyFont="1" applyFill="1" applyAlignment="1">
      <alignment horizontal="center" vertical="center"/>
    </xf>
    <xf numFmtId="167" fontId="20" fillId="5" borderId="0" xfId="0" applyNumberFormat="1" applyFont="1" applyFill="1" applyAlignment="1">
      <alignment horizontal="center" vertical="center"/>
    </xf>
    <xf numFmtId="164" fontId="20" fillId="5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left" vertical="center"/>
    </xf>
    <xf numFmtId="164" fontId="20" fillId="0" borderId="0" xfId="0" applyNumberFormat="1" applyFont="1" applyFill="1" applyAlignment="1">
      <alignment horizontal="left" vertical="center"/>
    </xf>
    <xf numFmtId="0" fontId="2" fillId="6" borderId="0" xfId="14" applyNumberFormat="1" applyFont="1" applyFill="1" applyAlignment="1">
      <alignment horizontal="center"/>
    </xf>
    <xf numFmtId="0" fontId="20" fillId="6" borderId="0" xfId="0" applyFont="1" applyFill="1" applyAlignment="1">
      <alignment horizontal="center" vertical="center"/>
    </xf>
    <xf numFmtId="167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left" vertical="center"/>
    </xf>
    <xf numFmtId="164" fontId="20" fillId="6" borderId="0" xfId="0" applyNumberFormat="1" applyFont="1" applyFill="1" applyAlignment="1">
      <alignment horizontal="left" vertical="center"/>
    </xf>
    <xf numFmtId="14" fontId="20" fillId="6" borderId="0" xfId="0" applyNumberFormat="1" applyFont="1" applyFill="1" applyAlignment="1">
      <alignment horizontal="left" vertical="center"/>
    </xf>
    <xf numFmtId="0" fontId="5" fillId="5" borderId="0" xfId="14" applyFont="1" applyFill="1" applyAlignment="1">
      <alignment horizontal="center"/>
    </xf>
    <xf numFmtId="0" fontId="17" fillId="5" borderId="0" xfId="14" applyFont="1" applyFill="1"/>
    <xf numFmtId="0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0" fontId="2" fillId="0" borderId="0" xfId="14" applyNumberFormat="1" applyFont="1" applyFill="1" applyAlignment="1">
      <alignment horizontal="center"/>
    </xf>
    <xf numFmtId="14" fontId="20" fillId="0" borderId="0" xfId="0" applyNumberFormat="1" applyFont="1" applyFill="1" applyAlignment="1">
      <alignment horizontal="left" vertical="center"/>
    </xf>
    <xf numFmtId="0" fontId="13" fillId="5" borderId="0" xfId="6" applyFont="1" applyFill="1" applyBorder="1" applyAlignment="1">
      <alignment horizontal="center" vertical="center" wrapText="1"/>
    </xf>
    <xf numFmtId="0" fontId="13" fillId="10" borderId="0" xfId="6" applyNumberFormat="1" applyFont="1" applyFill="1" applyBorder="1" applyAlignment="1">
      <alignment horizontal="center" vertical="center" wrapText="1"/>
    </xf>
    <xf numFmtId="0" fontId="21" fillId="12" borderId="0" xfId="6" applyNumberFormat="1" applyFont="1" applyFill="1" applyBorder="1" applyAlignment="1">
      <alignment horizontal="center" vertical="center" wrapText="1"/>
    </xf>
    <xf numFmtId="0" fontId="21" fillId="13" borderId="0" xfId="6" applyNumberFormat="1" applyFont="1" applyFill="1" applyBorder="1" applyAlignment="1">
      <alignment horizontal="center" vertical="center" wrapText="1"/>
    </xf>
    <xf numFmtId="0" fontId="20" fillId="5" borderId="0" xfId="0" applyNumberFormat="1" applyFont="1" applyFill="1" applyAlignment="1">
      <alignment horizontal="left" vertical="center"/>
    </xf>
    <xf numFmtId="169" fontId="18" fillId="5" borderId="0" xfId="4" applyNumberFormat="1" applyFont="1" applyFill="1" applyBorder="1" applyAlignment="1" applyProtection="1">
      <alignment horizontal="left" vertical="center" indent="1"/>
    </xf>
    <xf numFmtId="169" fontId="20" fillId="14" borderId="0" xfId="1" applyFont="1" applyFill="1">
      <alignment horizontal="left" vertical="center" indent="1"/>
    </xf>
    <xf numFmtId="169" fontId="31" fillId="5" borderId="0" xfId="4" applyNumberFormat="1" applyFill="1" applyBorder="1" applyAlignment="1" applyProtection="1">
      <alignment horizontal="left" vertical="center" indent="1"/>
    </xf>
    <xf numFmtId="169" fontId="20" fillId="4" borderId="0" xfId="1" applyFont="1" applyFill="1">
      <alignment horizontal="left" vertical="center" indent="1"/>
    </xf>
    <xf numFmtId="169" fontId="31" fillId="4" borderId="0" xfId="4" applyNumberFormat="1" applyFill="1" applyBorder="1" applyAlignment="1" applyProtection="1">
      <alignment horizontal="left" vertical="center" indent="1"/>
    </xf>
    <xf numFmtId="169" fontId="31" fillId="14" borderId="0" xfId="4" applyNumberFormat="1" applyFill="1" applyBorder="1" applyAlignment="1" applyProtection="1">
      <alignment horizontal="left" vertical="center" wrapText="1" indent="1"/>
    </xf>
    <xf numFmtId="169" fontId="20" fillId="5" borderId="0" xfId="1" applyFont="1" applyFill="1">
      <alignment horizontal="left" vertical="center" indent="1"/>
    </xf>
    <xf numFmtId="169" fontId="20" fillId="0" borderId="0" xfId="1" applyFont="1" applyFill="1">
      <alignment horizontal="left" vertical="center" indent="1"/>
    </xf>
    <xf numFmtId="169" fontId="20" fillId="6" borderId="0" xfId="1" applyFont="1" applyFill="1">
      <alignment horizontal="left" vertical="center" indent="1"/>
    </xf>
    <xf numFmtId="169" fontId="20" fillId="15" borderId="0" xfId="1" applyFont="1" applyFill="1">
      <alignment horizontal="left" vertical="center" indent="1"/>
    </xf>
    <xf numFmtId="169" fontId="18" fillId="5" borderId="0" xfId="4" applyNumberFormat="1" applyFont="1" applyFill="1" applyBorder="1" applyAlignment="1" applyProtection="1">
      <alignment horizontal="left" vertical="center" wrapText="1" indent="1"/>
    </xf>
    <xf numFmtId="169" fontId="31" fillId="14" borderId="0" xfId="4" applyNumberFormat="1" applyFill="1" applyBorder="1" applyAlignment="1" applyProtection="1">
      <alignment horizontal="left" vertical="center" indent="1"/>
    </xf>
    <xf numFmtId="169" fontId="18" fillId="5" borderId="0" xfId="4" applyNumberFormat="1" applyFont="1" applyFill="1" applyAlignment="1" applyProtection="1">
      <alignment horizontal="left" vertical="center" wrapText="1" indent="1"/>
    </xf>
    <xf numFmtId="169" fontId="18" fillId="14" borderId="0" xfId="4" applyNumberFormat="1" applyFont="1" applyFill="1" applyBorder="1" applyAlignment="1" applyProtection="1">
      <alignment horizontal="left" vertical="center" indent="1"/>
    </xf>
    <xf numFmtId="0" fontId="18" fillId="5" borderId="0" xfId="4" applyFont="1" applyFill="1" applyAlignment="1">
      <alignment vertical="center"/>
    </xf>
    <xf numFmtId="169" fontId="18" fillId="0" borderId="0" xfId="4" applyNumberFormat="1" applyFont="1" applyFill="1" applyBorder="1" applyAlignment="1" applyProtection="1">
      <alignment horizontal="left" vertical="center" indent="1"/>
    </xf>
    <xf numFmtId="0" fontId="31" fillId="5" borderId="0" xfId="4" applyFill="1" applyAlignment="1">
      <alignment vertical="center"/>
    </xf>
    <xf numFmtId="0" fontId="0" fillId="4" borderId="0" xfId="0" applyFill="1">
      <alignment vertical="center"/>
    </xf>
    <xf numFmtId="171" fontId="21" fillId="13" borderId="0" xfId="6" applyNumberFormat="1" applyFont="1" applyFill="1" applyAlignment="1">
      <alignment horizontal="center" vertical="center" wrapText="1"/>
    </xf>
    <xf numFmtId="0" fontId="20" fillId="10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20" fillId="5" borderId="0" xfId="1" applyNumberFormat="1" applyFont="1" applyFill="1">
      <alignment horizontal="left" vertical="center" indent="1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>
      <alignment vertical="center"/>
    </xf>
    <xf numFmtId="171" fontId="0" fillId="5" borderId="0" xfId="0" applyNumberFormat="1" applyFont="1" applyFill="1">
      <alignment vertical="center"/>
    </xf>
    <xf numFmtId="169" fontId="0" fillId="5" borderId="0" xfId="0" applyNumberFormat="1" applyFont="1" applyFill="1">
      <alignment vertical="center"/>
    </xf>
    <xf numFmtId="0" fontId="0" fillId="5" borderId="0" xfId="0" applyNumberFormat="1" applyFont="1" applyFill="1">
      <alignment vertical="center"/>
    </xf>
    <xf numFmtId="171" fontId="0" fillId="15" borderId="0" xfId="0" applyNumberFormat="1" applyFont="1" applyFill="1">
      <alignment vertical="center"/>
    </xf>
    <xf numFmtId="169" fontId="0" fillId="15" borderId="0" xfId="0" applyNumberFormat="1" applyFont="1" applyFill="1">
      <alignment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>
      <alignment vertical="center"/>
    </xf>
    <xf numFmtId="171" fontId="0" fillId="0" borderId="0" xfId="0" applyNumberFormat="1" applyFont="1" applyFill="1">
      <alignment vertical="center"/>
    </xf>
    <xf numFmtId="169" fontId="0" fillId="0" borderId="0" xfId="0" applyNumberFormat="1" applyFont="1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22" fillId="16" borderId="0" xfId="0" applyFont="1" applyFill="1" applyAlignment="1">
      <alignment vertical="center"/>
    </xf>
    <xf numFmtId="0" fontId="22" fillId="16" borderId="0" xfId="0" applyFont="1" applyFill="1" applyAlignment="1">
      <alignment horizontal="center" vertical="center"/>
    </xf>
    <xf numFmtId="166" fontId="22" fillId="16" borderId="0" xfId="0" applyNumberFormat="1" applyFont="1" applyFill="1" applyBorder="1" applyAlignment="1">
      <alignment horizontal="center" vertical="center"/>
    </xf>
    <xf numFmtId="164" fontId="22" fillId="16" borderId="0" xfId="0" applyNumberFormat="1" applyFont="1" applyFill="1" applyAlignment="1">
      <alignment horizontal="center" vertical="center"/>
    </xf>
    <xf numFmtId="0" fontId="22" fillId="16" borderId="0" xfId="0" applyFont="1" applyFill="1" applyBorder="1" applyAlignment="1">
      <alignment horizontal="center" vertical="center"/>
    </xf>
    <xf numFmtId="0" fontId="22" fillId="16" borderId="0" xfId="0" applyFont="1" applyFill="1" applyBorder="1" applyAlignment="1">
      <alignment vertical="center"/>
    </xf>
    <xf numFmtId="0" fontId="22" fillId="16" borderId="0" xfId="0" applyFont="1" applyFill="1" applyBorder="1" applyAlignment="1">
      <alignment horizontal="left" vertical="center" indent="1"/>
    </xf>
    <xf numFmtId="0" fontId="31" fillId="5" borderId="0" xfId="4" applyFill="1"/>
    <xf numFmtId="0" fontId="31" fillId="5" borderId="4" xfId="4" applyFill="1" applyBorder="1" applyAlignment="1"/>
    <xf numFmtId="0" fontId="31" fillId="2" borderId="0" xfId="0" applyFont="1" applyAlignment="1">
      <alignment horizontal="center" vertical="center"/>
    </xf>
    <xf numFmtId="171" fontId="31" fillId="2" borderId="0" xfId="0" applyNumberFormat="1" applyFont="1">
      <alignment vertical="center"/>
    </xf>
    <xf numFmtId="0" fontId="31" fillId="2" borderId="0" xfId="0" applyFont="1">
      <alignment vertical="center"/>
    </xf>
    <xf numFmtId="164" fontId="20" fillId="20" borderId="0" xfId="0" applyNumberFormat="1" applyFont="1" applyFill="1" applyAlignment="1">
      <alignment horizontal="left" vertical="center"/>
    </xf>
  </cellXfs>
  <cellStyles count="15">
    <cellStyle name="Encabezado 1" xfId="6" builtinId="16"/>
    <cellStyle name="Hipervínculo" xfId="4" builtinId="8"/>
    <cellStyle name="Normal" xfId="0" builtinId="0"/>
    <cellStyle name="Título" xfId="5" builtinId="15"/>
    <cellStyle name="Título 2" xfId="8" builtinId="17"/>
    <cellStyle name="双分隔线" xfId="7" xr:uid="{00000000-0005-0000-0000-000017000000}"/>
    <cellStyle name="备注详细信息" xfId="10" xr:uid="{00000000-0005-0000-0000-000036000000}"/>
    <cellStyle name="常规 2" xfId="14" xr:uid="{00000000-0005-0000-0000-00003A000000}"/>
    <cellStyle name="日期" xfId="2" xr:uid="{00000000-0005-0000-0000-00000A000000}"/>
    <cellStyle name="电子邮件" xfId="12" xr:uid="{00000000-0005-0000-0000-000038000000}"/>
    <cellStyle name="电话" xfId="1" xr:uid="{00000000-0005-0000-0000-000005000000}"/>
    <cellStyle name="边栏值" xfId="3" xr:uid="{00000000-0005-0000-0000-00000B000000}"/>
    <cellStyle name="边栏填充" xfId="11" xr:uid="{00000000-0005-0000-0000-000037000000}"/>
    <cellStyle name="边栏边框" xfId="9" xr:uid="{00000000-0005-0000-0000-00002E000000}"/>
    <cellStyle name="邮政编码" xfId="13" xr:uid="{00000000-0005-0000-0000-000039000000}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numFmt numFmtId="171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numFmt numFmtId="171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numFmt numFmtId="171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64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64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64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66" formatCode="#,##0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2" formatCode="yyyy/m/d"/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numFmt numFmtId="166" formatCode="#,##0_ "/>
      <alignment horizontal="center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92065187536243"/>
        </vertical>
        <horizontal style="thin">
          <color theme="4" tint="0.79995117038483843"/>
        </horizontal>
      </border>
    </dxf>
  </dxfs>
  <tableStyles count="1" defaultTableStyle="Wedding Invite Tracker" defaultPivotStyle="PivotStyleMedium2">
    <tableStyle name="Wedding Invite Tracker" pivot="0" count="4" xr9:uid="{00000000-0011-0000-FFFF-FFFF00000000}">
      <tableStyleElement type="wholeTable" dxfId="54"/>
      <tableStyleElement type="headerRow" dxfId="53"/>
      <tableStyleElement type="totalRow" dxfId="52"/>
      <tableStyleElement type="firstTotalCell" dxfId="51"/>
    </tableStyle>
  </tableStyles>
  <colors>
    <mruColors>
      <color rgb="FFF5F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7&#37775;&#37329;&#39278;&#36798;&#20154;&#21512;&#20316;&#36319;&#36394;&#34920;%20with%20data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9705;&#37329;&#39278;&#23567;&#32418;&#20070;&#36798;&#20154;&#25253;&#21517;&#34920;1016%20&#31579;&#3687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合作跟踪表"/>
      <sheetName val="Check20201112"/>
      <sheetName val="图文1016筛选"/>
      <sheetName val="视频1016筛选"/>
      <sheetName val="1017鎏金饮达人合作跟踪表 with data(1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文"/>
      <sheetName val="视频"/>
      <sheetName val="Sheet"/>
      <sheetName val="视频筛选达人"/>
      <sheetName val="图文筛选达人"/>
    </sheetNames>
    <sheetDataSet>
      <sheetData sheetId="0"/>
      <sheetData sheetId="1">
        <row r="20">
          <cell r="G20" t="str">
            <v>https://www.xiaohongshu.com/user/profile/5ed3afca00000000010054b2?xhsshare=CopyLink&amp;appuid=5ed3afca00000000010054b2&amp;apptime=1598838640</v>
          </cell>
          <cell r="H20" t="str">
            <v>视频待选</v>
          </cell>
        </row>
        <row r="21">
          <cell r="G21" t="str">
            <v>https://www.xiaohongshu.com/user/profile/55db284162a60c25b103f088?xhsshare=CopyLink&amp;appuid=55db284162a60c25b103f088&amp;apptime=1584279547路</v>
          </cell>
        </row>
        <row r="22">
          <cell r="G22" t="str">
            <v>https://www.xiaohongshu.com/user/profile/5e95a49c000000000100b5e8?xhsshare=CopyLink&amp;appuid=5e95a49c000000000100b5e8&amp;apptime=1602684425</v>
          </cell>
        </row>
        <row r="23">
          <cell r="G23" t="str">
            <v>https://www.xiaohongshu.com/user/profile/5eeb8be3000000000100757f?xhsshare=CopyLink&amp;appuid=5eeb8be3000000000100757f&amp;apptime=1602745542</v>
          </cell>
        </row>
        <row r="24">
          <cell r="G24" t="str">
            <v>https://www.xiaohongshu.com/user/profile/5b656d0ea0b651000146bf41?xhsshare=CopyLink&amp;appuid=5b656d0ea0b651000146bf41&amp;apptime=1602672364</v>
          </cell>
        </row>
        <row r="25">
          <cell r="G25" t="str">
            <v>https://www.xiaohongshu.com/user/profile/5e1d1fc50000000001009af8?xhsshare=CopyLink&amp;appuid=5e1d1fc50000000001009af8&amp;apptime=1600138414</v>
          </cell>
        </row>
        <row r="26">
          <cell r="G26" t="str">
            <v>https://www.xiaohongshu.com/user/profile/5bacf3000336da000188371e?xhsshare=CopyLink&amp;appuid=5bacf3000336da000188371e&amp;apptime=1592632318</v>
          </cell>
          <cell r="H26" t="str">
            <v>视频待选</v>
          </cell>
        </row>
        <row r="27">
          <cell r="G27" t="str">
            <v>https://www.xiaohongshu.com/user/profile/598f0cc05e87e74bb09d8dd1?xhsshare=CopyLink&amp;appuid=598f0cc05e87e74bb09d8dd1&amp;apptime=1602743758</v>
          </cell>
        </row>
        <row r="28">
          <cell r="G28" t="str">
            <v>https://www.xiaohongshu.com/user/profile/5bd1b563e5d34700010656e0?xhsshare=CopyLink&amp;appuid=5bd1b563e5d34700010656e0&amp;apptime=1557300089</v>
          </cell>
          <cell r="H28" t="str">
            <v>视频待选</v>
          </cell>
        </row>
        <row r="29">
          <cell r="G29" t="str">
            <v>https://www.xiaohongshu.com/user/profile/5bcda127618f63000165e9eb?xhsshare=CopyLink&amp;appuid=5bcda127618f63000165e9eb&amp;apptime=1596783826</v>
          </cell>
          <cell r="H29" t="str">
            <v>视频待选</v>
          </cell>
        </row>
        <row r="30">
          <cell r="G30" t="str">
            <v>https://www.xiaohongshu.com/user/profile/5d0522450000000010013ac5?xhsshare=CopyLink&amp;appuid=5d0522450000000010013ac5&amp;apptime=1602732505</v>
          </cell>
          <cell r="H30" t="str">
            <v>视频待选</v>
          </cell>
        </row>
        <row r="31">
          <cell r="G31" t="str">
            <v>https://www.xiaohongshu.com/user/profile/5be0489154172e0001211991?xhsshare=CopyLink&amp;appuid=5be0489154172e0001211991&amp;apptime=1601873137</v>
          </cell>
        </row>
        <row r="32">
          <cell r="G32" t="str">
            <v>https://www.xiaohongshu.com/user/profile/5bf92bd3f1819b0001ce27c9?xhsshare=CopyLink&amp;appuid=5bf92bd3f1819b0001ce27c9&amp;apptime=1589338528</v>
          </cell>
          <cell r="H32" t="str">
            <v>视频待选</v>
          </cell>
        </row>
        <row r="33">
          <cell r="G33" t="str">
            <v>https://www.xiaohongshu.com/user/profile/5b55cf1a4eacab79864b4d6a?xhsshare=CopyLink&amp;appuid=5b55cf1a4eacab79864b4d6a&amp;apptime=1571638097</v>
          </cell>
          <cell r="H33" t="str">
            <v>视频待选</v>
          </cell>
        </row>
        <row r="34">
          <cell r="G34" t="str">
            <v>https://www.xiaohongshu.com/user/profile/5e9ab82d000000000100b484?xhsshare=CopyLink&amp;appuid=5e9ab82d000000000100b484&amp;apptime=1595408694</v>
          </cell>
          <cell r="H34" t="str">
            <v>视频待选</v>
          </cell>
        </row>
        <row r="35">
          <cell r="G35" t="str">
            <v>https://www.xiaohongshu.com/user/profile/5aa6051be8ac2b34b4492631?xhsshare=CopyLink&amp;appuid=5aa6051be8ac2b34b4492631&amp;apptime=1602672091</v>
          </cell>
        </row>
        <row r="36">
          <cell r="G36" t="str">
            <v>https://www.xiaohongshu.com/user/profile/5a032bc74eacab78d62110be?xhsshare=CopyLink&amp;appuid=5a032bc74eacab78d62110be&amp;apptime=1597939523</v>
          </cell>
          <cell r="H36" t="str">
            <v>视频待选</v>
          </cell>
        </row>
        <row r="37">
          <cell r="G37" t="str">
            <v>https://www.xiaohongshu.com/user/profile/5dabcd2f00000000010099ee?xhsshare=CopyLink&amp;appuid=5dabcd2f00000000010099ee&amp;apptime=1602726392</v>
          </cell>
        </row>
        <row r="38">
          <cell r="G38" t="str">
            <v>https://www.xiaohongshu.com/user/profile/593de35b50c4b45ec9c386b3?xhsshare=CopyLink&amp;appuid=58fb3fbe6a6a693190f8cb36&amp;apptime=1600763662</v>
          </cell>
          <cell r="H38" t="str">
            <v>视频待选</v>
          </cell>
        </row>
        <row r="39">
          <cell r="G39" t="str">
            <v>https://www.xiaohongshu.com/user/profile/5b4f208c11be103e967cda30?xhsshare=CopyLink&amp;appuid=5b4f208c11be103e967cda30&amp;apptime=1602687328</v>
          </cell>
        </row>
        <row r="40">
          <cell r="G40" t="str">
            <v>https://www.xiaohongshu.com/user/profile/5f19320f000000000100028a?xhsshare=CopyLink&amp;appuid=5f19320f000000000100028a&amp;apptime=1602689421</v>
          </cell>
        </row>
        <row r="41">
          <cell r="G41" t="str">
            <v>https://www.xiaohongshu.com/user/profile/5bfd3997e5ff920001bbbe2f?xhsshare=CopyLink&amp;appuid=5bfd3997e5ff920001bbbe2f&amp;apptime=1597387062</v>
          </cell>
          <cell r="H41" t="str">
            <v>视频待选</v>
          </cell>
        </row>
        <row r="42">
          <cell r="G42" t="str">
            <v>https://www.xiaohongshu.com/user/profile/5e7626c900000000010002d7?xhsshare=CopyLink&amp;appuid=5e7626c900000000010002d7&amp;apptime=1602671651</v>
          </cell>
          <cell r="H42" t="str">
            <v>视频待选</v>
          </cell>
        </row>
        <row r="43">
          <cell r="G43" t="str">
            <v>https://www.xiaohongshu.com/user/profile/5b1e2d7c11be1075a48ea7d7?xhsshare=CopyLink&amp;appuid=5927fb535e87e73932bd7066&amp;apptime=1596768686</v>
          </cell>
          <cell r="H43" t="str">
            <v>视频待选</v>
          </cell>
        </row>
        <row r="44">
          <cell r="G44" t="str">
            <v>https://www.xiaohongshu.com/user/profile/56c6847d1c07df21022ba284?xhsshare=CopyLink&amp;appuid=56c6847d1c07df21022ba284&amp;apptime=1601187152</v>
          </cell>
        </row>
        <row r="45">
          <cell r="G45" t="str">
            <v>https://www.xiaohongshu.com/user/profile/5b4364f7e8ac2b4bcfc508b1?xhsshare=CopyLink&amp;appuid=5b4364f7e8ac2b4bcfc508b1&amp;apptime=1596857646</v>
          </cell>
          <cell r="H45" t="str">
            <v>视频待选</v>
          </cell>
        </row>
        <row r="46">
          <cell r="G46" t="str">
            <v>https://www.xiaohongshu.com/user/profile/5e76eab00000000001006e3e?xhsshare=CopyLink&amp;appuid=5e76eab00000000001006e3e&amp;apptime=1602674729</v>
          </cell>
        </row>
        <row r="47">
          <cell r="G47" t="str">
            <v>https://www.xiaohongshu.com/user/profile/5c715a9400000000120102b2?xhsshare=CopyLink&amp;appuid=5c715a9400000000120102b2&amp;apptime=1602672011</v>
          </cell>
        </row>
        <row r="48">
          <cell r="G48" t="str">
            <v>https://www.xiaohongshu.com/user/profile/5cee4a4d0000000018032151?xhsshare=CopyLink&amp;appuid=5cee4a4d0000000018032151&amp;apptime=1602681495</v>
          </cell>
        </row>
        <row r="49">
          <cell r="G49" t="str">
            <v>https://www.xiaohongshu.com/user/profile/5c8bd7a8000000001003b8f4?xhsshare=CopyLink&amp;appuid=5c8bd7a8000000001003b8f4&amp;apptime=1574505066</v>
          </cell>
        </row>
        <row r="50">
          <cell r="G50" t="str">
            <v>https://www.xiaohongshu.com/user/profile/59f0c1504eacab3741367717?xhsshare=CopyLink&amp;appuid=59f0c1504eacab3741367717&amp;apptime=1602692341</v>
          </cell>
        </row>
        <row r="51">
          <cell r="G51" t="str">
            <v>https://www.xiaohongshu.com/user/profile/5d22e95f000000001103eae1?xhsshare=CopyLink&amp;appuid=5c50024e00000000100383f9&amp;apptime=1601514606</v>
          </cell>
          <cell r="H51" t="str">
            <v>视频待选</v>
          </cell>
        </row>
        <row r="52">
          <cell r="G52" t="str">
            <v>https://www.xiaohongshu.com/user/profile/5bcc276083f1170001689b55?xhsshare=CopyLink&amp;appuid=5bcc276083f1170001689b55&amp;apptime=1583306415</v>
          </cell>
        </row>
        <row r="53">
          <cell r="G53" t="str">
            <v>https://www.xiaohongshu.com/user/profile/5a6c234d11be1017c82a5250?xhsshare=CopyLink&amp;appuid=5a6c234d11be1017c82a5250&amp;apptime=1592380511</v>
          </cell>
          <cell r="H53" t="str">
            <v>视频待选</v>
          </cell>
        </row>
        <row r="54">
          <cell r="G54" t="str">
            <v>https://www.xiaohongshu.com/user/profile/5d502b18000000001600bfb7?xhsshare=CopyLink&amp;appuid=5d502b18000000001600bfb7&amp;apptime=1602672181</v>
          </cell>
          <cell r="H54" t="str">
            <v>视频待选</v>
          </cell>
        </row>
        <row r="55">
          <cell r="G55" t="str">
            <v>https://www.xiaohongshu.com/user/profile/5db318960000000001005b19?xhsshare=CopyLink&amp;appuid=5db318960000000001005b19&amp;apptime=1582646851</v>
          </cell>
          <cell r="H55" t="str">
            <v>视频待选</v>
          </cell>
        </row>
        <row r="56">
          <cell r="G56" t="str">
            <v>https://www.xiaohongshu.com/user/profile/5bcf348d868e9b0001117395?xhsshare=CopyLink&amp;appuid=5bcf348d868e9b0001117395&amp;apptime=1593330115</v>
          </cell>
          <cell r="H56" t="str">
            <v>视频待选</v>
          </cell>
        </row>
        <row r="57">
          <cell r="G57" t="str">
            <v>https://www.xiaohongshu.com/user/profile/58837ebe50c4b46f0dd1e006?xhsshare=CopyLink&amp;appuid=58837ebe50c4b46f0dd1e006&amp;apptime=1597934565</v>
          </cell>
          <cell r="H57" t="str">
            <v>视频待选</v>
          </cell>
        </row>
        <row r="58">
          <cell r="G58" t="str">
            <v>https://www.xiaohongshu.com/user/profile/58a299b782ec3972119a7d4b?xhsshare=CopyLink&amp;appuid=58a299b782ec3972119a7d4b&amp;apptime=1602726448</v>
          </cell>
          <cell r="H58" t="str">
            <v>视频待选</v>
          </cell>
        </row>
        <row r="59">
          <cell r="G59" t="str">
            <v>https://www.xiaohongshu.com/user/profile/5eb2cb6e0000000001005ac8?xhsshare=CopyLink&amp;appuid=5eb2cb6e0000000001005ac8&amp;apptime=1602672330</v>
          </cell>
        </row>
        <row r="60">
          <cell r="G60" t="str">
            <v>https://www.xiaohongshu.com/user/profile/5ee624fa00000000010002a1?xhsshare=CopyLink&amp;appuid=5ee624fa00000000010002a1&amp;apptime=1602675700</v>
          </cell>
        </row>
        <row r="61">
          <cell r="G61" t="str">
            <v>https://www.xiaohongshu.com/user/profile/5bd5f22c29d2690001edae71?xhsshare=CopyLink&amp;appuid=5bd5f22c29d2690001edae71&amp;apptime=1566276951</v>
          </cell>
          <cell r="H61" t="str">
            <v>视频待选</v>
          </cell>
        </row>
        <row r="62">
          <cell r="G62" t="str">
            <v>https://www.xiaohongshu.com/user/profile/5a7c07ce11be10572f4b3f8b?xhsshare=CopyLink&amp;appuid=5a7c07ce11be10572f4b3f8b&amp;apptime=1580553946</v>
          </cell>
          <cell r="H62" t="str">
            <v>视频待选</v>
          </cell>
        </row>
        <row r="63">
          <cell r="G63" t="str">
            <v>https://www.xiaohongshu.com/user/profile/5e52be7b00000000010060a5?xhsshare=CopyLink&amp;appuid=5e52be7b00000000010060a5&amp;apptime=1602671959</v>
          </cell>
          <cell r="H63" t="str">
            <v>视频待选</v>
          </cell>
        </row>
        <row r="64">
          <cell r="G64" t="str">
            <v>https://www.xiaohongshu.com/user/profile/5bc9b6f8eb73a1000139aa21?xhsshare=CopyLink&amp;appuid=5bc9b6f8eb73a1000139aa21&amp;apptime=1602746328</v>
          </cell>
          <cell r="H64" t="str">
            <v>视频待选</v>
          </cell>
        </row>
        <row r="65">
          <cell r="G65" t="str">
            <v>https://www.xiaohongshu.com/user/profile/5ae936ac6b58b71f841aaca9?xhsshare=CopyLink&amp;appuid=5ae936ac6b58b71f841aaca9&amp;apptime=1602817013</v>
          </cell>
          <cell r="H65" t="str">
            <v>视频待选</v>
          </cell>
        </row>
        <row r="66">
          <cell r="G66" t="str">
            <v>https://www.xiaohongshu.com/user/profile/5f1bd74e000000000101e80f?xhsshare=CopyLink&amp;appuid=5f1bd74e000000000101e80f&amp;apptime=1602675236</v>
          </cell>
          <cell r="H66" t="str">
            <v>视频待选</v>
          </cell>
        </row>
        <row r="67">
          <cell r="G67" t="str">
            <v>https://www.xiaohongshu.com/user/profile/5d5d0a990000000001004fe7?xhsshare=CopyLink&amp;appuid=5d5d0a990000000001004fe7&amp;apptime=1570513112</v>
          </cell>
          <cell r="H67" t="str">
            <v>视频待选</v>
          </cell>
        </row>
        <row r="68">
          <cell r="G68" t="str">
            <v>https://www.xiaohongshu.com/user/profile/59ebe72ce8ac2b30a041a6e0?xhsshare=CopyLink&amp;appuid=59ebe72ce8ac2b30a041a6e0&amp;apptime=1602685550</v>
          </cell>
          <cell r="H68" t="str">
            <v>视频待选</v>
          </cell>
        </row>
        <row r="69">
          <cell r="G69" t="str">
            <v>https://www.xiaohongshu.com/user/profile/5e746082000000000100ab5b?xhsshare=CopyLink&amp;appuid=5e746082000000000100ab5b&amp;apptime=1602677777</v>
          </cell>
          <cell r="H69" t="str">
            <v>视频待选</v>
          </cell>
        </row>
        <row r="70">
          <cell r="G70" t="str">
            <v>https://www.xiaohongshu.com/user/profile/570bcc3b4775a763ff830b48?xhsshare=CopyLink&amp;appuid=570bcc3b4775a763ff830b48&amp;apptime=1577765141</v>
          </cell>
          <cell r="H70" t="str">
            <v>视频待选</v>
          </cell>
        </row>
        <row r="71">
          <cell r="G71" t="str">
            <v>https://www.xiaohongshu.com/user/profile/5e88b2b3000000000100759b?xhsshare=CopyLink&amp;appuid=5e88b2b3000000000100759b&amp;apptime=1595579020</v>
          </cell>
          <cell r="H71" t="str">
            <v>视频待选</v>
          </cell>
        </row>
        <row r="72">
          <cell r="G72" t="str">
            <v>https://www.xiaohongshu.com/user/profile/5c23449e000000000703c832?xhsshare=CopyLink&amp;appuid=5c23449e000000000703c832&amp;apptime=1593416055</v>
          </cell>
          <cell r="H72" t="str">
            <v>视频待选</v>
          </cell>
        </row>
        <row r="73">
          <cell r="G73" t="str">
            <v>https://www.xiaohongshu.com/user/profile/5b5b2b374eacab095d6717a0?xhsshare=CopyLink&amp;appuid=5b5b2b374eacab095d6717a0&amp;apptime=1602673326</v>
          </cell>
          <cell r="H73" t="str">
            <v>视频待选</v>
          </cell>
        </row>
        <row r="74">
          <cell r="G74" t="str">
            <v>https://www.xiaohongshu.com/user/profile/5e54d7c3000000000100b3f5?xhsshare=CopyLink&amp;appuid=5e54d7c3000000000100b3f5&amp;apptime=1602672497</v>
          </cell>
          <cell r="H74" t="str">
            <v>视频待选</v>
          </cell>
        </row>
        <row r="75">
          <cell r="G75" t="str">
            <v>https://www.xiaohongshu.com/user/profile/5bda82852f1a2d0001a53ada?xhsshare=CopyLink&amp;appuid=5bda82852f1a2d0001a53ada&amp;apptime=1602636075</v>
          </cell>
          <cell r="H75" t="str">
            <v>视频待选</v>
          </cell>
        </row>
        <row r="76">
          <cell r="G76" t="str">
            <v>https://www.xiaohongshu.com/user/profile/5927fb535e87e73932bd7066?xhsshare=CopyLink&amp;appuid=5927fb535e87e73932bd7066&amp;apptime=1593521659</v>
          </cell>
        </row>
        <row r="77">
          <cell r="G77" t="str">
            <v>https://www.xiaohongshu.com/user/profile/5bac7d89fb2b5e0001d903cb?xhsshare=CopyLink&amp;appuid=5bac7d89fb2b5e0001d903cb&amp;apptime=1602672982</v>
          </cell>
          <cell r="H77" t="str">
            <v>视频待选</v>
          </cell>
        </row>
        <row r="78">
          <cell r="G78" t="str">
            <v>https://www.xiaohongshu.com/user/profile/5bdac65cfa3e430001ae43dc?xhsshare=CopyLink&amp;appuid=5bdac65cfa3e430001ae43dc&amp;apptime=1576737167</v>
          </cell>
        </row>
        <row r="79">
          <cell r="G79" t="str">
            <v>https://www.xiaohongshu.com/user/profile/5c475c360000000011010c4d?xhsshare=CopyLink&amp;appuid=5c475c360000000011010c4d&amp;apptime=1602674556</v>
          </cell>
          <cell r="H79" t="str">
            <v>视频待选</v>
          </cell>
        </row>
        <row r="80">
          <cell r="G80" t="str">
            <v>https://www.xiaohongshu.com/user/profile/5c1767230000000005011c71?xhsshare=CopyLink&amp;appuid=5c1767230000000005011c71&amp;apptime=1602554635</v>
          </cell>
        </row>
        <row r="81">
          <cell r="G81" t="str">
            <v>https://www.xiaohongshu.com/user/profile/5cb05764000000001700159a?xhsshare=CopyLink&amp;appuid=5cb05764000000001700159a&amp;apptime=1601295482</v>
          </cell>
          <cell r="H81" t="str">
            <v>视频待选</v>
          </cell>
        </row>
        <row r="82">
          <cell r="G82" t="str">
            <v>https://www.xiaohongshu.com/user/profile/5bb6f46b6ccde00001685797?xhsshare=CopyLink&amp;appuid=5bb6f46b6ccde00001685797&amp;apptime=15749</v>
          </cell>
        </row>
        <row r="83">
          <cell r="G83" t="str">
            <v>https://www.xiaohongshu.com/user/profile/55558c1de58d1366696af45b?xhsshare=CopyLink&amp;appuid=55558c1de58d1366696af45b&amp;apptime=1596526920</v>
          </cell>
          <cell r="H83" t="str">
            <v>视频待选</v>
          </cell>
        </row>
        <row r="84">
          <cell r="G84" t="str">
            <v>https://www.xiaohongshu.com/user/profile/5a87f9b211be10035cfebf37?xhsshare=CopyLink&amp;appuid=5a87f9b211be10035cfebf37&amp;apptime=1602672164</v>
          </cell>
          <cell r="H84" t="str">
            <v>视频待选</v>
          </cell>
        </row>
        <row r="85">
          <cell r="G85" t="str">
            <v>https://www.xiaohongshu.com/user/profile/5bb0a49bcd338f00016f82b9?xhsshare=CopyLink&amp;appuid=5bb0a49bcd338f00016f82b9&amp;apptime=1560310382</v>
          </cell>
        </row>
        <row r="86">
          <cell r="G86" t="str">
            <v>https://www.xiaohongshu.com/user/profile/5bacacedaa7cbb0001f34c72?xhsshare=CopyLink&amp;appuid=5bacacedaa7cbb0001f34c72&amp;apptime=1553512427</v>
          </cell>
        </row>
        <row r="87">
          <cell r="G87" t="str">
            <v>https://www.xiaohongshu.com/user/profile/5baf31c144deec0001b61c6b?xhsshare=CopyLink&amp;appuid=5baf31c144deec0001b61c6b&amp;apptime=1589166983</v>
          </cell>
        </row>
        <row r="88">
          <cell r="G88" t="str">
            <v>https://www.xiaohongshu.com/user/profile/5bade0a01a75320001cb7c38?xhsshare=CopyLink&amp;appuid=5bade0a01a75320001cb7c38&amp;apptime=1542600205</v>
          </cell>
        </row>
        <row r="89">
          <cell r="G89" t="str">
            <v>https://www.xiaohongshu.com/user/profile/5baddd0d8e36b50001ae16ac?xhsshare=CopyLink&amp;appuid=5baddd0d8e36b50001ae16ac&amp;apptime=1597982443</v>
          </cell>
        </row>
        <row r="90">
          <cell r="G90" t="str">
            <v>https://www.xiaohongshu.com/user/profile/5b5955bae8ac2b5ce3c676ed?xhsshare=CopyLink&amp;appuid=5b5955bae8ac2b5ce3c676ed&amp;apptime=1600399124</v>
          </cell>
          <cell r="H90" t="str">
            <v>视频待选</v>
          </cell>
        </row>
        <row r="91">
          <cell r="G91" t="str">
            <v>https://www.xiaohongshu.com/user/profile/5ee8d53f000000000101d89d?xhsshare=CopyLink&amp;appuid=5ee8d53f000000000101d89d&amp;apptime=1595615608</v>
          </cell>
          <cell r="H91" t="str">
            <v>视频待选</v>
          </cell>
        </row>
        <row r="92">
          <cell r="G92" t="str">
            <v>https://www.xiaohongshu.com/user/profile/5c5e3c58000000001a037783?xhsshare=CopyLink&amp;appuid=5c5e3c58000000001a037783&amp;apptime=1602672791</v>
          </cell>
          <cell r="H92" t="str">
            <v>视频待选</v>
          </cell>
        </row>
        <row r="93">
          <cell r="G93" t="str">
            <v>https://www.xiaohongshu.com/user/profile/5bade50567121e0001dd74df?xhsshare=CopyLink&amp;appuid=5bade50567121e0001dd74df&amp;apptime=1574134539</v>
          </cell>
        </row>
        <row r="94">
          <cell r="G94" t="str">
            <v>https://www.xiaohongshu.com/user/profile/57e106155e87e732d33ac1d0?xhsshare=CopyLink&amp;appuid=57e106155e87e732d33ac1d0&amp;apptime=1602672059</v>
          </cell>
          <cell r="H94" t="str">
            <v>视频待选</v>
          </cell>
        </row>
        <row r="95">
          <cell r="G95" t="str">
            <v>https://www.xiaohongshu.com/user/profile/5bff98e20000000005013294?xhsshare=CopyLink&amp;appuid=5bff98e20000000005013294&amp;apptime=1551843906</v>
          </cell>
        </row>
        <row r="96">
          <cell r="G96" t="str">
            <v>https://www.xiaohongshu.com/user/profile/5ee8cac7000000000101e693?xhsshare=CopyLink&amp;appuid=5ee8cac7000000000101e693&amp;apptime=1602671454</v>
          </cell>
          <cell r="H96" t="str">
            <v>视频待选</v>
          </cell>
        </row>
        <row r="97">
          <cell r="G97" t="str">
            <v>https://www.xiaohongshu.com/user/profile/5eeb919e000000000100465c?xhsshare=CopyLink&amp;appuid=5eeb919e000000000100465c&amp;apptime=1599144654</v>
          </cell>
          <cell r="H97" t="str">
            <v>视频待选</v>
          </cell>
        </row>
        <row r="98">
          <cell r="G98" t="str">
            <v>https://www.xiaohongshu.com/user/profile/5e6754110000000001009bfa?xhsshare=CopyLink&amp;appuid=58ef4b4a82ec39432cd580e0&amp;apptime=1602675632</v>
          </cell>
          <cell r="H98" t="str">
            <v>视频待选</v>
          </cell>
        </row>
        <row r="99">
          <cell r="G99" t="str">
            <v>https://www.xiaohongshu.com/user/profile/5dd290a60000000001002127?xhsshare=CopyLink&amp;appuid=5dd290a60000000001002127&amp;apptime=1580804707</v>
          </cell>
        </row>
        <row r="100">
          <cell r="G100" t="str">
            <v>https://www.xiaohongshu.com/user/profile/5dd62f2e0000000001008dfe?xhsshare=CopyLink&amp;appuid=5dd62f2e0000000001008dfe&amp;apptime=1587886065</v>
          </cell>
          <cell r="H100" t="str">
            <v>视频待选</v>
          </cell>
        </row>
        <row r="101">
          <cell r="G101" t="str">
            <v>https://www.xiaohongshu.com/user/profile/5ba34f3b2dfa220001ed0d39?xhsshare=CopyLink&amp;appuid=5ba34f3b2dfa220001ed0d39&amp;apptime=1602700294</v>
          </cell>
          <cell r="H101" t="str">
            <v>视频待选</v>
          </cell>
        </row>
        <row r="102">
          <cell r="G102" t="str">
            <v>https://www.xiaohongshu.com/user/profile/5de60a4700000000010032e9?xhsshare=CopyLink&amp;appuid=5de60a4700000000010032e9&amp;apptime=1602678657</v>
          </cell>
        </row>
        <row r="103">
          <cell r="G103" t="str">
            <v>https://www.xiaohongshu.com/user/profile/5bab974a8abbba0001941055?xhsshare=CopyLink&amp;appuid=5bab974a8abbba0001941055&amp;apptime=1552537339</v>
          </cell>
        </row>
        <row r="104">
          <cell r="G104" t="str">
            <v>https://www.xiaohongshu.com/user/profile/5ef07b7a000000000100732d?xhsshare=CopyLink&amp;appuid=5ef07b7a000000000100732d&amp;apptime=1602678222</v>
          </cell>
          <cell r="H104" t="str">
            <v>视频待选</v>
          </cell>
        </row>
        <row r="105">
          <cell r="G105" t="str">
            <v>https://www.xiaohongshu.com/user/profile/5ad1d381e8ac2b0a542c70d9?xhsshare=CopyLink&amp;appuid=5ad1d381e8ac2b0a542c70d9&amp;apptime=1602725401</v>
          </cell>
          <cell r="H105" t="str">
            <v>视频待选</v>
          </cell>
        </row>
        <row r="106">
          <cell r="G106" t="str">
            <v>https://www.xiaohongshu.com/user/profile/5dbaadf40000000001003658?xhsshare=CopyLink&amp;appuid=5dbaadf40000000001003658&amp;apptime=1602700749</v>
          </cell>
        </row>
        <row r="107">
          <cell r="G107" t="str">
            <v>https://www.xiaohongshu.com/user/profile/5b08f4a2e8ac2b5e4bf63ff8?xhsshare=CopyLink&amp;appuid=5b08f4a2e8ac2b5e4bf63ff8&amp;apptime=1602671687</v>
          </cell>
        </row>
        <row r="108">
          <cell r="G108" t="str">
            <v>https://www.xiaohongshu.com/user/profile/5ee8c8dd00000000010018ad?xhsshare=CopyLink&amp;appuid=5ee8c8dd00000000010018ad&amp;apptime=1597300316</v>
          </cell>
        </row>
        <row r="109">
          <cell r="G109" t="str">
            <v>https://www.xiaohongshu.com/user/profile/5ebaac16000000000101f0bf?xhsshare=CopyLink&amp;appuid=5ebaac16000000000101f0bf&amp;apptime=1602672514</v>
          </cell>
        </row>
        <row r="110">
          <cell r="G110" t="str">
            <v>https://www.xiaohongshu.com/user/profile/5eedc5f6000000000101d4e6?xhsshare=CopyLink&amp;appuid=5eedc5f6000000000101d4e6&amp;apptime=1602672697</v>
          </cell>
        </row>
        <row r="111">
          <cell r="G111" t="str">
            <v>https://www.xiaohongshu.com/user/profile/5d2b37a4000000001200ed2c?xhsshare=CopyLink&amp;appuid=59e30c1927d59434d1526648&amp;apptime=1602673394</v>
          </cell>
        </row>
        <row r="112">
          <cell r="G112" t="str">
            <v>https://www.xiaohongshu.com/user/profile/5a1a847d4eacab2d0ae6d7b0?xhsshare=CopyLink&amp;appuid=5a54695611be107e41827eee&amp;apptime=1597053861</v>
          </cell>
        </row>
        <row r="113">
          <cell r="G113" t="str">
            <v>https://www.xiaohongshu.com/user/profile/5730b01e6a6a691a6af518d9?xhsshare=CopyLink&amp;appuid=5730b01e6a6a691a6af518d9&amp;apptime=1576640569</v>
          </cell>
        </row>
        <row r="114">
          <cell r="G114" t="str">
            <v>https://www.xiaohongshu.com/user/profile/53f2f867b4c4d679eab37c36?xhsshare=CopyLink&amp;appuid=53f2f867b4c4d679eab37c36&amp;apptime=1602671631</v>
          </cell>
        </row>
        <row r="115">
          <cell r="G115" t="str">
            <v>https://www.xiaohongshu.com/user/profile/5e3154ac0000000001007566?xhsshare=CopyLink&amp;appuid=5e3154ac0000000001007566&amp;apptime=1602671341</v>
          </cell>
        </row>
        <row r="116">
          <cell r="G116" t="str">
            <v>https://www.xiaohongshu.com/user/profile/5c1e2ab70000000005030bd3?xhsshare=CopyLink&amp;appuid=5c1e2ab70000000005030bd3&amp;apptime=1602671903</v>
          </cell>
        </row>
        <row r="117">
          <cell r="G117" t="str">
            <v>https://www.xiaohongshu.com/user/profile/5bea7341bbdc4c000130e0db?xhsshare=CopyLink&amp;appuid=5bea7341bbdc4c000130e0db&amp;apptime=1602672445</v>
          </cell>
        </row>
        <row r="118">
          <cell r="G118" t="str">
            <v>https://www.xiaohongshu.com/user/profile/5ed4ee5000000000010032c5?xhsshare=CopyLink&amp;appuid=5ed4ee5000000000010032c5&amp;apptime=1595922749</v>
          </cell>
        </row>
        <row r="119">
          <cell r="G119" t="str">
            <v>https://www.xiaohongshu.com/user/profile/573b12b36a6a6914fc7cc0ce?xhsshare=CopyLink&amp;appuid=573b12b36a6a6914fc7cc0ce&amp;apptime=1602672470</v>
          </cell>
        </row>
        <row r="120">
          <cell r="G120" t="str">
            <v>https://www.xiaohongshu.com/user/profile/595e084ab1da140a9e4a0e63?xhsshare=CopyLink&amp;appuid=595e084ab1da140a9e4a0e63&amp;apptime=1602672521</v>
          </cell>
        </row>
        <row r="121">
          <cell r="G121" t="str">
            <v>https://www.xiaohongshu.com/user/profile/5b056f8fe8ac2b44a57f1d38?xhsshare=CopyLink&amp;appuid=5b056f8fe8ac2b44a57f1d38&amp;apptime=1597219865</v>
          </cell>
        </row>
        <row r="122">
          <cell r="G122" t="str">
            <v>https://www.xiaohongshu.com/user/profile/5e96c2560000000001008509?xhsshare=CopyLink&amp;appuid=5e96c2560000000001008509&amp;apptime=1602672704</v>
          </cell>
        </row>
        <row r="123">
          <cell r="G123" t="str">
            <v>https://www.xiaohongshu.com/user/profile/5bcc16238c138d0001f31079?xhsshare=CopyLink&amp;appuid=5bcc16238c138d0001f31079&amp;apptime=1563426503</v>
          </cell>
        </row>
        <row r="124">
          <cell r="G124" t="str">
            <v>https://www.xiaohongshu.com/user/profile/5ba788a0aeae0100019bbb9d?xhsshare=CopyLink&amp;appuid=5ba788a0aeae0100019bbb9d&amp;apptime=1602672719</v>
          </cell>
        </row>
        <row r="125">
          <cell r="G125" t="str">
            <v>https://www.xiaohongshu.com/user/profile/5a05785611be1027ee4aae83?xhsshare=CopyLink&amp;appuid=5d0273fc000000001603baa7&amp;apptime=1602672826</v>
          </cell>
        </row>
        <row r="126">
          <cell r="G126" t="str">
            <v>https://www.xiaohongshu.com/user/profile/5db59ba60000000001007135?xhsshare=CopyLink&amp;appuid=5db59ba60000000001007135&amp;apptime=1602672874</v>
          </cell>
        </row>
        <row r="127">
          <cell r="G127" t="str">
            <v>https://www.xiaohongshu.com/user/profile/5bfd70850d4a16000112183d?xhsshare=CopyLink&amp;appuid=5bfd70850d4a16000112183d&amp;apptime=1593971061</v>
          </cell>
        </row>
        <row r="128">
          <cell r="G128" t="str">
            <v>https://www.xiaohongshu.com/user/profile/5cde5caf0000000010029fe8?xhsshare=CopyLink&amp;appuid=5cde5caf0000000010029fe8&amp;apptime=1602493376</v>
          </cell>
        </row>
        <row r="129">
          <cell r="G129" t="str">
            <v>https://www.xiaohongshu.com/user/profile/5966c47c5e87e738d184e951?xhsshare=CopyLink&amp;appuid=5966c47c5e87e738d184e951&amp;apptime=1602672806</v>
          </cell>
        </row>
        <row r="130">
          <cell r="G130" t="str">
            <v>https://www.xiaohongshu.com/user/profile/5e86d450000000000100687b?xhsshare=CopyLink&amp;appuid=5e86d450000000000100687b&amp;apptime=1602672925</v>
          </cell>
        </row>
        <row r="131">
          <cell r="G131" t="str">
            <v>https://www.xiaohongshu.com/user/profile/5bfb9824d6d2cd0001d60a2a?xhsshare=CopyLink&amp;appuid=5bfb9824d6d2cd0001d60a2a&amp;apptime=1602672985</v>
          </cell>
        </row>
        <row r="132">
          <cell r="G132" t="str">
            <v>https://www.xiaohongshu.com/user/profile/5cf5153e0000000017020c0f?xhsshare=CopyLink&amp;appuid=5cf5153e0000000017020c0f&amp;apptime=1602673088</v>
          </cell>
        </row>
        <row r="133">
          <cell r="G133" t="str">
            <v>https://www.xiaohongshu.com/user/profile/5bced347c478260001b331b3?xhsshare=CopyLink&amp;appuid=5bced347c478260001b331b3&amp;apptime=1602673144</v>
          </cell>
        </row>
        <row r="134">
          <cell r="G134" t="str">
            <v>https://www.xiaohongshu.com/user/profile/5dd921490000000001004272?xhsshare=CopyLink&amp;appuid=5dd921490000000001004272&amp;apptime=1602673199</v>
          </cell>
        </row>
        <row r="135">
          <cell r="G135" t="str">
            <v>https://www.xiaohongshu.com/user/profile/5df06b500000000001003026?xhsshare=CopyLink&amp;appuid=5df06b500000000001003026&amp;apptime=1602672987</v>
          </cell>
        </row>
        <row r="136">
          <cell r="G136" t="str">
            <v>https://www.xiaohongshu.com/user/profile/5d40452800000000110389c9?xhsshare=CopyLink&amp;appuid=584ac0ed50c4b41d079887cd&amp;apptime=1602673232</v>
          </cell>
        </row>
        <row r="137">
          <cell r="G137" t="str">
            <v>https://www.xiaohongshu.com/user/profile/5bbb9de9c5bcdf0001529a13?xhsshare=CopyLink&amp;appuid=5bbb9de9c5bcdf0001529a13&amp;apptime=1558327342</v>
          </cell>
        </row>
        <row r="138">
          <cell r="G138" t="str">
            <v>https://www.xiaohongshu.com/user/profile/5ce756f500000000180062ef?xhsshare=CopyLink&amp;appuid=5ce756f500000000180062ef&amp;apptime=1598609624</v>
          </cell>
        </row>
        <row r="139">
          <cell r="G139" t="str">
            <v>https://www.xiaohongshu.com/user/profile/5d3c897f000000001102983c?xhsshare=CopyLink&amp;appuid=5d3c897f000000001102983c&amp;apptime=1602671556</v>
          </cell>
        </row>
        <row r="140">
          <cell r="G140" t="str">
            <v>https://www.xiaohongshu.com/user/profile/5edd0d130000000001002791?xhsshare=CopyLink&amp;appuid=5edd0d130000000001002791&amp;apptime=1602673549</v>
          </cell>
        </row>
        <row r="141">
          <cell r="G141" t="str">
            <v>https://www.xiaohongshu.com/user/profile/58d3bcbb82ec39563682feed?xhsshare=CopyLink&amp;appuid=58d3bcbb82ec39563682feed&amp;apptime=1602673587</v>
          </cell>
        </row>
        <row r="142">
          <cell r="G142" t="str">
            <v>https://www.xiaohongshu.com/user/profile/5cd3e31e0000000012030e58?xhsshare=CopyLink&amp;appuid=5cd3e31e0000000012030e58&amp;apptime=1602673599</v>
          </cell>
        </row>
        <row r="143">
          <cell r="G143" t="str">
            <v>https://www.xiaohongshu.com/user/profile/5b050417f7e8b90c727c0f76?xhsshare=CopyLink&amp;appuid=5b050417f7e8b90c727c0f76&amp;apptime=1599065774</v>
          </cell>
        </row>
        <row r="144">
          <cell r="G144" t="str">
            <v>https://www.xiaohongshu.com/user/profile/5ecdce2c000000000100382c?xhsshare=CopyLink&amp;appuid=5ecdce2c000000000100382c&amp;apptime=1602673684</v>
          </cell>
        </row>
        <row r="145">
          <cell r="G145" t="str">
            <v>https://www.xiaohongshu.com/user/profile/5c5020e2000000001803aa6d?xhsshare=CopyLink&amp;appuid=5c5020e2000000001803aa6d&amp;apptime=1602673762</v>
          </cell>
        </row>
        <row r="146">
          <cell r="G146" t="str">
            <v>https://www.xiaohongshu.com/user/profile/5d29465b0000000016028b67?xhsshare=CopyLink&amp;appuid=5d29465b0000000016028b67&amp;apptime=1602673763</v>
          </cell>
        </row>
        <row r="147">
          <cell r="G147" t="str">
            <v>https://www.xiaohongshu.com/user/profile/59ff33494eacab075c9d7715?xhsshare=CopyLink&amp;appuid=59ff33494eacab075c9d7715&amp;apptime=1602673988</v>
          </cell>
        </row>
        <row r="148">
          <cell r="G148" t="str">
            <v>https://www.xiaohongshu.com/user/profile/569cab166a6a69462ed3d841?xhsshare=CopyLink&amp;appuid=5dda0d9300000000010061c6&amp;apptime=1584588373</v>
          </cell>
        </row>
        <row r="149">
          <cell r="G149" t="str">
            <v>https://www.xiaohongshu.com/user/profile/5b2c517b6b58b76377ebf478?xhsshare=CopyLink&amp;appuid=5dda0d9300000000010061c6&amp;apptime=1584588612</v>
          </cell>
        </row>
        <row r="150">
          <cell r="G150" t="str">
            <v>https://www.xiaohongshu.com/user/profile/585e159782ec3926ac890193?xhsshare=CopyLink&amp;appuid=585e159782ec3926ac890193&amp;apptime=1592505115</v>
          </cell>
        </row>
        <row r="151">
          <cell r="G151" t="str">
            <v>https://www.xiaohongshu.com/user/profile/5d4837e10000000012007892?xhsshare=CopyLink&amp;appuid=5d4837e10000000012007892&amp;apptime=1575617488</v>
          </cell>
        </row>
        <row r="152">
          <cell r="G152" t="str">
            <v>https://www.xiaohongshu.com/user/profile/5c611fa00000000012006a73?xhsshare=CopyLink&amp;appuid=5c611fa00000000012006a73&amp;apptime=1602675024</v>
          </cell>
        </row>
        <row r="153">
          <cell r="G153" t="str">
            <v>https://www.xiaohongshu.com/user/profile/585dc62250c4b44b7f84d735?xhsshare=CopyLink&amp;appuid=585dc62250c4b44b7f84d735&amp;apptime=1602675273</v>
          </cell>
        </row>
        <row r="154">
          <cell r="G154" t="str">
            <v>https://www.xiaohongshu.com/user/profile/5a3e67d4e8ac2b1759e44cc8?xhsshare=CopyLink&amp;appuid=5a3e67d4e8ac2b1759e44cc8&amp;apptime=1602675267</v>
          </cell>
        </row>
        <row r="155">
          <cell r="G155" t="str">
            <v>https://www.xiaohongshu.com/user/profile/5cb1f9150000000017006115?xhsshare=CopyLink&amp;appuid=5cb1f9150000000017006115&amp;apptime=1602676990</v>
          </cell>
        </row>
        <row r="156">
          <cell r="G156" t="str">
            <v>https://www.xiaohongshu.com/user/profile/5bb088171f30bf00013baa17?xhsshare=CopyLink&amp;appuid=5bb088171f30bf00013baa17&amp;apptime=1602674305</v>
          </cell>
        </row>
        <row r="157">
          <cell r="G157" t="str">
            <v>https://www.xiaohongshu.com/user/profile/5ce949eb0000000011008469?xhsshare=CopyLink&amp;appuid=5ce949eb0000000011008469&amp;apptime=1600099151</v>
          </cell>
        </row>
        <row r="158">
          <cell r="G158" t="str">
            <v>https://www.xiaohongshu.com/user/profile/5ed7bf22000000000101dcfa?xhsshare=CopyLink&amp;appuid=5ed7bf22000000000101dcfa&amp;apptime=1602677583</v>
          </cell>
        </row>
        <row r="159">
          <cell r="G159" t="str">
            <v>https://www.xiaohongshu.com/user/profile/5c383f4d0000000006022b48?xhsshare=CopyLink&amp;appuid=5c383f4d0000000006022b48&amp;apptime=1602677798</v>
          </cell>
        </row>
        <row r="160">
          <cell r="G160" t="str">
            <v>https://www.xiaohongshu.com/user/profile/5bc8256170a0790001a89df3?xhsshare=CopyLink&amp;appuid=5b042137e8ac2b5fa164dec7&amp;apptime=1568792034</v>
          </cell>
        </row>
        <row r="161">
          <cell r="G161" t="str">
            <v>https://www.xiaohongshu.com/user/profile/5f1e3966000000000100735c?xhsshare=CopyLink&amp;appuid=5f1e3966000000000100735c&amp;apptime=1600422543</v>
          </cell>
        </row>
        <row r="162">
          <cell r="G162" t="str">
            <v>https://www.xiaohongshu.com/user/profile/5b6a67de1543700001c429bb?xhsshare=CopyLink&amp;appuid=5b6a67de1543700001c429bb&amp;apptime=1602678222</v>
          </cell>
        </row>
        <row r="163">
          <cell r="G163" t="str">
            <v>https://www.xiaohongshu.com/user/profile/5bbdf133e752f700017ac8de?xhsshare=CopyLink&amp;appuid=5534849f2e1d935c70618e67&amp;apptime=1602678272</v>
          </cell>
        </row>
        <row r="164">
          <cell r="G164" t="str">
            <v>https://www.xiaohongshu.com/user/profile/5dbc0f970000000001005923?xhsshare=CopyLink&amp;appuid=5e7c5bee0000000001007e31&amp;apptime=1601256716</v>
          </cell>
        </row>
        <row r="165">
          <cell r="G165" t="str">
            <v>https://www.xiaohongshu.com/user/profile/5ec1c458000000000100293f?xhsshare=CopyLink&amp;appuid=5ec1c458000000000100293f&amp;apptime=1602679217</v>
          </cell>
        </row>
        <row r="166">
          <cell r="G166" t="str">
            <v>https://www.xiaohongshu.com/user/profile/5e70798700000000010099e9?xhsshare=CopyLink&amp;appuid=5e70798700000000010099e9&amp;apptime=1602680031</v>
          </cell>
        </row>
        <row r="167">
          <cell r="G167" t="str">
            <v>https://www.xiaohongshu.com/user/profile/566e606fe00dd83bf97389e5?xhsshare=CopyLink&amp;appuid=566e606fe00dd83bf97389e5&amp;apptime=1602680479</v>
          </cell>
        </row>
        <row r="168">
          <cell r="G168" t="str">
            <v>https://www.xiaohongshu.com/user/profile/5e5d2b300000000001001d1c?xhsshare=CopyLink&amp;appuid=5e5d2b300000000001001d1c&amp;apptime=1602680893</v>
          </cell>
        </row>
        <row r="169">
          <cell r="G169" t="str">
            <v>https://www.xiaohongshu.com/user/profile/5a2f4240e8ac2b4d3659e55a?xhsshare=CopyLink&amp;appuid=5a2f4240e8ac2b4d3659e55a&amp;apptime=1564457194</v>
          </cell>
        </row>
        <row r="170">
          <cell r="G170" t="str">
            <v>https://www.xiaohongshu.com/user/profile/5ee736e1000000000100605e?xhsshare=CopyLink&amp;appuid=5ee736e1000000000100605e&amp;apptime=1600224053</v>
          </cell>
        </row>
        <row r="171">
          <cell r="G171" t="str">
            <v>https://www.xiaohongshu.com/user/profile/5db8097b0000000001001fdf?xhsshare=CopyLink&amp;appuid=5db8097b0000000001001fdf&amp;apptime=1602681537</v>
          </cell>
        </row>
        <row r="172">
          <cell r="G172" t="str">
            <v>https://www.xiaohongshu.com/user/profile/5e9fb6f700000000010047b3?xhsshare=CopyLink&amp;appuid=5e9fb6f700000000010047b3&amp;apptime=1602681829</v>
          </cell>
        </row>
        <row r="173">
          <cell r="G173" t="str">
            <v>https://www.xiaohongshu.com/user/profile/5d1dabce0000000010016026?xhsshare=CopyLink&amp;appuid=575ea45a6a6a697b5db32d45&amp;apptime=1602681647</v>
          </cell>
        </row>
        <row r="174">
          <cell r="G174" t="str">
            <v>https://www.xiaohongshu.com/user/profile/5bd79e9b6827a400012ce780?xhsshare=CopyLink&amp;appuid=5bd79e9b6827a400012ce780&amp;apptime=1602681116</v>
          </cell>
        </row>
        <row r="175">
          <cell r="G175" t="str">
            <v>爱吃芹菜波妞https://www.xiaohongshu.com/user/profile/5ad2cdc811be107b826e1dce?xhsshare=CopyLink&amp;appuid=5ad2cdc811be107b826e1dce&amp;apptime=1599051279</v>
          </cell>
        </row>
        <row r="176">
          <cell r="G176" t="str">
            <v>https://www.xiaohongshu.com/user/profile/5efc6548000000000100324a?xhsshare=CopyLink&amp;appuid=5efc6548000000000100324a&amp;apptime=1600764945</v>
          </cell>
        </row>
        <row r="177">
          <cell r="G177" t="str">
            <v>https://www.xiaohongshu.com/user/profile/5cc97257000000001103a53d?xhsshare=CopyLink&amp;appuid=5cc97257000000001103a53d&amp;apptime=1602684929</v>
          </cell>
        </row>
        <row r="178">
          <cell r="G178" t="str">
            <v>https://www.xiaohongshu.com/user/profile/5bd2845a7cd1be0001ca64e1?xhsshare=CopyLink&amp;appuid=5bd2845a7cd1be0001ca64e1&amp;apptime=1599920719</v>
          </cell>
        </row>
        <row r="179">
          <cell r="G179" t="str">
            <v>https://www.xiaohongshu.com/user/profile/5ba98ba8b1fee80001ffde3d?xhsshare=CopyLink&amp;appuid=5ba98ba8b1fee80001ffde3d&amp;apptime=1602685414</v>
          </cell>
        </row>
        <row r="180">
          <cell r="G180" t="str">
            <v>https://www.xiaohongshu.com/user/profile/5bec333119b55a0001066bf2?xhsshare=CopyLink&amp;appuid=5bec333119b55a0001066bf2&amp;apptime=1602685695</v>
          </cell>
        </row>
        <row r="181">
          <cell r="G181" t="str">
            <v>https://www.xiaohongshu.com/user/profile/558cc445fbaa540797b16a49?xhsshare=CopyLink&amp;appuid=558cc445fbaa540797b16a49&amp;apptime=1602686326</v>
          </cell>
        </row>
        <row r="182">
          <cell r="G182" t="str">
            <v>https://www.xiaohongshu.com/user/profile/5db6722f0000000001001a67?xhsshare=CopyLink&amp;appuid=5595f1c5c2bdeb33ed431f39&amp;apptime=1602687115</v>
          </cell>
        </row>
        <row r="183">
          <cell r="G183" t="str">
            <v>https://www.xiaohongshu.com/user/profile/5b644f034eacab6a78c9576d?xhsshare=CopyLink&amp;appuid=5b644f034eacab6a78c9576d&amp;apptime=1602686929</v>
          </cell>
        </row>
        <row r="184">
          <cell r="G184" t="str">
            <v>https://www.xiaohongshu.com/user/profile/5edd96dd000000000101db2b?xhsshare=CopyLink&amp;appuid=5edd96dd000000000101db2b&amp;apptime=1602687191</v>
          </cell>
        </row>
        <row r="185">
          <cell r="G185" t="str">
            <v>https://www.xiaohongshu.com/user/profile/59c3262b44363b6762176107?xhsshare=CopyLink&amp;appuid=5a1fe7fd4eacab5e3c32201f&amp;apptime=1602685533</v>
          </cell>
        </row>
        <row r="186">
          <cell r="G186" t="str">
            <v>https://www.xiaohongshu.com/user/profile/5bc7f43496828e0001164bee?xhsshare=CopyLink&amp;appuid=5bc7f43496828e0001164bee&amp;apptime=1602689519</v>
          </cell>
        </row>
        <row r="187">
          <cell r="G187" t="str">
            <v>https://www.xiaohongshu.com/user/profile/5b42240711be1059a582cc92?xhsshare=CopyLink&amp;appuid=5b644f034eacab6a78c9576d&amp;apptime=1602689506</v>
          </cell>
        </row>
        <row r="188">
          <cell r="G188" t="str">
            <v>https://www.xiaohongshu.com/user/profile/5e09b41f00000000010088d3?xhsshare=CopyLink&amp;appuid=5e09b41f00000000010088d3&amp;apptime=1602690119</v>
          </cell>
        </row>
        <row r="189">
          <cell r="G189" t="str">
            <v>https://www.xiaohongshu.com/user/profile/5b8421cfd85b1200011cf336?xhsshare=CopyLink&amp;appuid=58eba62f6a6a6977d8309a8a&amp;apptime=1602690717</v>
          </cell>
        </row>
        <row r="190">
          <cell r="G190" t="str">
            <v>https://www.xiaohongshu.com/user/profile/5782749c6a6a69172ec76601?xhsshare=CopyLink&amp;appuid=5782749c6a6a69172ec76601&amp;apptime=1602690317</v>
          </cell>
        </row>
        <row r="191">
          <cell r="G191" t="str">
            <v>https://www.xiaohongshu.com/user/profile/5e69b6fc00000000010098ee?xhsshare=CopyLink&amp;appuid=5e69b6fc00000000010098ee&amp;apptime=1602691929</v>
          </cell>
        </row>
        <row r="192">
          <cell r="G192" t="str">
            <v>https://www.xiaohongshu.com/user/profile/5b57e13d11be106a57ef52a1?xhsshare=CopyLink&amp;appuid=5b57e13d11be106a57ef52a1&amp;apptime=1601395244</v>
          </cell>
        </row>
        <row r="193">
          <cell r="G193" t="str">
            <v>https://www.xiaohongshu.com/user/profile/5c18eeb4000000000500fd04?xhsshare=CopyLink&amp;appuid=5c18eeb4000000000500fd04&amp;apptime=1555059895</v>
          </cell>
        </row>
        <row r="194">
          <cell r="G194" t="str">
            <v>https://www.xiaohongshu.com/user/profile/573f6b196a6a694a3fded97f?xhsshare=CopyLink&amp;appuid=573f6b196a6a694a3fded97f&amp;apptime=1591076343</v>
          </cell>
        </row>
        <row r="195">
          <cell r="G195" t="str">
            <v>https://www.xiaohongshu.com/user/profile/5b65208be8ac2b037142aec8?xhsshare=CopyLink&amp;appuid=5eb2aecb000000000100498e&amp;apptime=1602429326</v>
          </cell>
        </row>
        <row r="196">
          <cell r="G196" t="str">
            <v>https://www.xiaohongshu.com/user/profile/58f39c436a6a6958cc927072?xhsshare=CopyLink&amp;appuid=5b41de234eacab57480ceade&amp;apptime=1602694098</v>
          </cell>
        </row>
        <row r="197">
          <cell r="G197" t="str">
            <v>https://www.xiaohongshu.com/user/profile/5f572e9600000000010060e8?xhsshare=CopyLink&amp;appuid=5f572e9600000000010060e8&amp;apptime=1602694478</v>
          </cell>
        </row>
        <row r="198">
          <cell r="G198" t="str">
            <v>https://www.xiaohongshu.com/user/profile/5b29f3a011be104597131552?xhsshare=CopyLink&amp;appuid=5b29f3a011be104597131552&amp;apptime=1602696109</v>
          </cell>
        </row>
        <row r="199">
          <cell r="G199" t="str">
            <v>https://www.xiaohongshu.com/user/profile/5938bd5d5e87e749eac1375c?xhsshare=CopyLink&amp;appuid=5938bd5d5e87e749eac1375c&amp;apptime=1602697836</v>
          </cell>
        </row>
        <row r="200">
          <cell r="G200" t="str">
            <v>https://www.xiaohongshu.com/user/profile/5898828382ec397b24902db3?xhsshare=CopyLink&amp;appuid=5898828382ec397b24902db3&amp;apptime=1602697964</v>
          </cell>
        </row>
        <row r="201">
          <cell r="G201" t="str">
            <v>https://www.xiaohongshu.com/user/profile/573f6b196a6a694a3fded97f?xhsshare=CopyLink&amp;appuid=573f6b196a6a694a3fded97f&amp;apptime=1591076343</v>
          </cell>
        </row>
        <row r="202">
          <cell r="G202" t="str">
            <v>https://www.xiaohongshu.com/user/profile/5f0c7c6f0000000001001696?xhsshare=CopyLink&amp;appuid=5f0c7c6f0000000001001696&amp;apptime=1602699287</v>
          </cell>
        </row>
        <row r="203">
          <cell r="G203" t="str">
            <v>https://www.xiaohongshu.com/user/profile/5ed7041e000000000101fb29?xhsshare=CopyLink&amp;appuid=5ed7041e000000000101fb29&amp;apptime=1600343602</v>
          </cell>
        </row>
        <row r="204">
          <cell r="G204" t="str">
            <v>https://www.xiaohongshu.com/user/profile/5ca0a621000000001601b0d8?xhsshare=CopyLink&amp;appuid=5ca0a621000000001601b0d8&amp;apptime=1590419728</v>
          </cell>
        </row>
        <row r="205">
          <cell r="G205" t="str">
            <v>https://www.xiaohongshu.com/user/profile/5c38de2e00000000050286c7?xhsshare=CopyLink&amp;appuid=5c38de2e00000000050286c7&amp;apptime=1582629765</v>
          </cell>
        </row>
        <row r="206">
          <cell r="G206" t="str">
            <v>https://www.xiaohongshu.com/user/profile/5e968860000000000100a163?xhsshare=CopyLink&amp;appuid=5e968860000000000100a163&amp;apptime=1602706301</v>
          </cell>
        </row>
        <row r="207">
          <cell r="G207" t="str">
            <v>https://www.xiaohongshu.com/user/profile/59ed5cfc4eacab13279ded91?xhsshare=CopyLink&amp;appuid=59ed5cfc4eacab13279ded91&amp;apptime=1602721865</v>
          </cell>
        </row>
        <row r="208">
          <cell r="G208" t="str">
            <v>https://www.xiaohongshu.com/user/profile/5cde8f6d000000001002f36d?xhsshare=CopyLink&amp;appuid=5cde8f6d000000001002f36d&amp;apptime=1602723353</v>
          </cell>
        </row>
        <row r="209">
          <cell r="G209" t="str">
            <v>https://www.xiaohongshu.com/user/profile/5c1f7cdc00000000050312fa?xhsshare=CopyLink&amp;appuid=5f0406760000000001007816&amp;apptime=1600742988</v>
          </cell>
        </row>
        <row r="210">
          <cell r="G210" t="str">
            <v>https://www.xiaohongshu.com/user/profile/5c8393f200000000100077a4?xhsshare=CopyLink&amp;appuid=5ba34f3b2dfa220001ed0d39&amp;apptime=1595874707</v>
          </cell>
        </row>
        <row r="211">
          <cell r="G211" t="str">
            <v>https://www.xiaohongshu.com/user/profile/5bf6946be8c3030001b5c46d?xhsshare=CopyLink&amp;appuid=5bf6946be8c3030001b5c46d&amp;apptime=1602729674</v>
          </cell>
        </row>
        <row r="212">
          <cell r="G212" t="str">
            <v>https://www.xiaohongshu.com/user/profile/5b7af30e1a35cd00015996f9?xhsshare=CopyLink&amp;appuid=5b7af30e1a35cd00015996f9&amp;apptime=1602731891</v>
          </cell>
        </row>
        <row r="213">
          <cell r="G213" t="str">
            <v>https://www.xiaohongshu.com/user/profile/5e5f9d7d00000000010021f0?xhsshare=CopyLink&amp;appuid=5e5f9d7d00000000010021f0&amp;apptime=1602734545</v>
          </cell>
        </row>
        <row r="214">
          <cell r="G214" t="str">
            <v>https://www.xiaohongshu.com/user/profile/5e675c440000000001005d1f?xhsshare=CopyLink&amp;appuid=5e675c440000000001005d1f&amp;apptime=1594614890</v>
          </cell>
        </row>
        <row r="215">
          <cell r="G215" t="str">
            <v>https://www.xiaohongshu.com/user/profile/5bee526fa064190001e453ba?xhsshare=CopyLink&amp;appuid=5bee526fa064190001e453ba&amp;apptime=1602736797</v>
          </cell>
        </row>
        <row r="216">
          <cell r="G216" t="str">
            <v>https://www.xiaohongshu.com/user/profile/5a87b94811be103fc4557337?xhsshare=CopyLink&amp;appuid=5a87b94811be103fc4557337&amp;apptime=1602738139</v>
          </cell>
        </row>
        <row r="217">
          <cell r="G217" t="str">
            <v>https://www.xiaohongshu.com/user/profile/5effd0c100000000010022ca?xhsshare=CopyLink&amp;appuid=5effd0c100000000010022ca&amp;apptime=1602740838</v>
          </cell>
        </row>
        <row r="218">
          <cell r="G218" t="str">
            <v>https://www.xiaohongshu.com/user/profile/5e7480930000000001004956?xhsshare=CopyLink&amp;appuid=5e7480930000000001004956&amp;apptime=1602742398</v>
          </cell>
        </row>
        <row r="219">
          <cell r="G219" t="str">
            <v>https://www.xiaohongshu.com/user/profile/5f1569460000000001003128?xhsshare=CopyLink&amp;appuid=5f1569460000000001003128&amp;apptime=1602742894</v>
          </cell>
        </row>
        <row r="220">
          <cell r="G220" t="str">
            <v>【小红书招募】 1、推广品牌：IS是否 2、推广产品：沐浴露或者身体精油 3、类型： 美妆护肤类、产品照、好物分享类、合集测评类 4、粉丝量：5k-3w 5、合作形式：原创图文 6、要求：照片好看有质感，账号权重高，数据好，不要纯通告号、太商业的，需要有爆文的，可推荐合适的博主 7、费用：根据账号自报合作价格 类型参考以下图片！能做双十一必买清单的也🉑️报名http://p.xiaoqiandao.com/share.html?eid=5f87a70c3c3ded5b3a4a8680</v>
          </cell>
        </row>
        <row r="221">
          <cell r="G221" t="str">
            <v>https://www.xiaohongshu.com/user/profile/59e463fa11be10656a788ab6?xhsshare=CopyLink&amp;appuid=59e463fa11be10656a788ab6&amp;apptime=1602748892</v>
          </cell>
        </row>
        <row r="222">
          <cell r="G222" t="str">
            <v>https://www.xiaohongshu.com/user/profile/5a90baa54eacab6903ef2f2b?xhsshare=CopyLink&amp;appuid=5a90baa54eacab6903ef2f2b&amp;apptime=1602750983</v>
          </cell>
        </row>
        <row r="223">
          <cell r="G223" t="str">
            <v>https://www.xiaohongshu.com/user/profile/5e91bd14000000000100909e?xhsshare=CopyLink&amp;appuid=5e91bd14000000000100909e&amp;apptime=1589611517</v>
          </cell>
        </row>
        <row r="224">
          <cell r="G224" t="str">
            <v>https://www.xiaohongshu.com/user/profile/5b0194374eacab73122ae22b?xhsshare=CopyLink&amp;appuid=5730b01e6a6a691a6af518d9&amp;apptime=1576640424</v>
          </cell>
        </row>
        <row r="225">
          <cell r="G225" t="str">
            <v>https://www.xiaohongshu.com/user/profile/5b4ea16811be1009c30e04cb?xhsshare=CopyLink&amp;appuid=5b4ea16811be1009c30e04cb&amp;apptime=1597243374</v>
          </cell>
        </row>
        <row r="226">
          <cell r="G226" t="str">
            <v>https://www.xiaohongshu.com/user/profile/5be51247ba15e100019a3d07?xhsshare=CopyLink&amp;appuid=5730b01e6a6a691a6af518d9&amp;apptime=1576640535</v>
          </cell>
        </row>
        <row r="227">
          <cell r="G227" t="str">
            <v>https://www.xiaohongshu.com/user/profile/5d7a5652000000000100008a?xhsshare=CopyLink&amp;appuid=5d7a5652000000000100008a&amp;apptime=1600957779</v>
          </cell>
        </row>
        <row r="228">
          <cell r="G228" t="str">
            <v>https://www.xiaohongshu.com/user/profile/5b929bf02045fe00017757ac?xhsshare=CopyLink&amp;appuid=5b929bf02045fe00017757ac&amp;apptime=1602764945</v>
          </cell>
        </row>
        <row r="229">
          <cell r="G229" t="str">
            <v>https://www.xiaohongshu.com/user/profile/5da493b9000000000100348e?xhsshare=CopyLink&amp;appuid=5da493b9000000000100348e&amp;apptime=1602306843</v>
          </cell>
        </row>
        <row r="230">
          <cell r="G230" t="str">
            <v>https://www.xiaohongshu.com/user/profile/5e54ff71000000000100a7e1?xhsshare=CopyLink&amp;appuid=5f5625c70000000001005d06&amp;apptime=1602330693</v>
          </cell>
        </row>
        <row r="231">
          <cell r="G231" t="str">
            <v>https://www.xiaohongshu.com/user/profile/5c5aa482000000001d000f2e?xhsshare=CopyLink&amp;appuid=5c5aa482000000001d000f2e&amp;apptime=1593354273</v>
          </cell>
        </row>
        <row r="232">
          <cell r="G232" t="str">
            <v>https://www.xiaohongshu.com/user/profile/5ddb576a0000000001002619?xhsshare=CopyLink&amp;appuid=5ddb576a0000000001002619&amp;apptime=1593931711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邀请" displayName="tbl邀请" ref="D2:AF61" totalsRowCount="1">
  <autoFilter ref="D2:AF60" xr:uid="{00000000-0009-0000-0100-000002000000}"/>
  <tableColumns count="29">
    <tableColumn id="1" xr3:uid="{00000000-0010-0000-0000-000001000000}" name="微信昵称" totalsRowLabel="汇总" dataDxfId="50" totalsRowDxfId="28"/>
    <tableColumn id="2" xr3:uid="{00000000-0010-0000-0000-000002000000}" name="微信号" dataDxfId="49" totalsRowDxfId="27"/>
    <tableColumn id="3" xr3:uid="{00000000-0010-0000-0000-000003000000}" name="小红书昵称" totalsRowFunction="custom" totalsRowDxfId="26">
      <totalsRowFormula>COUNTA(合作跟踪表!$F$3:$F$60)</totalsRowFormula>
    </tableColumn>
    <tableColumn id="4" xr3:uid="{00000000-0010-0000-0000-000004000000}" name="小红书链接" totalsRowFunction="sum" dataDxfId="48" totalsRowDxfId="25"/>
    <tableColumn id="5" xr3:uid="{00000000-0010-0000-0000-000005000000}" name="粉丝数量" dataDxfId="47" totalsRowDxfId="24"/>
    <tableColumn id="6" xr3:uid="{00000000-0010-0000-0000-000006000000}" name="笔记报价" totalsRowFunction="custom" totalsRowDxfId="23">
      <totalsRowFormula>SUM(tbl邀请[笔记报价])</totalsRowFormula>
    </tableColumn>
    <tableColumn id="7" xr3:uid="{00000000-0010-0000-0000-000007000000}" name="手机号" dataDxfId="46" totalsRowDxfId="22"/>
    <tableColumn id="8" xr3:uid="{00000000-0010-0000-0000-000008000000}" name="收货后出稿时间" dataDxfId="45" totalsRowDxfId="21"/>
    <tableColumn id="9" xr3:uid="{00000000-0010-0000-0000-000009000000}" name="拍单日期" totalsRowFunction="custom" totalsRowDxfId="20">
      <totalsRowFormula>COUNTA(合作跟踪表!$L$3:$L$60)</totalsRowFormula>
    </tableColumn>
    <tableColumn id="10" xr3:uid="{00000000-0010-0000-0000-00000A000000}" name="订单号" dataDxfId="44" totalsRowDxfId="19"/>
    <tableColumn id="11" xr3:uid="{00000000-0010-0000-0000-00000B000000}" name="拍单金额" totalsRowFunction="custom" totalsRowDxfId="18">
      <totalsRowFormula>SUM(tbl邀请[拍单金额])</totalsRowFormula>
    </tableColumn>
    <tableColumn id="12" xr3:uid="{00000000-0010-0000-0000-00000C000000}" name="催稿日期" dataDxfId="43" totalsRowDxfId="17">
      <calculatedColumnFormula>tbl邀请[[#This Row],[拍单日期]]+5+tbl邀请[[#This Row],[收货后出稿时间]]</calculatedColumnFormula>
    </tableColumn>
    <tableColumn id="13" xr3:uid="{00000000-0010-0000-0000-00000D000000}" name="是否交稿" totalsRowFunction="custom" totalsRowDxfId="16">
      <totalsRowFormula>COUNTIF(合作跟踪表!$P$3:$P$60,"是")</totalsRowFormula>
    </tableColumn>
    <tableColumn id="14" xr3:uid="{00000000-0010-0000-0000-00000E000000}" name="交稿速度评分" dataDxfId="42" totalsRowDxfId="15"/>
    <tableColumn id="15" xr3:uid="{00000000-0010-0000-0000-00000F000000}" name="图文质量评分" dataDxfId="41" totalsRowDxfId="14"/>
    <tableColumn id="16" xr3:uid="{00000000-0010-0000-0000-000010000000}" name="是否发布" totalsRowFunction="custom" totalsRowDxfId="13">
      <totalsRowFormula>COUNTIF(合作跟踪表!$S$3:$S$60,"是")</totalsRowFormula>
    </tableColumn>
    <tableColumn id="17" xr3:uid="{00000000-0010-0000-0000-000011000000}" name="结算金额" totalsRowFunction="custom" totalsRowDxfId="12">
      <totalsRowFormula>SUM(tbl邀请[结算金额])</totalsRowFormula>
    </tableColumn>
    <tableColumn id="18" xr3:uid="{00000000-0010-0000-0000-000012000000}" name="链接" dataDxfId="40" totalsRowDxfId="11"/>
    <tableColumn id="19" xr3:uid="{00000000-0010-0000-0000-000013000000}" name="链接2" dataDxfId="39" totalsRowDxfId="10"/>
    <tableColumn id="20" xr3:uid="{00000000-0010-0000-0000-000014000000}" name="链接3" dataDxfId="38" totalsRowDxfId="9"/>
    <tableColumn id="21" xr3:uid="{00000000-0010-0000-0000-000015000000}" name="标题" dataDxfId="37" totalsRowDxfId="8"/>
    <tableColumn id="22" xr3:uid="{00000000-0010-0000-0000-000016000000}" name="发布日期" dataDxfId="36" totalsRowDxfId="7"/>
    <tableColumn id="23" xr3:uid="{00000000-0010-0000-0000-000017000000}" name="赞" dataDxfId="35" totalsRowDxfId="6"/>
    <tableColumn id="24" xr3:uid="{00000000-0010-0000-0000-000018000000}" name="藏" dataDxfId="34" totalsRowDxfId="5"/>
    <tableColumn id="25" xr3:uid="{00000000-0010-0000-0000-000019000000}" name="总评论" dataDxfId="33" totalsRowDxfId="4"/>
    <tableColumn id="26" xr3:uid="{00000000-0010-0000-0000-00001A000000}" name="博主回复" dataDxfId="32" totalsRowDxfId="3"/>
    <tableColumn id="27" xr3:uid="{00000000-0010-0000-0000-00001B000000}" name="原版视频" dataDxfId="31" totalsRowDxfId="2"/>
    <tableColumn id="28" xr3:uid="{00000000-0010-0000-0000-00001C000000}" name="是否收录" dataDxfId="30" totalsRowDxfId="1"/>
    <tableColumn id="29" xr3:uid="{00000000-0010-0000-0000-00001D000000}" name="合作形式" dataDxfId="29" totalsRowDxfId="0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1">
      <a:majorFont>
        <a:latin typeface="Baskerville Old Face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xiaohongshu.com/discovery/item/5f967f95000000000101d4eb?xhsshare=CopyLink&amp;appuid=53f2f867b4c4d679eab37c36&amp;apptime=1603699014" TargetMode="External"/><Relationship Id="rId21" Type="http://schemas.openxmlformats.org/officeDocument/2006/relationships/hyperlink" Target="https://www.xiaohongshu.com/user/profile/5dd62f2e0000000001008dfe?xhsshare=CopyLink&amp;appuid=5dd62f2e0000000001008dfe&amp;apptime=1587886065" TargetMode="External"/><Relationship Id="rId42" Type="http://schemas.openxmlformats.org/officeDocument/2006/relationships/hyperlink" Target="https://m.weibo.cn/5081503586/4565722904661753" TargetMode="External"/><Relationship Id="rId47" Type="http://schemas.openxmlformats.org/officeDocument/2006/relationships/hyperlink" Target="https://m.weibo.cn/5632322208/4566102812135282" TargetMode="External"/><Relationship Id="rId63" Type="http://schemas.openxmlformats.org/officeDocument/2006/relationships/hyperlink" Target="https://m.weibo.cn/7317160519/4566918323251328" TargetMode="External"/><Relationship Id="rId68" Type="http://schemas.openxmlformats.org/officeDocument/2006/relationships/hyperlink" Target="https://m.weibo.cn/3646348652/4566894730811752" TargetMode="External"/><Relationship Id="rId84" Type="http://schemas.openxmlformats.org/officeDocument/2006/relationships/hyperlink" Target="https://www.xiaohongshu.com/discovery/item/5fa16c5a000000000100bd3e?xhsshare=CopyLink&amp;appuid=5ed3afca00000000010054b2&amp;apptime=1604418043" TargetMode="External"/><Relationship Id="rId89" Type="http://schemas.openxmlformats.org/officeDocument/2006/relationships/hyperlink" Target="https://www.xiaohongshu.com/discovery/item/5fa2aa43000000000101e77b?xhsshare=CopyLink&amp;appuid=5e968860000000000100a163&amp;apptime=1604495951" TargetMode="External"/><Relationship Id="rId7" Type="http://schemas.openxmlformats.org/officeDocument/2006/relationships/hyperlink" Target="https://www.xiaohongshu.com/user/profile/5a032bc74eacab78d62110be?xhsshare=CopyLink&amp;appuid=5a032bc74eacab78d62110be&amp;apptime=1597939523" TargetMode="External"/><Relationship Id="rId71" Type="http://schemas.openxmlformats.org/officeDocument/2006/relationships/hyperlink" Target="https://www.xiaohongshu.com/discovery/item/5f9d80880000000001004140?xhsshare=CopyLink&amp;appuid=5898828382ec397b24902db3&amp;apptime=1604313599" TargetMode="External"/><Relationship Id="rId92" Type="http://schemas.openxmlformats.org/officeDocument/2006/relationships/hyperlink" Target="https://www.xiaohongshu.com/discovery/item/5fa10a91000000000100799b?xhsshare=CopyLink&amp;appuid=5bcc16238c138d0001f31079&amp;apptime=1604645906" TargetMode="External"/><Relationship Id="rId2" Type="http://schemas.openxmlformats.org/officeDocument/2006/relationships/hyperlink" Target="https://www.xiaohongshu.com/user/profile/5bacf3000336da000188371e?xhsshare=CopyLink&amp;appuid=5bacf3000336da000188371e&amp;apptime=1592632318" TargetMode="External"/><Relationship Id="rId16" Type="http://schemas.openxmlformats.org/officeDocument/2006/relationships/hyperlink" Target="https://www.xiaohongshu.com/user/profile/5e746082000000000100ab5b?xhsshare=CopyLink&amp;appuid=5e746082000000000100ab5b&amp;apptime=1602677777" TargetMode="External"/><Relationship Id="rId29" Type="http://schemas.openxmlformats.org/officeDocument/2006/relationships/hyperlink" Target="https://www.xiaohongshu.com/discovery/item/5f968acf000000000101fca9?xhsshare=CopyLink&amp;appuid=5cd4d1a0000000001700dc4b&amp;apptime=1603701733" TargetMode="External"/><Relationship Id="rId11" Type="http://schemas.openxmlformats.org/officeDocument/2006/relationships/hyperlink" Target="https://www.xiaohongshu.com/user/profile/5d502b18000000001600bfb7?xhsshare=CopyLink&amp;appuid=5d502b18000000001600bfb7&amp;apptime=1602672181" TargetMode="External"/><Relationship Id="rId24" Type="http://schemas.openxmlformats.org/officeDocument/2006/relationships/hyperlink" Target="https://show.meitu.com/detail?feed_id=6726402325353619296&amp;root_id=1453429431&amp;stat_gid=1723550023&amp;stat_uid=1453429431" TargetMode="External"/><Relationship Id="rId32" Type="http://schemas.openxmlformats.org/officeDocument/2006/relationships/hyperlink" Target="https://www.xiaohongshu.com/discovery/item/5f97bf92000000000101c59c?xhsshare=CopyLink&amp;appuid=5c5020e2000000001803aa6d&amp;apptime=1603789995" TargetMode="External"/><Relationship Id="rId37" Type="http://schemas.openxmlformats.org/officeDocument/2006/relationships/hyperlink" Target="https://m.weibo.cn/3827972882/4564956374108585" TargetMode="External"/><Relationship Id="rId40" Type="http://schemas.openxmlformats.org/officeDocument/2006/relationships/hyperlink" Target="https://www.xiaohongshu.com/discovery/item/5f98c1ce0000000001009540?xhsshare=CopyLink&amp;appuid=5de60a4700000000010032e9&amp;apptime=1603856208" TargetMode="External"/><Relationship Id="rId45" Type="http://schemas.openxmlformats.org/officeDocument/2006/relationships/hyperlink" Target="https://www.xiaohongshu.com/user/profile/5dd921490000000001004272?xhsshare=CopyLink&amp;appuid=5dd921490000000001004272&amp;apptime=1602673199" TargetMode="External"/><Relationship Id="rId53" Type="http://schemas.openxmlformats.org/officeDocument/2006/relationships/hyperlink" Target="https://m.weibo.cn/7489795179/4565067939452035" TargetMode="External"/><Relationship Id="rId58" Type="http://schemas.openxmlformats.org/officeDocument/2006/relationships/hyperlink" Target="https://www.xiaohongshu.com/user/profile/5e968860000000000100a163?xhsshare=CopyLink&amp;appuid=5e968860000000000100a163&amp;apptime=1602706301" TargetMode="External"/><Relationship Id="rId66" Type="http://schemas.openxmlformats.org/officeDocument/2006/relationships/hyperlink" Target="https://www.xiaohongshu.com/discovery/item/5f9d7a640000000001006ac7?xhsshare=CopyLink&amp;appuid=5be01fc20b6b7200015c6df0&amp;apptime=1604315311" TargetMode="External"/><Relationship Id="rId74" Type="http://schemas.openxmlformats.org/officeDocument/2006/relationships/hyperlink" Target="https://www.xiaohongshu.com/discovery/item/5f9a26470000000001008aaf?xhsshare=CopyLink&amp;appuid=5cf5153e0000000017020c0f&amp;apptime=1603950317" TargetMode="External"/><Relationship Id="rId79" Type="http://schemas.openxmlformats.org/officeDocument/2006/relationships/hyperlink" Target="https://www.xiaohongshu.com/discovery/item/5fa123160000000001003be8?xhsshare=CopyLink&amp;appuid=5e88b2b3000000000100759b&amp;apptime=1604396228" TargetMode="External"/><Relationship Id="rId87" Type="http://schemas.openxmlformats.org/officeDocument/2006/relationships/hyperlink" Target="https://www.xiaohongshu.com/discovery/item/5fa3d065000000000100647c?xhsshare=CopyLink&amp;appuid=5d0522450000000010013ac5&amp;apptime=1604571654" TargetMode="External"/><Relationship Id="rId102" Type="http://schemas.openxmlformats.org/officeDocument/2006/relationships/hyperlink" Target="https://www.xiaohongshu.com/discovery/item/5faa6abf000000000101d911?xhsshare=CopyLink&amp;appuid=5ce7747e0000000005002be2&amp;apptime=1605089017" TargetMode="External"/><Relationship Id="rId5" Type="http://schemas.openxmlformats.org/officeDocument/2006/relationships/hyperlink" Target="https://www.xiaohongshu.com/user/profile/5d0522450000000010013ac5?xhsshare=CopyLink&amp;appuid=5d0522450000000010013ac5&amp;apptime=1602732505" TargetMode="External"/><Relationship Id="rId61" Type="http://schemas.openxmlformats.org/officeDocument/2006/relationships/hyperlink" Target="https://m.oasis.weibo.cn/v1/h5/share?sid=4566932428959585" TargetMode="External"/><Relationship Id="rId82" Type="http://schemas.openxmlformats.org/officeDocument/2006/relationships/hyperlink" Target="https://www.xiaohongshu.com/discovery/item/5fa12919000000000100b0a6?xhsshare=CopyLink&amp;appuid=5bea7341bbdc4c000130e0db&amp;apptime=1604397990" TargetMode="External"/><Relationship Id="rId90" Type="http://schemas.openxmlformats.org/officeDocument/2006/relationships/hyperlink" Target="https://www.xiaohongshu.com/discovery/item/5f98fa0b00000000010069dc?xhsshare=CopyLink&amp;appuid=5c5e3c58000000001a037783&amp;apptime=1604401313" TargetMode="External"/><Relationship Id="rId95" Type="http://schemas.openxmlformats.org/officeDocument/2006/relationships/hyperlink" Target="https://www.xiaohongshu.com/discovery/item/5fa624b60000000001007615?xhsshare=CopyLink&amp;appuid=5bf6946be8c3030001b5c46d&amp;apptime=1604854119" TargetMode="External"/><Relationship Id="rId19" Type="http://schemas.openxmlformats.org/officeDocument/2006/relationships/hyperlink" Target="https://www.xiaohongshu.com/user/profile/5ee8d53f000000000101d89d?xhsshare=CopyLink&amp;appuid=5ee8d53f000000000101d89d&amp;apptime=1595615608" TargetMode="External"/><Relationship Id="rId14" Type="http://schemas.openxmlformats.org/officeDocument/2006/relationships/hyperlink" Target="https://www.xiaohongshu.com/user/profile/5d5d0a990000000001004fe7?xhsshare=CopyLink&amp;appuid=5d5d0a990000000001004fe7&amp;apptime=1570513112" TargetMode="External"/><Relationship Id="rId22" Type="http://schemas.openxmlformats.org/officeDocument/2006/relationships/hyperlink" Target="https://www.xiaohongshu.com/user/profile/5be01fc20b6b7200015c6df0?xhsshare=CopyLink&amp;appuid=5be01fc20b6b7200015c6df0&amp;apptime=1597140927" TargetMode="External"/><Relationship Id="rId27" Type="http://schemas.openxmlformats.org/officeDocument/2006/relationships/hyperlink" Target="https://show.meitu.com/detail?feed_id=6726400847662566959&amp;lang=cn&amp;stat_id=6726400847662566959&amp;stat_gid=1567057004&amp;stat_uid=1616283792" TargetMode="External"/><Relationship Id="rId30" Type="http://schemas.openxmlformats.org/officeDocument/2006/relationships/hyperlink" Target="https://v.douyin.com/J5qs1WT/" TargetMode="External"/><Relationship Id="rId35" Type="http://schemas.openxmlformats.org/officeDocument/2006/relationships/hyperlink" Target="https://show.meitu.com/detail?feed_id=6726476146425225147&amp;root_id=1044359220&amp;stat_gid=1710582294&amp;stat_uid=1044359220" TargetMode="External"/><Relationship Id="rId43" Type="http://schemas.openxmlformats.org/officeDocument/2006/relationships/hyperlink" Target="https://www.xiaohongshu.com/discovery/item/5f9801c10000000001002467?xhsshare=CopyLink&amp;appuid=5ee736e1000000000100605e&amp;apptime=1603965002" TargetMode="External"/><Relationship Id="rId48" Type="http://schemas.openxmlformats.org/officeDocument/2006/relationships/hyperlink" Target="https://www.xiaohongshu.com/discovery/item/5f9c0fe3000000000100139b?xhsshare=CopyLink&amp;appuid=5ed7bf22000000000101dcfa&amp;apptime=1604071145" TargetMode="External"/><Relationship Id="rId56" Type="http://schemas.openxmlformats.org/officeDocument/2006/relationships/hyperlink" Target="https://www.xiaohongshu.com/discovery/item/5f9e0d6d000000000100a933?xhsshare=SinaWeibo&amp;appuid=5dd290a60000000001002127&amp;apptime=1604289514" TargetMode="External"/><Relationship Id="rId64" Type="http://schemas.openxmlformats.org/officeDocument/2006/relationships/hyperlink" Target="https://www.xiaohongshu.com/discovery/item/5f9ff8ac000000000100a35d?xhsshare=CopyLink&amp;appuid=5bf92bd3f1819b0001ce27c9&amp;apptime=1604319446" TargetMode="External"/><Relationship Id="rId69" Type="http://schemas.openxmlformats.org/officeDocument/2006/relationships/hyperlink" Target="https://m.weibo.cn/7299140415/4567180777621775%0a" TargetMode="External"/><Relationship Id="rId77" Type="http://schemas.openxmlformats.org/officeDocument/2006/relationships/hyperlink" Target="https://www.xiaohongshu.com/discovery/item/5f992b31000000000101da3c?xhsshare=CopyLink&amp;appuid=5e7626c900000000010002d7&amp;apptime=1603876442" TargetMode="External"/><Relationship Id="rId100" Type="http://schemas.openxmlformats.org/officeDocument/2006/relationships/hyperlink" Target="https://www.xiaohongshu.com/discovery/item/5fa942dd000000000100bc49?xhsshare=CopyLink&amp;appuid=5bfd3997e5ff920001bbbe2f&amp;apptime=1605006144" TargetMode="External"/><Relationship Id="rId105" Type="http://schemas.openxmlformats.org/officeDocument/2006/relationships/hyperlink" Target="https://www.xiaohongshu.com/user/profile/5ce7747e0000000005002be2" TargetMode="External"/><Relationship Id="rId8" Type="http://schemas.openxmlformats.org/officeDocument/2006/relationships/hyperlink" Target="https://www.xiaohongshu.com/user/profile/5bfd3997e5ff920001bbbe2f?xhsshare=CopyLink&amp;appuid=5bfd3997e5ff920001bbbe2f&amp;apptime=1597387062" TargetMode="External"/><Relationship Id="rId51" Type="http://schemas.openxmlformats.org/officeDocument/2006/relationships/hyperlink" Target="https://www.xiaohongshu.com/discovery/item/5f9c1c1f00000000010004f3?xhsshare=SinaWeibo&amp;appuid=5dd921490000000001004272&amp;apptime=1604068142" TargetMode="External"/><Relationship Id="rId72" Type="http://schemas.openxmlformats.org/officeDocument/2006/relationships/hyperlink" Target="https://m.weibo.cn/5809922193/4566884861354348" TargetMode="External"/><Relationship Id="rId80" Type="http://schemas.openxmlformats.org/officeDocument/2006/relationships/hyperlink" Target="https://www.xiaohongshu.com/discovery/item/5fa1229c0000000001009744?xhsshare=CopyLink&amp;appuid=5dd62f2e0000000001008dfe&amp;apptime=1604396551" TargetMode="External"/><Relationship Id="rId85" Type="http://schemas.openxmlformats.org/officeDocument/2006/relationships/hyperlink" Target="https://www.xiaohongshu.com/discovery/item/5fa3fcde000000000100a570?xhsshare=CopyLink&amp;appuid=5c475c360000000011010c4d&amp;apptime=1604583589" TargetMode="External"/><Relationship Id="rId93" Type="http://schemas.openxmlformats.org/officeDocument/2006/relationships/hyperlink" Target="https://www.xiaohongshu.com/discovery/item/5fa2ca7a000000000100753d?xhsshare=CopyLink&amp;appuid=5ba788a0aeae0100019bbb9d&amp;apptime=1604646297" TargetMode="External"/><Relationship Id="rId98" Type="http://schemas.openxmlformats.org/officeDocument/2006/relationships/hyperlink" Target="https://www.xiaohongshu.com/discovery/item/5faa1bc7000000000101f6d2?xhsshare=CopyLink&amp;appuid=555766b862a60c598594a55c&amp;apptime=1604984235" TargetMode="External"/><Relationship Id="rId3" Type="http://schemas.openxmlformats.org/officeDocument/2006/relationships/hyperlink" Target="https://www.xiaohongshu.com/user/profile/5bd1b563e5d34700010656e0?xhsshare=CopyLink&amp;appuid=5bd1b563e5d34700010656e0&amp;apptime=1557300089" TargetMode="External"/><Relationship Id="rId12" Type="http://schemas.openxmlformats.org/officeDocument/2006/relationships/hyperlink" Target="https://www.xiaohongshu.com/user/profile/5db318960000000001005b19?xhsshare=CopyLink&amp;appuid=5db318960000000001005b19&amp;apptime=1582646851" TargetMode="External"/><Relationship Id="rId17" Type="http://schemas.openxmlformats.org/officeDocument/2006/relationships/hyperlink" Target="https://www.xiaohongshu.com/user/profile/5e88b2b3000000000100759b?xhsshare=CopyLink&amp;appuid=5e88b2b3000000000100759b&amp;apptime=1595579020" TargetMode="External"/><Relationship Id="rId25" Type="http://schemas.openxmlformats.org/officeDocument/2006/relationships/hyperlink" Target="https://m.weibo.cn/2429140064/4564308124767853" TargetMode="External"/><Relationship Id="rId33" Type="http://schemas.openxmlformats.org/officeDocument/2006/relationships/hyperlink" Target="https://www.xiaohongshu.com/discovery/item/5f97817a00000000010032f9?xhsshare=CopyLink&amp;appuid=573b12b36a6a6914fc7cc0ce&amp;apptime=1603764612" TargetMode="External"/><Relationship Id="rId38" Type="http://schemas.openxmlformats.org/officeDocument/2006/relationships/hyperlink" Target="https://www.xiaohongshu.com/discovery/item/5f97ffb6000000000100b829?xhsshare=SinaWeibo&amp;appuid=5bec333119b55a0001066bf2&amp;apptime=1603810972" TargetMode="External"/><Relationship Id="rId46" Type="http://schemas.openxmlformats.org/officeDocument/2006/relationships/hyperlink" Target="https://www.xiaohongshu.com/discovery/item/5f9d0b2500000000010081f4?xhsshare=CopyLink&amp;appuid=5cb1f9150000000017006115&amp;apptime=1604131320" TargetMode="External"/><Relationship Id="rId59" Type="http://schemas.openxmlformats.org/officeDocument/2006/relationships/hyperlink" Target="https://www.xiaohongshu.com/user/profile/5cde5caf0000000010029fe8?xhsshare=CopyLink&amp;appuid=5cde5caf0000000010029fe8&amp;apptime=1602493376" TargetMode="External"/><Relationship Id="rId67" Type="http://schemas.openxmlformats.org/officeDocument/2006/relationships/hyperlink" Target="https://www.xiaohongshu.com/discovery/item/5f9fd832000000000101d1f6?xhsshare=SinaWeibo&amp;appuid=5a87f9b211be10035cfebf37&amp;apptime=1604316098" TargetMode="External"/><Relationship Id="rId103" Type="http://schemas.openxmlformats.org/officeDocument/2006/relationships/hyperlink" Target="https://www.xiaohongshu.com/discovery/item/5fabbd1d000000000101deba?xhsshare=CopyLink&amp;appuid=5ee8d53f000000000101d89d&amp;apptime=1605090626" TargetMode="External"/><Relationship Id="rId20" Type="http://schemas.openxmlformats.org/officeDocument/2006/relationships/hyperlink" Target="https://www.xiaohongshu.com/user/profile/5c5e3c58000000001a037783?xhsshare=CopyLink&amp;appuid=5c5e3c58000000001a037783&amp;apptime=1602672791" TargetMode="External"/><Relationship Id="rId41" Type="http://schemas.openxmlformats.org/officeDocument/2006/relationships/hyperlink" Target="https://www.xiaohongshu.com/discovery/item/5f9ba7ae0000000001006135?xhsshare=CopyLink&amp;appuid=5927fb535e87e73932bd7066&amp;apptime=1604036536" TargetMode="External"/><Relationship Id="rId54" Type="http://schemas.openxmlformats.org/officeDocument/2006/relationships/hyperlink" Target="https://www.xiaohongshu.com/discovery/item/5f9a8af00000000001009a59?xhsshare=CopyLink&amp;appuid=5bacf3000336da000188371e&amp;apptime=1603963772" TargetMode="External"/><Relationship Id="rId62" Type="http://schemas.openxmlformats.org/officeDocument/2006/relationships/hyperlink" Target="https://www.xiaohongshu.com/discovery/item/5f9d87220000000001009d66?xhsshare=CopyLink&amp;appuid=5dbc0f970000000001005923&amp;apptime=1604327236" TargetMode="External"/><Relationship Id="rId70" Type="http://schemas.openxmlformats.org/officeDocument/2006/relationships/hyperlink" Target="https://www.xiaohongshu.com/discovery/item/5fa0b62600000000010062a2?xhsshare=CopyLink&amp;appuid=5bcda127618f63000165e9eb&amp;apptime=1604367922" TargetMode="External"/><Relationship Id="rId75" Type="http://schemas.openxmlformats.org/officeDocument/2006/relationships/hyperlink" Target="https://www.xiaohongshu.com/discovery/item/5fa105730000000001001312?xhsshare=CopyLink&amp;appuid=5e3154ac0000000001007566&amp;apptime=1604388263" TargetMode="External"/><Relationship Id="rId83" Type="http://schemas.openxmlformats.org/officeDocument/2006/relationships/hyperlink" Target="https://www.xiaohongshu.com/discovery/item/5fa160e7000000000101f4d2?xhsshare=CopyLink&amp;appuid=5e8ffa770000000001005883&amp;apptime=1604462071" TargetMode="External"/><Relationship Id="rId88" Type="http://schemas.openxmlformats.org/officeDocument/2006/relationships/hyperlink" Target="https://www.xiaohongshu.com/discovery/item/5fa284bd000000000100608a?xhsshare=CopyLink&amp;appuid=5c1e2ab70000000005030bd3&amp;apptime=1604486344" TargetMode="External"/><Relationship Id="rId91" Type="http://schemas.openxmlformats.org/officeDocument/2006/relationships/hyperlink" Target="https://www.xiaohongshu.com/discovery/item/5fa2c0820000000001003869?xhsshare=CopyLink&amp;appuid=5e98045600000000010007d6&amp;apptime=1604647768" TargetMode="External"/><Relationship Id="rId96" Type="http://schemas.openxmlformats.org/officeDocument/2006/relationships/hyperlink" Target="https://www.xiaohongshu.com/discovery/item/5fa53489000000000101c4f3?xhsshare=CopyLink&amp;appuid=5a032bc74eacab78d62110be&amp;apptime=1604662445" TargetMode="External"/><Relationship Id="rId1" Type="http://schemas.openxmlformats.org/officeDocument/2006/relationships/hyperlink" Target="https://www.xiaohongshu.com/user/profile/5ed3afca00000000010054b2?xhsshare=CopyLink&amp;appuid=5ed3afca00000000010054b2&amp;apptime=1598838640" TargetMode="External"/><Relationship Id="rId6" Type="http://schemas.openxmlformats.org/officeDocument/2006/relationships/hyperlink" Target="https://www.xiaohongshu.com/user/profile/5bf92bd3f1819b0001ce27c9?xhsshare=CopyLink&amp;appuid=5bf92bd3f1819b0001ce27c9&amp;apptime=1589338528" TargetMode="External"/><Relationship Id="rId15" Type="http://schemas.openxmlformats.org/officeDocument/2006/relationships/hyperlink" Target="https://www.xiaohongshu.com/user/profile/59ebe72ce8ac2b30a041a6e0?xhsshare=CopyLink&amp;appuid=59ebe72ce8ac2b30a041a6e0&amp;apptime=1602685550" TargetMode="External"/><Relationship Id="rId23" Type="http://schemas.openxmlformats.org/officeDocument/2006/relationships/hyperlink" Target="https://www.xiaohongshu.com/discovery/item/5f9681d80000000001001d4a?xhsshare=CopyLink&amp;appuid=5a3e67d4e8ac2b1759e44cc8&amp;apptime=1603699341" TargetMode="External"/><Relationship Id="rId28" Type="http://schemas.openxmlformats.org/officeDocument/2006/relationships/hyperlink" Target="https://www.xiaohongshu.com/discovery/item/5f968afc0000000001005884?xhsshare=CopyLink&amp;appuid=5c1767230000000005011c71&amp;apptime=1603701522" TargetMode="External"/><Relationship Id="rId36" Type="http://schemas.openxmlformats.org/officeDocument/2006/relationships/hyperlink" Target="https://www.xiaohongshu.com/discovery/item/5f98dcd10000000001000802?xhsshare=SinaWeibo&amp;appuid=59ed5cfc4eacab13279ded91&amp;apptime=1603853652" TargetMode="External"/><Relationship Id="rId49" Type="http://schemas.openxmlformats.org/officeDocument/2006/relationships/hyperlink" Target="https://www.xiaohongshu.com/discovery/item/5f966ce5000000000101d8a3?xhsshare=CopyLink&amp;appuid=5f572e9600000000010060e8&amp;apptime=1604125118" TargetMode="External"/><Relationship Id="rId57" Type="http://schemas.openxmlformats.org/officeDocument/2006/relationships/hyperlink" Target="https://www.xiaohongshu.com/discovery/item/5f9e8f94000000000100bf8c?xhsshare=CopyLink&amp;appuid=5f4b71bb000000000101f201&amp;apptime=1604240255" TargetMode="External"/><Relationship Id="rId106" Type="http://schemas.openxmlformats.org/officeDocument/2006/relationships/table" Target="../tables/table1.xml"/><Relationship Id="rId10" Type="http://schemas.openxmlformats.org/officeDocument/2006/relationships/hyperlink" Target="https://www.xiaohongshu.com/user/profile/5d22e95f000000001103eae1?xhsshare=CopyLink&amp;appuid=5c50024e00000000100383f9&amp;apptime=1601514606" TargetMode="External"/><Relationship Id="rId31" Type="http://schemas.openxmlformats.org/officeDocument/2006/relationships/hyperlink" Target="https://m.weibo.cn/1888306133/4564321629901910" TargetMode="External"/><Relationship Id="rId44" Type="http://schemas.openxmlformats.org/officeDocument/2006/relationships/hyperlink" Target="https://show.meitu.com/detail?feed_id=6727517636786149955&amp;root_id=1027134790&amp;stat_gid=1886178603&amp;stat_uid=1027134790" TargetMode="External"/><Relationship Id="rId52" Type="http://schemas.openxmlformats.org/officeDocument/2006/relationships/hyperlink" Target="https://www.xiaohongshu.com/discovery/item/5f9921f90000000001002ff5?xhsshare=CopyLink&amp;appuid=5ce949eb0000000011008469&amp;apptime=1603871286" TargetMode="External"/><Relationship Id="rId60" Type="http://schemas.openxmlformats.org/officeDocument/2006/relationships/hyperlink" Target="https://www.xiaohongshu.com/discovery/item/5fa00dd3000000000100bdc7?xhsshare=CopyLink&amp;appuid=5bfd70850d4a16000112183d&amp;apptime=1604325092" TargetMode="External"/><Relationship Id="rId65" Type="http://schemas.openxmlformats.org/officeDocument/2006/relationships/hyperlink" Target="https://www.xiaohongshu.com/discovery/item/5f9fe38e00000000010034dd?xhsshare=CopyLink&amp;appuid=5d502b18000000001600bfb7&amp;apptime=1604314027" TargetMode="External"/><Relationship Id="rId73" Type="http://schemas.openxmlformats.org/officeDocument/2006/relationships/hyperlink" Target="https://www.xiaohongshu.com/discovery/item/5f9d71a8000000000100397d?xhsshare=CopyLink&amp;appuid=595e084ab1da140a9e4a0e63&amp;apptime=1604154268" TargetMode="External"/><Relationship Id="rId78" Type="http://schemas.openxmlformats.org/officeDocument/2006/relationships/hyperlink" Target="https://www.xiaohongshu.com/discovery/item/5fa11f860000000001002e2c?xhsshare=CopyLink&amp;appuid=5bd1b563e5d34700010656e0&amp;apptime=1604394902" TargetMode="External"/><Relationship Id="rId81" Type="http://schemas.openxmlformats.org/officeDocument/2006/relationships/hyperlink" Target="https://m.weibo.cn/7299010685/4567226982596778" TargetMode="External"/><Relationship Id="rId86" Type="http://schemas.openxmlformats.org/officeDocument/2006/relationships/hyperlink" Target="https://www.xiaohongshu.com/discovery/item/5fa3d065000000000100647c?xhsshare=CopyLink&amp;appuid=5d0522450000000010013ac5&amp;apptime=1604571654" TargetMode="External"/><Relationship Id="rId94" Type="http://schemas.openxmlformats.org/officeDocument/2006/relationships/hyperlink" Target="https://www.xiaohongshu.com/discovery/item/5fa00eed0000000001007bb0?xhsshare=CopyLink&amp;appuid=5c38de2e00000000050286c7&amp;apptime=1604325126" TargetMode="External"/><Relationship Id="rId99" Type="http://schemas.openxmlformats.org/officeDocument/2006/relationships/hyperlink" Target="https://www.xiaohongshu.com/discovery/item/5fa56b1e000000000101e59a?xhsshare=CopyLink&amp;appuid=5bcf348d868e9b0001117395&amp;apptime=1604800682" TargetMode="External"/><Relationship Id="rId101" Type="http://schemas.openxmlformats.org/officeDocument/2006/relationships/hyperlink" Target="https://www.xiaohongshu.com/discovery/item/5faa1079000000000101d307?xhsshare=CopyLink&amp;appuid=59ebe72ce8ac2b30a041a6e0&amp;apptime=1605089198" TargetMode="External"/><Relationship Id="rId4" Type="http://schemas.openxmlformats.org/officeDocument/2006/relationships/hyperlink" Target="https://www.xiaohongshu.com/user/profile/5bcda127618f63000165e9eb?xhsshare=CopyLink&amp;appuid=5bcda127618f63000165e9eb&amp;apptime=1596783826" TargetMode="External"/><Relationship Id="rId9" Type="http://schemas.openxmlformats.org/officeDocument/2006/relationships/hyperlink" Target="https://www.xiaohongshu.com/user/profile/5e7626c900000000010002d7?xhsshare=CopyLink&amp;appuid=5e7626c900000000010002d7&amp;apptime=1602671651" TargetMode="External"/><Relationship Id="rId13" Type="http://schemas.openxmlformats.org/officeDocument/2006/relationships/hyperlink" Target="https://www.xiaohongshu.com/user/profile/5bcf348d868e9b0001117395?xhsshare=CopyLink&amp;appuid=5bcf348d868e9b0001117395&amp;apptime=1593330115" TargetMode="External"/><Relationship Id="rId18" Type="http://schemas.openxmlformats.org/officeDocument/2006/relationships/hyperlink" Target="https://www.xiaohongshu.com/user/profile/5c475c360000000011010c4d?xhsshare=CopyLink&amp;appuid=5c475c360000000011010c4d&amp;apptime=1602674556" TargetMode="External"/><Relationship Id="rId39" Type="http://schemas.openxmlformats.org/officeDocument/2006/relationships/hyperlink" Target="https://show.meitu.com/detail?feed_id=6726812859399960929&amp;lang=cn&amp;stat_id=6726812859399960929&amp;stat_gid=1718441069&amp;stat_uid=1672678205" TargetMode="External"/><Relationship Id="rId34" Type="http://schemas.openxmlformats.org/officeDocument/2006/relationships/hyperlink" Target="https://www.xiaohongshu.com/discovery/item/5f96c50300000000010090c2?xhsshare=CopyLink&amp;appuid=5d3c897f000000001102983c&amp;apptime=1603716363" TargetMode="External"/><Relationship Id="rId50" Type="http://schemas.openxmlformats.org/officeDocument/2006/relationships/hyperlink" Target="https://m.weibo.cn/5403987724/456504756667054" TargetMode="External"/><Relationship Id="rId55" Type="http://schemas.openxmlformats.org/officeDocument/2006/relationships/hyperlink" Target="https://www.xiaohongshu.com/discovery/item/5f9f96c7000000000100b7d4?xhsshare=CopyLink&amp;appuid=5cde5caf0000000010029fe8&amp;apptime=1604294451" TargetMode="External"/><Relationship Id="rId76" Type="http://schemas.openxmlformats.org/officeDocument/2006/relationships/hyperlink" Target="https://www.xiaohongshu.com/discovery/item/5f9f9871000000000100bc88?xhsshare=CopyLink&amp;appuid=593bf11f5e87e71495d607c9&amp;apptime=1604320133" TargetMode="External"/><Relationship Id="rId97" Type="http://schemas.openxmlformats.org/officeDocument/2006/relationships/hyperlink" Target="https://m.weibo.cn/7413392291/4568347033469279" TargetMode="External"/><Relationship Id="rId104" Type="http://schemas.openxmlformats.org/officeDocument/2006/relationships/hyperlink" Target="https://www.xiaohongshu.com/user/profile/5e98045600000000010007d6?xhsshare=CopyLink&amp;appuid=5e98045600000000010007d6&amp;apptime=1597929133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xiaohongshu.com/user/profile/5b1e2d7c11be1075a48ea7d7?xhsshare=CopyLink&amp;appuid=5927fb535e87e73932bd7066&amp;apptime=1596768686" TargetMode="External"/><Relationship Id="rId18" Type="http://schemas.openxmlformats.org/officeDocument/2006/relationships/hyperlink" Target="https://www.xiaohongshu.com/user/profile/5bcf348d868e9b0001117395?xhsshare=CopyLink&amp;appuid=5bcf348d868e9b0001117395&amp;apptime=1593330115" TargetMode="External"/><Relationship Id="rId26" Type="http://schemas.openxmlformats.org/officeDocument/2006/relationships/hyperlink" Target="https://www.xiaohongshu.com/user/profile/5bc9b6f8eb73a1000139aa21?xhsshare=CopyLink&amp;appuid=5bc9b6f8eb73a1000139aa21&amp;apptime=1602746328" TargetMode="External"/><Relationship Id="rId39" Type="http://schemas.openxmlformats.org/officeDocument/2006/relationships/hyperlink" Target="https://www.xiaohongshu.com/user/profile/5c475c360000000011010c4d?xhsshare=CopyLink&amp;appuid=5c475c360000000011010c4d&amp;apptime=1602674556" TargetMode="External"/><Relationship Id="rId3" Type="http://schemas.openxmlformats.org/officeDocument/2006/relationships/hyperlink" Target="https://www.xiaohongshu.com/user/profile/5bd1b563e5d34700010656e0?xhsshare=CopyLink&amp;appuid=5bd1b563e5d34700010656e0&amp;apptime=1557300089" TargetMode="External"/><Relationship Id="rId21" Type="http://schemas.openxmlformats.org/officeDocument/2006/relationships/hyperlink" Target="https://www.xiaohongshu.com/user/profile/58a299b782ec3972119a7d4b?xhsshare=CopyLink&amp;appuid=58a299b782ec3972119a7d4b&amp;apptime=1602726448" TargetMode="External"/><Relationship Id="rId34" Type="http://schemas.openxmlformats.org/officeDocument/2006/relationships/hyperlink" Target="https://www.xiaohongshu.com/user/profile/5e88b2b3000000000100759b?xhsshare=CopyLink&amp;appuid=5e88b2b3000000000100759b&amp;apptime=1595579020" TargetMode="External"/><Relationship Id="rId42" Type="http://schemas.openxmlformats.org/officeDocument/2006/relationships/hyperlink" Target="https://www.xiaohongshu.com/user/profile/5b5955bae8ac2b5ce3c676ed?xhsshare=CopyLink&amp;appuid=5b5955bae8ac2b5ce3c676ed&amp;apptime=1600399124" TargetMode="External"/><Relationship Id="rId47" Type="http://schemas.openxmlformats.org/officeDocument/2006/relationships/hyperlink" Target="https://www.xiaohongshu.com/user/profile/5ee8cac7000000000101e693?xhsshare=CopyLink&amp;appuid=5ee8cac7000000000101e693&amp;apptime=1602671454" TargetMode="External"/><Relationship Id="rId50" Type="http://schemas.openxmlformats.org/officeDocument/2006/relationships/hyperlink" Target="https://www.xiaohongshu.com/discovery/item/5f8018bf00000000010065ef?xhsshare=CopyLink&amp;appuid=5eeb919e000000000100465c&amp;apptime=1602325407" TargetMode="External"/><Relationship Id="rId7" Type="http://schemas.openxmlformats.org/officeDocument/2006/relationships/hyperlink" Target="https://www.xiaohongshu.com/user/profile/5b55cf1a4eacab79864b4d6a?xhsshare=CopyLink&amp;appuid=5b55cf1a4eacab79864b4d6a&amp;apptime=1571638097" TargetMode="External"/><Relationship Id="rId12" Type="http://schemas.openxmlformats.org/officeDocument/2006/relationships/hyperlink" Target="https://www.xiaohongshu.com/user/profile/5e7626c900000000010002d7?xhsshare=CopyLink&amp;appuid=5e7626c900000000010002d7&amp;apptime=1602671651" TargetMode="External"/><Relationship Id="rId17" Type="http://schemas.openxmlformats.org/officeDocument/2006/relationships/hyperlink" Target="https://www.xiaohongshu.com/user/profile/5db318960000000001005b19?xhsshare=CopyLink&amp;appuid=5db318960000000001005b19&amp;apptime=1582646851" TargetMode="External"/><Relationship Id="rId25" Type="http://schemas.openxmlformats.org/officeDocument/2006/relationships/hyperlink" Target="https://www.xiaohongshu.com/user/profile/5e52be7b00000000010060a5?xhsshare=CopyLink&amp;appuid=5e52be7b00000000010060a5&amp;apptime=1602671959" TargetMode="External"/><Relationship Id="rId33" Type="http://schemas.openxmlformats.org/officeDocument/2006/relationships/hyperlink" Target="https://www.xiaohongshu.com/user/profile/570bcc3b4775a763ff830b48?xhsshare=CopyLink&amp;appuid=570bcc3b4775a763ff830b48&amp;apptime=1577765141" TargetMode="External"/><Relationship Id="rId38" Type="http://schemas.openxmlformats.org/officeDocument/2006/relationships/hyperlink" Target="https://www.xiaohongshu.com/user/profile/5bac7d89fb2b5e0001d903cb?xhsshare=CopyLink&amp;appuid=5bac7d89fb2b5e0001d903cb&amp;apptime=1602672982" TargetMode="External"/><Relationship Id="rId46" Type="http://schemas.openxmlformats.org/officeDocument/2006/relationships/hyperlink" Target="https://www.xiaohongshu.com/user/profile/57e106155e87e732d33ac1d0?xhsshare=CopyLink&amp;appuid=57e106155e87e732d33ac1d0&amp;apptime=1602672059" TargetMode="External"/><Relationship Id="rId2" Type="http://schemas.openxmlformats.org/officeDocument/2006/relationships/hyperlink" Target="https://www.xiaohongshu.com/user/profile/5bacf3000336da000188371e?xhsshare=CopyLink&amp;appuid=5bacf3000336da000188371e&amp;apptime=1592632318" TargetMode="External"/><Relationship Id="rId16" Type="http://schemas.openxmlformats.org/officeDocument/2006/relationships/hyperlink" Target="https://www.xiaohongshu.com/user/profile/5d502b18000000001600bfb7?xhsshare=CopyLink&amp;appuid=5d502b18000000001600bfb7&amp;apptime=1602672181" TargetMode="External"/><Relationship Id="rId20" Type="http://schemas.openxmlformats.org/officeDocument/2006/relationships/hyperlink" Target="https://www.xiaohongshu.com/user/profile/58837ebe50c4b46f0dd1e006?xhsshare=CopyLink&amp;appuid=58837ebe50c4b46f0dd1e006&amp;apptime=1597934565" TargetMode="External"/><Relationship Id="rId29" Type="http://schemas.openxmlformats.org/officeDocument/2006/relationships/hyperlink" Target="https://www.xiaohongshu.com/user/profile/5d5d0a990000000001004fe7?xhsshare=CopyLink&amp;appuid=5d5d0a990000000001004fe7&amp;apptime=1570513112" TargetMode="External"/><Relationship Id="rId41" Type="http://schemas.openxmlformats.org/officeDocument/2006/relationships/hyperlink" Target="https://www.xiaohongshu.com/user/profile/55558c1de58d1366696af45b?xhsshare=CopyLink&amp;appuid=55558c1de58d1366696af45b&amp;apptime=1596526920" TargetMode="External"/><Relationship Id="rId54" Type="http://schemas.openxmlformats.org/officeDocument/2006/relationships/hyperlink" Target="https://www.xiaohongshu.com/user/profile/5ad1d381e8ac2b0a542c70d9?xhsshare=CopyLink&amp;appuid=5ad1d381e8ac2b0a542c70d9&amp;apptime=1602725401" TargetMode="External"/><Relationship Id="rId1" Type="http://schemas.openxmlformats.org/officeDocument/2006/relationships/hyperlink" Target="https://www.xiaohongshu.com/user/profile/5ed3afca00000000010054b2?xhsshare=CopyLink&amp;appuid=5ed3afca00000000010054b2&amp;apptime=1598838640" TargetMode="External"/><Relationship Id="rId6" Type="http://schemas.openxmlformats.org/officeDocument/2006/relationships/hyperlink" Target="https://www.xiaohongshu.com/user/profile/5bf92bd3f1819b0001ce27c9?xhsshare=CopyLink&amp;appuid=5bf92bd3f1819b0001ce27c9&amp;apptime=1589338528" TargetMode="External"/><Relationship Id="rId11" Type="http://schemas.openxmlformats.org/officeDocument/2006/relationships/hyperlink" Target="https://www.xiaohongshu.com/user/profile/5bfd3997e5ff920001bbbe2f?xhsshare=CopyLink&amp;appuid=5bfd3997e5ff920001bbbe2f&amp;apptime=1597387062" TargetMode="External"/><Relationship Id="rId24" Type="http://schemas.openxmlformats.org/officeDocument/2006/relationships/hyperlink" Target="https://www.xiaohongshu.com/user/profile/5a7c07ce11be10572f4b3f8b?xhsshare=CopyLink&amp;appuid=5a7c07ce11be10572f4b3f8b&amp;apptime=1580553946" TargetMode="External"/><Relationship Id="rId32" Type="http://schemas.openxmlformats.org/officeDocument/2006/relationships/hyperlink" Target="https://www.xiaohongshu.com/discovery/item/5f71998d000000000101e809?xhsshare=CopyLink&amp;appuid=5e746082000000000100ab5b&amp;apptime=1601478276" TargetMode="External"/><Relationship Id="rId37" Type="http://schemas.openxmlformats.org/officeDocument/2006/relationships/hyperlink" Target="https://www.xiaohongshu.com/user/profile/5bda82852f1a2d0001a53ada?xhsshare=CopyLink&amp;appuid=5bda82852f1a2d0001a53ada&amp;apptime=1602636075" TargetMode="External"/><Relationship Id="rId40" Type="http://schemas.openxmlformats.org/officeDocument/2006/relationships/hyperlink" Target="https://www.xiaohongshu.com/user/profile/5cb05764000000001700159a?xhsshare=CopyLink&amp;appuid=5cb05764000000001700159a&amp;apptime=1601295482" TargetMode="External"/><Relationship Id="rId45" Type="http://schemas.openxmlformats.org/officeDocument/2006/relationships/hyperlink" Target="https://www.xiaohongshu.com/discovery/item/5f7476de000000000100ae8f?xhsshare=CopyLink&amp;appuid=5c5e3c58000000001a037783&amp;apptime=1602672600" TargetMode="External"/><Relationship Id="rId53" Type="http://schemas.openxmlformats.org/officeDocument/2006/relationships/hyperlink" Target="https://www.xiaohongshu.com/user/profile/5ef07b7a000000000100732d?xhsshare=CopyLink&amp;appuid=5ef07b7a000000000100732d&amp;apptime=1602678222" TargetMode="External"/><Relationship Id="rId5" Type="http://schemas.openxmlformats.org/officeDocument/2006/relationships/hyperlink" Target="https://www.xiaohongshu.com/user/profile/5d0522450000000010013ac5?xhsshare=CopyLink&amp;appuid=5d0522450000000010013ac5&amp;apptime=1602732505" TargetMode="External"/><Relationship Id="rId15" Type="http://schemas.openxmlformats.org/officeDocument/2006/relationships/hyperlink" Target="https://www.xiaohongshu.com/user/profile/5a6c234d11be1017c82a5250?xhsshare=CopyLink&amp;appuid=5a6c234d11be1017c82a5250&amp;apptime=1592380511" TargetMode="External"/><Relationship Id="rId23" Type="http://schemas.openxmlformats.org/officeDocument/2006/relationships/hyperlink" Target="https://itunes.apple.com/cn/app/id741292507?l=en&amp;mt=8" TargetMode="External"/><Relationship Id="rId28" Type="http://schemas.openxmlformats.org/officeDocument/2006/relationships/hyperlink" Target="https://www.xiaohongshu.com/user/profile/5f1bd74e000000000101e80f?xhsshare=CopyLink&amp;appuid=5f1bd74e000000000101e80f&amp;apptime=1602675236" TargetMode="External"/><Relationship Id="rId36" Type="http://schemas.openxmlformats.org/officeDocument/2006/relationships/hyperlink" Target="https://www.xiaohongshu.com/user/profile/5e54d7c3000000000100b3f5?xhsshare=CopyLink&amp;appuid=5e54d7c3000000000100b3f5&amp;apptime=1602672497" TargetMode="External"/><Relationship Id="rId49" Type="http://schemas.openxmlformats.org/officeDocument/2006/relationships/hyperlink" Target="https://www.xiaohongshu.com/user/profile/5e6754110000000001009bfa?xhsshare=CopyLink&amp;appuid=58ef4b4a82ec39432cd580e0&amp;apptime=1602675632" TargetMode="External"/><Relationship Id="rId10" Type="http://schemas.openxmlformats.org/officeDocument/2006/relationships/hyperlink" Target="https://www.xiaohongshu.com/user/profile/593de35b50c4b45ec9c386b3?xhsshare=CopyLink&amp;appuid=58fb3fbe6a6a693190f8cb36&amp;apptime=1600763662" TargetMode="External"/><Relationship Id="rId19" Type="http://schemas.openxmlformats.org/officeDocument/2006/relationships/hyperlink" Target="https://www.xiaohongshu.com/user/profile/58837ebe50c4b46f0dd1e006?xhsshare=CopyLink&amp;appuid=58837ebe50c4b46f0dd1e006&amp;apptime=1597934565" TargetMode="External"/><Relationship Id="rId31" Type="http://schemas.openxmlformats.org/officeDocument/2006/relationships/hyperlink" Target="https://www.xiaohongshu.com/user/profile/5e746082000000000100ab5b?xhsshare=CopyLink&amp;appuid=5e746082000000000100ab5b&amp;apptime=1602677777" TargetMode="External"/><Relationship Id="rId44" Type="http://schemas.openxmlformats.org/officeDocument/2006/relationships/hyperlink" Target="https://www.xiaohongshu.com/user/profile/5c5e3c58000000001a037783?xhsshare=CopyLink&amp;appuid=5c5e3c58000000001a037783&amp;apptime=1602672791" TargetMode="External"/><Relationship Id="rId52" Type="http://schemas.openxmlformats.org/officeDocument/2006/relationships/hyperlink" Target="https://www.xiaohongshu.com/user/profile/5ba34f3b2dfa220001ed0d39?xhsshare=CopyLink&amp;appuid=5ba34f3b2dfa220001ed0d39&amp;apptime=1602700294" TargetMode="External"/><Relationship Id="rId4" Type="http://schemas.openxmlformats.org/officeDocument/2006/relationships/hyperlink" Target="https://www.xiaohongshu.com/user/profile/5bcda127618f63000165e9eb?xhsshare=CopyLink&amp;appuid=5bcda127618f63000165e9eb&amp;apptime=1596783826" TargetMode="External"/><Relationship Id="rId9" Type="http://schemas.openxmlformats.org/officeDocument/2006/relationships/hyperlink" Target="https://www.xiaohongshu.com/user/profile/5a032bc74eacab78d62110be?xhsshare=CopyLink&amp;appuid=5a032bc74eacab78d62110be&amp;apptime=1597939523" TargetMode="External"/><Relationship Id="rId14" Type="http://schemas.openxmlformats.org/officeDocument/2006/relationships/hyperlink" Target="https://www.xiaohongshu.com/user/profile/5d22e95f000000001103eae1?xhsshare=CopyLink&amp;appuid=5c50024e00000000100383f9&amp;apptime=1601514606" TargetMode="External"/><Relationship Id="rId22" Type="http://schemas.openxmlformats.org/officeDocument/2006/relationships/hyperlink" Target="https://www.xiaohongshu.com/user/profile/5bd5f22c29d2690001edae71?xhsshare=CopyLink&amp;appuid=5bd5f22c29d2690001edae71&amp;apptime=1566276951" TargetMode="External"/><Relationship Id="rId27" Type="http://schemas.openxmlformats.org/officeDocument/2006/relationships/hyperlink" Target="https://www.xiaohongshu.com/user/profile/5ae936ac6b58b71f841aaca9?xhsshare=CopyLink&amp;appuid=5ae936ac6b58b71f841aaca9&amp;apptime=1602817013" TargetMode="External"/><Relationship Id="rId30" Type="http://schemas.openxmlformats.org/officeDocument/2006/relationships/hyperlink" Target="https://www.xiaohongshu.com/user/profile/59ebe72ce8ac2b30a041a6e0?xhsshare=CopyLink&amp;appuid=59ebe72ce8ac2b30a041a6e0&amp;apptime=1602685550" TargetMode="External"/><Relationship Id="rId35" Type="http://schemas.openxmlformats.org/officeDocument/2006/relationships/hyperlink" Target="https://www.xiaohongshu.com/user/profile/5c23449e000000000703c832?xhsshare=CopyLink&amp;appuid=5c23449e000000000703c832&amp;apptime=1593416055" TargetMode="External"/><Relationship Id="rId43" Type="http://schemas.openxmlformats.org/officeDocument/2006/relationships/hyperlink" Target="https://www.xiaohongshu.com/user/profile/5ee8d53f000000000101d89d?xhsshare=CopyLink&amp;appuid=5ee8d53f000000000101d89d&amp;apptime=1595615608" TargetMode="External"/><Relationship Id="rId48" Type="http://schemas.openxmlformats.org/officeDocument/2006/relationships/hyperlink" Target="https://www.xiaohongshu.com/user/profile/5eeb919e000000000100465c?xhsshare=CopyLink&amp;appuid=5eeb919e000000000100465c&amp;apptime=1599144654" TargetMode="External"/><Relationship Id="rId8" Type="http://schemas.openxmlformats.org/officeDocument/2006/relationships/hyperlink" Target="https://www.xiaohongshu.com/user/profile/5e9ab82d000000000100b484?xhsshare=CopyLink&amp;appuid=5e9ab82d000000000100b484&amp;apptime=1595408694" TargetMode="External"/><Relationship Id="rId51" Type="http://schemas.openxmlformats.org/officeDocument/2006/relationships/hyperlink" Target="https://www.xiaohongshu.com/user/profile/5dd62f2e0000000001008dfe?xhsshare=CopyLink&amp;appuid=5dd62f2e0000000001008dfe&amp;apptime=15878860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AF61"/>
  <sheetViews>
    <sheetView showGridLines="0" tabSelected="1" zoomScale="84" zoomScaleNormal="84" workbookViewId="0">
      <pane xSplit="15" ySplit="2" topLeftCell="P3" activePane="bottomRight" state="frozen"/>
      <selection pane="topRight"/>
      <selection pane="bottomLeft"/>
      <selection pane="bottomRight" activeCell="Q43" sqref="Q43"/>
    </sheetView>
  </sheetViews>
  <sheetFormatPr baseColWidth="10" defaultColWidth="9.33203125" defaultRowHeight="30.75" customHeight="1"/>
  <cols>
    <col min="1" max="1" width="1.77734375" style="45" customWidth="1"/>
    <col min="2" max="2" width="20.88671875" style="46" customWidth="1"/>
    <col min="3" max="3" width="1.77734375" style="47" customWidth="1"/>
    <col min="4" max="4" width="22.109375" style="48" customWidth="1"/>
    <col min="5" max="7" width="13.33203125" style="49" customWidth="1"/>
    <col min="8" max="9" width="8.6640625" style="50" customWidth="1"/>
    <col min="10" max="10" width="13.33203125" style="49" customWidth="1"/>
    <col min="11" max="11" width="8.33203125" style="49" hidden="1" customWidth="1"/>
    <col min="12" max="12" width="13.33203125" style="51" hidden="1" customWidth="1"/>
    <col min="13" max="13" width="13.6640625" style="48" hidden="1" customWidth="1"/>
    <col min="14" max="14" width="8.6640625" style="52" hidden="1" customWidth="1"/>
    <col min="15" max="15" width="10.21875" style="52" customWidth="1"/>
    <col min="16" max="18" width="8.109375" style="48" customWidth="1"/>
    <col min="20" max="20" width="8.109375" style="53" customWidth="1"/>
    <col min="21" max="21" width="15.5546875" style="53" customWidth="1"/>
    <col min="22" max="25" width="18.88671875" style="53" hidden="1" customWidth="1"/>
    <col min="26" max="26" width="8.33203125" style="54" customWidth="1"/>
    <col min="27" max="29" width="8.33203125" style="55" customWidth="1"/>
    <col min="30" max="31" width="9.33203125" style="49"/>
    <col min="32" max="16384" width="9.33203125" style="48"/>
  </cols>
  <sheetData>
    <row r="1" spans="2:32" ht="51" customHeight="1">
      <c r="B1" s="56" t="s">
        <v>0</v>
      </c>
      <c r="D1" s="57" t="s">
        <v>1</v>
      </c>
      <c r="E1" s="57"/>
      <c r="F1" s="57"/>
      <c r="G1" s="57"/>
      <c r="H1" s="58"/>
      <c r="I1" s="58"/>
      <c r="J1" s="57"/>
      <c r="K1" s="57"/>
      <c r="L1" s="57"/>
      <c r="M1" s="57"/>
      <c r="N1" s="91"/>
      <c r="O1" s="91"/>
      <c r="P1" s="57"/>
      <c r="Q1" s="57"/>
      <c r="R1" s="57"/>
      <c r="S1" s="57"/>
      <c r="T1" s="57"/>
      <c r="U1" s="57"/>
      <c r="V1" s="57"/>
      <c r="W1" s="57"/>
      <c r="X1" s="57"/>
      <c r="Y1" s="57"/>
      <c r="Z1" s="55"/>
      <c r="AC1" s="48"/>
    </row>
    <row r="2" spans="2:32" ht="30.75" customHeight="1">
      <c r="B2" s="59">
        <v>44134</v>
      </c>
      <c r="D2" s="60" t="s">
        <v>2</v>
      </c>
      <c r="E2" s="60" t="s">
        <v>3</v>
      </c>
      <c r="F2" s="60" t="s">
        <v>4</v>
      </c>
      <c r="G2" s="60" t="s">
        <v>5</v>
      </c>
      <c r="H2" s="61" t="s">
        <v>6</v>
      </c>
      <c r="I2" s="61" t="s">
        <v>7</v>
      </c>
      <c r="J2" s="60" t="s">
        <v>8</v>
      </c>
      <c r="K2" s="60" t="s">
        <v>9</v>
      </c>
      <c r="L2" s="92" t="s">
        <v>10</v>
      </c>
      <c r="M2" s="93" t="s">
        <v>11</v>
      </c>
      <c r="N2" s="94" t="s">
        <v>12</v>
      </c>
      <c r="O2" s="95" t="s">
        <v>13</v>
      </c>
      <c r="P2" s="60" t="s">
        <v>14</v>
      </c>
      <c r="Q2" s="127" t="s">
        <v>15</v>
      </c>
      <c r="R2" s="127" t="s">
        <v>16</v>
      </c>
      <c r="S2" s="128" t="s">
        <v>17</v>
      </c>
      <c r="T2" s="128" t="s">
        <v>18</v>
      </c>
      <c r="U2" s="129" t="s">
        <v>19</v>
      </c>
      <c r="V2" s="129" t="s">
        <v>20</v>
      </c>
      <c r="W2" s="129" t="s">
        <v>21</v>
      </c>
      <c r="X2" s="130" t="s">
        <v>22</v>
      </c>
      <c r="Y2" s="130" t="s">
        <v>23</v>
      </c>
      <c r="Z2" s="150" t="s">
        <v>24</v>
      </c>
      <c r="AA2" s="150" t="s">
        <v>25</v>
      </c>
      <c r="AB2" s="150" t="s">
        <v>26</v>
      </c>
      <c r="AC2" s="150" t="s">
        <v>27</v>
      </c>
      <c r="AD2" s="151" t="s">
        <v>28</v>
      </c>
      <c r="AE2" s="151" t="s">
        <v>29</v>
      </c>
      <c r="AF2" s="48" t="s">
        <v>30</v>
      </c>
    </row>
    <row r="3" spans="2:32" ht="30.75" customHeight="1">
      <c r="B3" s="56" t="s">
        <v>31</v>
      </c>
      <c r="D3" s="62" t="s">
        <v>32</v>
      </c>
      <c r="E3" s="62" t="s">
        <v>33</v>
      </c>
      <c r="F3" s="62" t="s">
        <v>34</v>
      </c>
      <c r="G3" s="63" t="s">
        <v>35</v>
      </c>
      <c r="H3" s="64" t="s">
        <v>36</v>
      </c>
      <c r="I3" s="64">
        <v>500</v>
      </c>
      <c r="J3" s="96">
        <v>13543816455</v>
      </c>
      <c r="K3" s="97">
        <v>5</v>
      </c>
      <c r="L3" s="98">
        <v>43794</v>
      </c>
      <c r="M3" s="90"/>
      <c r="N3" s="99"/>
      <c r="O3" s="100">
        <f>tbl邀请[[#This Row],[拍单日期]]+5+tbl邀请[[#This Row],[收货后出稿时间]]</f>
        <v>43804</v>
      </c>
      <c r="P3" s="101" t="s">
        <v>37</v>
      </c>
      <c r="Q3" s="101">
        <v>10</v>
      </c>
      <c r="R3" s="101">
        <v>7</v>
      </c>
      <c r="S3" s="101" t="s">
        <v>37</v>
      </c>
      <c r="T3" s="131">
        <v>500</v>
      </c>
      <c r="U3" s="132" t="s">
        <v>38</v>
      </c>
      <c r="V3" s="133"/>
      <c r="W3" s="133"/>
      <c r="X3" s="133" t="e">
        <f>VLOOKUP([1]!tbl邀请[[#This Row],[链接]],[1]Check20201112!$A$3:$W$61,12,FALSE)</f>
        <v>#REF!</v>
      </c>
      <c r="Y3" s="133" t="e">
        <f>VLOOKUP([1]!tbl邀请[[#This Row],[链接]],[1]Check20201112!$A$3:$W$61,2,FALSE)</f>
        <v>#REF!</v>
      </c>
      <c r="Z3" s="152">
        <v>9</v>
      </c>
      <c r="AA3" s="153">
        <v>5</v>
      </c>
      <c r="AB3" s="153">
        <v>24</v>
      </c>
      <c r="AC3" s="153">
        <v>3</v>
      </c>
      <c r="AD3" s="154" t="s">
        <v>39</v>
      </c>
      <c r="AE3" s="154" t="s">
        <v>37</v>
      </c>
      <c r="AF3" s="155" t="s">
        <v>40</v>
      </c>
    </row>
    <row r="4" spans="2:32" ht="30.75" customHeight="1">
      <c r="B4" s="65">
        <f ca="1">婚礼日期-TODAY()</f>
        <v>-153</v>
      </c>
      <c r="D4" s="62" t="s">
        <v>41</v>
      </c>
      <c r="E4" s="62" t="s">
        <v>42</v>
      </c>
      <c r="F4" s="62" t="s">
        <v>41</v>
      </c>
      <c r="G4" s="63" t="s">
        <v>43</v>
      </c>
      <c r="H4" s="64" t="s">
        <v>44</v>
      </c>
      <c r="I4" s="64">
        <v>500</v>
      </c>
      <c r="J4" s="96">
        <v>17675611328</v>
      </c>
      <c r="K4" s="102"/>
      <c r="L4" s="103"/>
      <c r="M4" s="104"/>
      <c r="N4" s="105"/>
      <c r="O4" s="100">
        <f>tbl邀请[[#This Row],[拍单日期]]+5+tbl邀请[[#This Row],[收货后出稿时间]]</f>
        <v>5</v>
      </c>
      <c r="P4" s="101" t="s">
        <v>37</v>
      </c>
      <c r="Q4" s="101">
        <v>10</v>
      </c>
      <c r="R4" s="101">
        <v>8</v>
      </c>
      <c r="S4" s="101" t="s">
        <v>37</v>
      </c>
      <c r="T4" s="131">
        <v>500</v>
      </c>
      <c r="U4" s="134" t="s">
        <v>45</v>
      </c>
      <c r="V4" s="135"/>
      <c r="W4" s="135"/>
      <c r="X4" s="135" t="e">
        <f>VLOOKUP([1]!tbl邀请[[#This Row],[链接]],[1]Check20201112!$A$3:$W$61,12,FALSE)</f>
        <v>#REF!</v>
      </c>
      <c r="Y4" s="135" t="e">
        <f>VLOOKUP([1]!tbl邀请[[#This Row],[链接]],[1]Check20201112!$A$3:$W$61,2,FALSE)</f>
        <v>#REF!</v>
      </c>
      <c r="Z4" s="156" t="s">
        <v>46</v>
      </c>
      <c r="AA4" s="156" t="s">
        <v>47</v>
      </c>
      <c r="AB4" s="156" t="s">
        <v>48</v>
      </c>
      <c r="AC4" s="157" t="s">
        <v>48</v>
      </c>
      <c r="AD4" s="154" t="s">
        <v>39</v>
      </c>
      <c r="AE4" s="154" t="s">
        <v>37</v>
      </c>
      <c r="AF4" s="155" t="s">
        <v>40</v>
      </c>
    </row>
    <row r="5" spans="2:32" ht="30.75" customHeight="1">
      <c r="B5" s="66" t="s">
        <v>49</v>
      </c>
      <c r="D5" s="62" t="s">
        <v>50</v>
      </c>
      <c r="E5" s="62" t="s">
        <v>51</v>
      </c>
      <c r="F5" s="62" t="s">
        <v>50</v>
      </c>
      <c r="G5" s="63" t="s">
        <v>52</v>
      </c>
      <c r="H5" s="64" t="s">
        <v>53</v>
      </c>
      <c r="I5" s="64">
        <v>500</v>
      </c>
      <c r="J5" s="96">
        <v>13078893745</v>
      </c>
      <c r="K5" s="102"/>
      <c r="L5" s="103"/>
      <c r="M5" s="104"/>
      <c r="N5" s="105"/>
      <c r="O5" s="100">
        <f>tbl邀请[[#This Row],[拍单日期]]+5+tbl邀请[[#This Row],[收货后出稿时间]]</f>
        <v>5</v>
      </c>
      <c r="P5" s="101" t="s">
        <v>37</v>
      </c>
      <c r="Q5" s="101">
        <v>10</v>
      </c>
      <c r="R5" s="101">
        <v>8</v>
      </c>
      <c r="S5" s="101" t="s">
        <v>37</v>
      </c>
      <c r="T5" s="131">
        <v>500</v>
      </c>
      <c r="U5" s="134" t="s">
        <v>54</v>
      </c>
      <c r="V5" s="136" t="s">
        <v>55</v>
      </c>
      <c r="W5" s="135"/>
      <c r="X5" s="135" t="e">
        <f>VLOOKUP([1]!tbl邀请[[#This Row],[链接]],[1]Check20201112!$A$3:$W$61,12,FALSE)</f>
        <v>#REF!</v>
      </c>
      <c r="Y5" s="135" t="e">
        <f>VLOOKUP([1]!tbl邀请[[#This Row],[链接]],[1]Check20201112!$A$3:$W$61,2,FALSE)</f>
        <v>#REF!</v>
      </c>
      <c r="Z5" s="156" t="s">
        <v>56</v>
      </c>
      <c r="AA5" s="156" t="s">
        <v>57</v>
      </c>
      <c r="AB5" s="156" t="s">
        <v>58</v>
      </c>
      <c r="AC5" s="157" t="s">
        <v>58</v>
      </c>
      <c r="AD5" s="154" t="s">
        <v>39</v>
      </c>
      <c r="AE5" s="154" t="s">
        <v>37</v>
      </c>
      <c r="AF5" s="155" t="s">
        <v>40</v>
      </c>
    </row>
    <row r="6" spans="2:32" ht="32.1" customHeight="1">
      <c r="B6" s="67">
        <f>tbl邀请[[#Totals],[小红书昵称]]</f>
        <v>58</v>
      </c>
      <c r="D6" s="62" t="s">
        <v>59</v>
      </c>
      <c r="E6" s="62" t="s">
        <v>60</v>
      </c>
      <c r="F6" s="62" t="s">
        <v>59</v>
      </c>
      <c r="G6" s="63" t="s">
        <v>61</v>
      </c>
      <c r="H6" s="64" t="s">
        <v>62</v>
      </c>
      <c r="I6" s="64">
        <v>500</v>
      </c>
      <c r="J6" s="96">
        <v>17868140227</v>
      </c>
      <c r="K6" s="97"/>
      <c r="L6" s="98"/>
      <c r="M6" s="90"/>
      <c r="N6" s="99"/>
      <c r="O6" s="100">
        <f>tbl邀请[[#This Row],[拍单日期]]+5+tbl邀请[[#This Row],[收货后出稿时间]]</f>
        <v>5</v>
      </c>
      <c r="P6" s="101" t="s">
        <v>37</v>
      </c>
      <c r="Q6" s="101">
        <v>10</v>
      </c>
      <c r="R6" s="101">
        <v>8</v>
      </c>
      <c r="S6" s="101" t="s">
        <v>37</v>
      </c>
      <c r="T6" s="131">
        <v>500</v>
      </c>
      <c r="U6" s="132" t="s">
        <v>63</v>
      </c>
      <c r="V6" s="137" t="s">
        <v>64</v>
      </c>
      <c r="W6" s="133"/>
      <c r="X6" s="133" t="e">
        <f>VLOOKUP([1]!tbl邀请[[#This Row],[链接]],[1]Check20201112!$A$3:$W$61,12,FALSE)</f>
        <v>#REF!</v>
      </c>
      <c r="Y6" s="133" t="e">
        <f>VLOOKUP([1]!tbl邀请[[#This Row],[链接]],[1]Check20201112!$A$3:$W$61,2,FALSE)</f>
        <v>#REF!</v>
      </c>
      <c r="Z6" s="158">
        <v>2</v>
      </c>
      <c r="AA6" s="158">
        <v>0</v>
      </c>
      <c r="AB6" s="158">
        <v>5</v>
      </c>
      <c r="AC6" s="158">
        <v>5</v>
      </c>
      <c r="AD6" s="154" t="s">
        <v>39</v>
      </c>
      <c r="AE6" s="154" t="s">
        <v>37</v>
      </c>
      <c r="AF6" s="155" t="s">
        <v>40</v>
      </c>
    </row>
    <row r="7" spans="2:32" ht="30.75" customHeight="1">
      <c r="B7" s="66" t="s">
        <v>65</v>
      </c>
      <c r="D7" s="62" t="s">
        <v>66</v>
      </c>
      <c r="E7" s="62" t="s">
        <v>67</v>
      </c>
      <c r="F7" s="62" t="s">
        <v>68</v>
      </c>
      <c r="G7" s="63" t="s">
        <v>69</v>
      </c>
      <c r="H7" s="64" t="s">
        <v>62</v>
      </c>
      <c r="I7" s="64">
        <v>400</v>
      </c>
      <c r="J7" s="96">
        <v>13750212167</v>
      </c>
      <c r="K7" s="102"/>
      <c r="L7" s="103"/>
      <c r="M7" s="104"/>
      <c r="N7" s="105"/>
      <c r="O7" s="100">
        <f>tbl邀请[[#This Row],[拍单日期]]+5+tbl邀请[[#This Row],[收货后出稿时间]]</f>
        <v>5</v>
      </c>
      <c r="P7" s="101" t="s">
        <v>37</v>
      </c>
      <c r="Q7" s="101">
        <v>10</v>
      </c>
      <c r="R7" s="101">
        <v>8</v>
      </c>
      <c r="S7" s="101" t="s">
        <v>37</v>
      </c>
      <c r="T7" s="131">
        <v>400</v>
      </c>
      <c r="U7" s="134" t="s">
        <v>70</v>
      </c>
      <c r="V7" s="136" t="s">
        <v>70</v>
      </c>
      <c r="W7" s="135"/>
      <c r="X7" s="135" t="e">
        <f>VLOOKUP([1]!tbl邀请[[#This Row],[链接]],[1]Check20201112!$A$3:$W$61,12,FALSE)</f>
        <v>#REF!</v>
      </c>
      <c r="Y7" s="135" t="e">
        <f>VLOOKUP([1]!tbl邀请[[#This Row],[链接]],[1]Check20201112!$A$3:$W$61,2,FALSE)</f>
        <v>#REF!</v>
      </c>
      <c r="Z7" s="158">
        <v>130</v>
      </c>
      <c r="AA7" s="158">
        <v>34</v>
      </c>
      <c r="AB7" s="158">
        <v>4</v>
      </c>
      <c r="AC7" s="158">
        <v>4</v>
      </c>
      <c r="AD7" s="154" t="s">
        <v>39</v>
      </c>
      <c r="AE7" s="154" t="s">
        <v>37</v>
      </c>
      <c r="AF7" s="155" t="s">
        <v>40</v>
      </c>
    </row>
    <row r="8" spans="2:32" ht="31.5" customHeight="1">
      <c r="B8" s="67">
        <f>tbl邀请[[#Totals],[拍单日期]]</f>
        <v>1</v>
      </c>
      <c r="D8" s="62" t="s">
        <v>71</v>
      </c>
      <c r="E8" s="62" t="s">
        <v>72</v>
      </c>
      <c r="F8" s="62" t="s">
        <v>71</v>
      </c>
      <c r="G8" s="63" t="s">
        <v>73</v>
      </c>
      <c r="H8" s="64" t="s">
        <v>74</v>
      </c>
      <c r="I8" s="64">
        <v>600</v>
      </c>
      <c r="J8" s="96">
        <v>13866163024</v>
      </c>
      <c r="K8" s="102"/>
      <c r="L8" s="103"/>
      <c r="M8" s="104"/>
      <c r="N8" s="105"/>
      <c r="O8" s="100">
        <f>tbl邀请[[#This Row],[拍单日期]]+5+tbl邀请[[#This Row],[收货后出稿时间]]</f>
        <v>5</v>
      </c>
      <c r="P8" s="101" t="s">
        <v>37</v>
      </c>
      <c r="Q8" s="101">
        <v>10</v>
      </c>
      <c r="R8" s="101">
        <v>7</v>
      </c>
      <c r="S8" s="101" t="s">
        <v>37</v>
      </c>
      <c r="T8" s="131">
        <v>600</v>
      </c>
      <c r="U8" s="132" t="s">
        <v>75</v>
      </c>
      <c r="V8" s="136" t="s">
        <v>76</v>
      </c>
      <c r="W8" s="135"/>
      <c r="X8" s="135" t="e">
        <f>VLOOKUP([1]!tbl邀请[[#This Row],[链接]],[1]Check20201112!$A$3:$W$61,12,FALSE)</f>
        <v>#REF!</v>
      </c>
      <c r="Y8" s="135" t="e">
        <f>VLOOKUP([1]!tbl邀请[[#This Row],[链接]],[1]Check20201112!$A$3:$W$61,2,FALSE)</f>
        <v>#REF!</v>
      </c>
      <c r="Z8" s="158">
        <v>70</v>
      </c>
      <c r="AA8" s="158">
        <v>32</v>
      </c>
      <c r="AB8" s="158">
        <v>11</v>
      </c>
      <c r="AC8" s="158">
        <v>11</v>
      </c>
      <c r="AD8" s="154" t="s">
        <v>39</v>
      </c>
      <c r="AE8" s="154" t="s">
        <v>37</v>
      </c>
      <c r="AF8" s="155" t="s">
        <v>40</v>
      </c>
    </row>
    <row r="9" spans="2:32" ht="30.75" customHeight="1">
      <c r="B9" s="66" t="s">
        <v>77</v>
      </c>
      <c r="D9" s="62" t="s">
        <v>78</v>
      </c>
      <c r="E9" s="62" t="s">
        <v>79</v>
      </c>
      <c r="F9" s="62" t="s">
        <v>78</v>
      </c>
      <c r="G9" s="63" t="s">
        <v>80</v>
      </c>
      <c r="H9" s="64" t="s">
        <v>62</v>
      </c>
      <c r="I9" s="64">
        <v>500</v>
      </c>
      <c r="J9" s="96">
        <v>18290085448</v>
      </c>
      <c r="K9" s="102"/>
      <c r="L9" s="103"/>
      <c r="M9" s="104"/>
      <c r="N9" s="105"/>
      <c r="O9" s="100">
        <f>tbl邀请[[#This Row],[拍单日期]]+5+tbl邀请[[#This Row],[收货后出稿时间]]</f>
        <v>5</v>
      </c>
      <c r="P9" s="101" t="s">
        <v>37</v>
      </c>
      <c r="Q9" s="101">
        <v>8</v>
      </c>
      <c r="R9" s="101">
        <v>7</v>
      </c>
      <c r="S9" s="101" t="s">
        <v>37</v>
      </c>
      <c r="T9" s="131">
        <v>500</v>
      </c>
      <c r="U9" s="132" t="s">
        <v>81</v>
      </c>
      <c r="V9" s="136" t="s">
        <v>82</v>
      </c>
      <c r="W9" s="135"/>
      <c r="X9" s="135" t="e">
        <f>VLOOKUP([1]!tbl邀请[[#This Row],[链接]],[1]Check20201112!$A$3:$W$61,12,FALSE)</f>
        <v>#REF!</v>
      </c>
      <c r="Y9" s="135" t="e">
        <f>VLOOKUP([1]!tbl邀请[[#This Row],[链接]],[1]Check20201112!$A$3:$W$61,2,FALSE)</f>
        <v>#REF!</v>
      </c>
      <c r="Z9" s="158">
        <v>164</v>
      </c>
      <c r="AA9" s="158">
        <v>122</v>
      </c>
      <c r="AB9" s="158">
        <v>9</v>
      </c>
      <c r="AC9" s="158">
        <v>9</v>
      </c>
      <c r="AD9" s="154" t="s">
        <v>39</v>
      </c>
      <c r="AE9" s="154" t="s">
        <v>37</v>
      </c>
      <c r="AF9" s="155" t="s">
        <v>40</v>
      </c>
    </row>
    <row r="10" spans="2:32" ht="30.75" customHeight="1">
      <c r="B10" s="67">
        <f>tbl邀请[[#Totals],[是否交稿]]</f>
        <v>57</v>
      </c>
      <c r="D10" s="62" t="s">
        <v>83</v>
      </c>
      <c r="E10" s="62" t="s">
        <v>84</v>
      </c>
      <c r="F10" s="62" t="s">
        <v>85</v>
      </c>
      <c r="G10" s="63" t="s">
        <v>86</v>
      </c>
      <c r="H10" s="64" t="s">
        <v>87</v>
      </c>
      <c r="I10" s="64">
        <v>500</v>
      </c>
      <c r="J10" s="96">
        <v>15360460761</v>
      </c>
      <c r="K10" s="102"/>
      <c r="L10" s="103"/>
      <c r="M10" s="104"/>
      <c r="N10" s="105"/>
      <c r="O10" s="100">
        <f>tbl邀请[[#This Row],[拍单日期]]+5+tbl邀请[[#This Row],[收货后出稿时间]]</f>
        <v>5</v>
      </c>
      <c r="P10" s="101" t="s">
        <v>37</v>
      </c>
      <c r="Q10" s="101">
        <v>8</v>
      </c>
      <c r="R10" s="101">
        <v>7</v>
      </c>
      <c r="S10" s="101" t="s">
        <v>37</v>
      </c>
      <c r="T10" s="131">
        <v>500</v>
      </c>
      <c r="U10" s="132" t="s">
        <v>88</v>
      </c>
      <c r="V10" s="135"/>
      <c r="W10" s="135"/>
      <c r="X10" s="135" t="e">
        <f>VLOOKUP([1]!tbl邀请[[#This Row],[链接]],[1]Check20201112!$A$3:$W$61,12,FALSE)</f>
        <v>#REF!</v>
      </c>
      <c r="Y10" s="135" t="e">
        <f>VLOOKUP([1]!tbl邀请[[#This Row],[链接]],[1]Check20201112!$A$3:$W$61,2,FALSE)</f>
        <v>#REF!</v>
      </c>
      <c r="Z10" s="158">
        <v>79</v>
      </c>
      <c r="AA10" s="158">
        <v>37</v>
      </c>
      <c r="AB10" s="158">
        <v>0</v>
      </c>
      <c r="AC10" s="158">
        <v>0</v>
      </c>
      <c r="AD10" s="154" t="s">
        <v>39</v>
      </c>
      <c r="AE10" s="154" t="s">
        <v>37</v>
      </c>
      <c r="AF10" s="155" t="s">
        <v>40</v>
      </c>
    </row>
    <row r="11" spans="2:32" ht="30.75" customHeight="1">
      <c r="B11" s="66" t="s">
        <v>89</v>
      </c>
      <c r="D11" s="62" t="s">
        <v>90</v>
      </c>
      <c r="E11" s="62" t="s">
        <v>91</v>
      </c>
      <c r="F11" s="62" t="s">
        <v>92</v>
      </c>
      <c r="G11" s="63" t="s">
        <v>93</v>
      </c>
      <c r="H11" s="64" t="s">
        <v>94</v>
      </c>
      <c r="I11" s="64">
        <v>400</v>
      </c>
      <c r="J11" s="96">
        <v>19828232998</v>
      </c>
      <c r="K11" s="97"/>
      <c r="L11" s="98"/>
      <c r="M11" s="90"/>
      <c r="N11" s="99"/>
      <c r="O11" s="100">
        <f>tbl邀请[[#This Row],[拍单日期]]+5+tbl邀请[[#This Row],[收货后出稿时间]]</f>
        <v>5</v>
      </c>
      <c r="P11" s="101" t="s">
        <v>37</v>
      </c>
      <c r="Q11" s="101">
        <v>10</v>
      </c>
      <c r="R11" s="101">
        <v>10</v>
      </c>
      <c r="S11" s="101" t="s">
        <v>37</v>
      </c>
      <c r="T11" s="131">
        <v>400</v>
      </c>
      <c r="U11" s="132" t="s">
        <v>95</v>
      </c>
      <c r="V11" s="133"/>
      <c r="W11" s="133"/>
      <c r="X11" s="133" t="e">
        <f>VLOOKUP([1]!tbl邀请[[#This Row],[链接]],[1]Check20201112!$A$3:$W$61,12,FALSE)</f>
        <v>#REF!</v>
      </c>
      <c r="Y11" s="133" t="e">
        <f>VLOOKUP([1]!tbl邀请[[#This Row],[链接]],[1]Check20201112!$A$3:$W$61,2,FALSE)</f>
        <v>#REF!</v>
      </c>
      <c r="Z11" s="158">
        <v>32</v>
      </c>
      <c r="AA11" s="158">
        <v>16</v>
      </c>
      <c r="AB11" s="158">
        <v>11</v>
      </c>
      <c r="AC11" s="158">
        <v>11</v>
      </c>
      <c r="AD11" s="154" t="s">
        <v>39</v>
      </c>
      <c r="AE11" s="154" t="s">
        <v>37</v>
      </c>
      <c r="AF11" s="155" t="s">
        <v>40</v>
      </c>
    </row>
    <row r="12" spans="2:32" ht="30.75" customHeight="1">
      <c r="B12" s="67">
        <f>tbl邀请[[#Totals],[是否发布]]</f>
        <v>57</v>
      </c>
      <c r="D12" s="62" t="s">
        <v>96</v>
      </c>
      <c r="E12" s="62" t="s">
        <v>97</v>
      </c>
      <c r="F12" s="62" t="s">
        <v>98</v>
      </c>
      <c r="G12" s="63" t="s">
        <v>99</v>
      </c>
      <c r="H12" s="64" t="s">
        <v>74</v>
      </c>
      <c r="I12" s="64">
        <v>500</v>
      </c>
      <c r="J12" s="96">
        <v>19942292390</v>
      </c>
      <c r="K12" s="97"/>
      <c r="L12" s="98"/>
      <c r="M12" s="90"/>
      <c r="N12" s="99"/>
      <c r="O12" s="100">
        <f>tbl邀请[[#This Row],[拍单日期]]+5+tbl邀请[[#This Row],[收货后出稿时间]]</f>
        <v>5</v>
      </c>
      <c r="P12" s="101" t="s">
        <v>37</v>
      </c>
      <c r="Q12" s="101">
        <v>10</v>
      </c>
      <c r="R12" s="101">
        <v>8</v>
      </c>
      <c r="S12" s="101" t="s">
        <v>37</v>
      </c>
      <c r="T12" s="131">
        <v>500</v>
      </c>
      <c r="U12" s="132" t="s">
        <v>100</v>
      </c>
      <c r="V12" s="133"/>
      <c r="W12" s="133"/>
      <c r="X12" s="133" t="e">
        <f>VLOOKUP([1]!tbl邀请[[#This Row],[链接]],[1]Check20201112!$A$3:$W$61,12,FALSE)</f>
        <v>#REF!</v>
      </c>
      <c r="Y12" s="133" t="e">
        <f>VLOOKUP([1]!tbl邀请[[#This Row],[链接]],[1]Check20201112!$A$3:$W$61,2,FALSE)</f>
        <v>#REF!</v>
      </c>
      <c r="Z12" s="158">
        <v>31</v>
      </c>
      <c r="AA12" s="158">
        <v>19</v>
      </c>
      <c r="AB12" s="158">
        <v>24</v>
      </c>
      <c r="AC12" s="158">
        <v>35</v>
      </c>
      <c r="AD12" s="154" t="s">
        <v>39</v>
      </c>
      <c r="AE12" s="154" t="s">
        <v>37</v>
      </c>
      <c r="AF12" s="155" t="s">
        <v>40</v>
      </c>
    </row>
    <row r="13" spans="2:32" ht="30.75" customHeight="1">
      <c r="B13" s="66" t="s">
        <v>101</v>
      </c>
      <c r="D13" s="68" t="s">
        <v>102</v>
      </c>
      <c r="E13" s="68" t="s">
        <v>103</v>
      </c>
      <c r="F13" s="68" t="s">
        <v>104</v>
      </c>
      <c r="G13" s="63" t="s">
        <v>105</v>
      </c>
      <c r="H13" s="64" t="s">
        <v>74</v>
      </c>
      <c r="I13" s="64">
        <v>200</v>
      </c>
      <c r="J13" s="96">
        <v>13360155541</v>
      </c>
      <c r="K13" s="102"/>
      <c r="L13" s="103"/>
      <c r="M13" s="104"/>
      <c r="N13" s="105"/>
      <c r="O13" s="100">
        <f>tbl邀请[[#This Row],[拍单日期]]+5+tbl邀请[[#This Row],[收货后出稿时间]]</f>
        <v>5</v>
      </c>
      <c r="P13" s="101" t="s">
        <v>37</v>
      </c>
      <c r="Q13" s="101">
        <v>10</v>
      </c>
      <c r="R13" s="101">
        <v>8</v>
      </c>
      <c r="S13" s="101" t="s">
        <v>37</v>
      </c>
      <c r="T13" s="131">
        <v>200</v>
      </c>
      <c r="U13" s="132" t="s">
        <v>106</v>
      </c>
      <c r="V13" s="135"/>
      <c r="W13" s="135"/>
      <c r="X13" s="135" t="e">
        <f>VLOOKUP([1]!tbl邀请[[#This Row],[链接]],[1]Check20201112!$A$3:$W$61,12,FALSE)</f>
        <v>#REF!</v>
      </c>
      <c r="Y13" s="135" t="e">
        <f>VLOOKUP([1]!tbl邀请[[#This Row],[链接]],[1]Check20201112!$A$3:$W$61,2,FALSE)</f>
        <v>#REF!</v>
      </c>
      <c r="Z13" s="158">
        <v>56</v>
      </c>
      <c r="AA13" s="158">
        <v>16</v>
      </c>
      <c r="AB13" s="158">
        <v>43</v>
      </c>
      <c r="AC13" s="158">
        <v>43</v>
      </c>
      <c r="AD13" s="154"/>
      <c r="AE13" s="154" t="s">
        <v>37</v>
      </c>
      <c r="AF13" s="155" t="s">
        <v>40</v>
      </c>
    </row>
    <row r="14" spans="2:32" ht="30.75" customHeight="1">
      <c r="B14" s="69">
        <f>tbl邀请[[#Totals],[拍单金额]]</f>
        <v>0</v>
      </c>
      <c r="D14" s="62" t="s">
        <v>107</v>
      </c>
      <c r="E14" s="62" t="s">
        <v>108</v>
      </c>
      <c r="F14" s="62" t="s">
        <v>109</v>
      </c>
      <c r="G14" s="63" t="s">
        <v>110</v>
      </c>
      <c r="H14" s="64" t="s">
        <v>62</v>
      </c>
      <c r="I14" s="64">
        <v>400</v>
      </c>
      <c r="J14" s="96">
        <v>15988133707</v>
      </c>
      <c r="K14" s="106"/>
      <c r="L14" s="107"/>
      <c r="M14" s="101"/>
      <c r="N14" s="108"/>
      <c r="O14" s="100">
        <f>tbl邀请[[#This Row],[拍单日期]]+5+tbl邀请[[#This Row],[收货后出稿时间]]</f>
        <v>5</v>
      </c>
      <c r="P14" s="101" t="s">
        <v>37</v>
      </c>
      <c r="Q14" s="101">
        <v>10</v>
      </c>
      <c r="R14" s="101">
        <v>7</v>
      </c>
      <c r="S14" s="101" t="s">
        <v>37</v>
      </c>
      <c r="T14" s="108">
        <v>400</v>
      </c>
      <c r="U14" s="132" t="s">
        <v>111</v>
      </c>
      <c r="V14" s="138"/>
      <c r="W14" s="138"/>
      <c r="X14" s="138" t="e">
        <f>VLOOKUP([1]!tbl邀请[[#This Row],[链接]],[1]Check20201112!$A$3:$W$61,12,FALSE)</f>
        <v>#REF!</v>
      </c>
      <c r="Y14" s="138" t="e">
        <f>VLOOKUP([1]!tbl邀请[[#This Row],[链接]],[1]Check20201112!$A$3:$W$61,2,FALSE)</f>
        <v>#REF!</v>
      </c>
      <c r="Z14" s="158">
        <v>33</v>
      </c>
      <c r="AA14" s="158">
        <v>18</v>
      </c>
      <c r="AB14" s="158">
        <v>35</v>
      </c>
      <c r="AC14" s="158">
        <v>23</v>
      </c>
      <c r="AD14" s="154"/>
      <c r="AE14" s="154" t="s">
        <v>37</v>
      </c>
      <c r="AF14" s="155" t="s">
        <v>40</v>
      </c>
    </row>
    <row r="15" spans="2:32" ht="30.75" customHeight="1">
      <c r="B15" s="66" t="s">
        <v>112</v>
      </c>
      <c r="D15" s="62" t="s">
        <v>113</v>
      </c>
      <c r="E15" s="62" t="s">
        <v>114</v>
      </c>
      <c r="F15" s="62" t="s">
        <v>115</v>
      </c>
      <c r="G15" s="63" t="s">
        <v>116</v>
      </c>
      <c r="H15" s="64" t="s">
        <v>117</v>
      </c>
      <c r="I15" s="64">
        <v>300</v>
      </c>
      <c r="J15" s="96">
        <v>13652866887</v>
      </c>
      <c r="K15" s="102"/>
      <c r="L15" s="103"/>
      <c r="M15" s="104"/>
      <c r="N15" s="105"/>
      <c r="O15" s="100">
        <f>tbl邀请[[#This Row],[拍单日期]]+5+tbl邀请[[#This Row],[收货后出稿时间]]</f>
        <v>5</v>
      </c>
      <c r="P15" s="101" t="s">
        <v>37</v>
      </c>
      <c r="Q15" s="101">
        <v>9</v>
      </c>
      <c r="R15" s="101">
        <v>7</v>
      </c>
      <c r="S15" s="101" t="s">
        <v>37</v>
      </c>
      <c r="T15" s="131">
        <v>300</v>
      </c>
      <c r="U15" s="132" t="s">
        <v>118</v>
      </c>
      <c r="V15" s="135"/>
      <c r="W15" s="135"/>
      <c r="X15" s="135" t="e">
        <f>VLOOKUP([1]!tbl邀请[[#This Row],[链接]],[1]Check20201112!$A$3:$W$61,12,FALSE)</f>
        <v>#REF!</v>
      </c>
      <c r="Y15" s="135" t="e">
        <f>VLOOKUP([1]!tbl邀请[[#This Row],[链接]],[1]Check20201112!$A$3:$W$61,2,FALSE)</f>
        <v>#REF!</v>
      </c>
      <c r="Z15" s="158">
        <v>109</v>
      </c>
      <c r="AA15" s="158">
        <v>41</v>
      </c>
      <c r="AB15" s="158">
        <v>0</v>
      </c>
      <c r="AC15" s="158">
        <v>0</v>
      </c>
      <c r="AD15" s="154" t="s">
        <v>39</v>
      </c>
      <c r="AE15" s="154" t="s">
        <v>37</v>
      </c>
      <c r="AF15" s="155" t="s">
        <v>40</v>
      </c>
    </row>
    <row r="16" spans="2:32" ht="30.75" customHeight="1">
      <c r="B16" s="69">
        <f>tbl邀请[[#Totals],[结算金额]]</f>
        <v>17750</v>
      </c>
      <c r="D16" s="62" t="s">
        <v>119</v>
      </c>
      <c r="E16" s="62" t="s">
        <v>120</v>
      </c>
      <c r="F16" s="62" t="s">
        <v>121</v>
      </c>
      <c r="G16" s="63" t="s">
        <v>122</v>
      </c>
      <c r="H16" s="64" t="s">
        <v>74</v>
      </c>
      <c r="I16" s="64">
        <v>400</v>
      </c>
      <c r="J16" s="96">
        <v>18165597933</v>
      </c>
      <c r="K16" s="109"/>
      <c r="L16" s="110"/>
      <c r="M16" s="111"/>
      <c r="N16" s="112"/>
      <c r="O16" s="100">
        <f>tbl邀请[[#This Row],[拍单日期]]+5+tbl邀请[[#This Row],[收货后出稿时间]]</f>
        <v>5</v>
      </c>
      <c r="P16" s="101" t="s">
        <v>37</v>
      </c>
      <c r="Q16" s="101">
        <v>8</v>
      </c>
      <c r="R16" s="101">
        <v>9</v>
      </c>
      <c r="S16" s="101" t="s">
        <v>37</v>
      </c>
      <c r="T16" s="131">
        <v>400</v>
      </c>
      <c r="U16" s="132" t="s">
        <v>123</v>
      </c>
      <c r="V16" s="139"/>
      <c r="W16" s="139"/>
      <c r="X16" s="133" t="e">
        <f>VLOOKUP([1]!tbl邀请[[#This Row],[链接]],[1]Check20201112!$A$3:$W$61,12,FALSE)</f>
        <v>#REF!</v>
      </c>
      <c r="Y16" s="139" t="e">
        <f>VLOOKUP([1]!tbl邀请[[#This Row],[链接]],[1]Check20201112!$A$3:$W$61,2,FALSE)</f>
        <v>#REF!</v>
      </c>
      <c r="Z16" s="158">
        <v>44</v>
      </c>
      <c r="AA16" s="158">
        <v>21</v>
      </c>
      <c r="AB16" s="158">
        <v>8</v>
      </c>
      <c r="AC16" s="158">
        <v>5</v>
      </c>
      <c r="AD16" s="154" t="s">
        <v>39</v>
      </c>
      <c r="AE16" s="154" t="s">
        <v>37</v>
      </c>
      <c r="AF16" s="155" t="s">
        <v>40</v>
      </c>
    </row>
    <row r="17" spans="2:32" ht="30.75" customHeight="1">
      <c r="B17" s="66" t="s">
        <v>124</v>
      </c>
      <c r="D17" s="62" t="s">
        <v>125</v>
      </c>
      <c r="E17" s="62" t="s">
        <v>126</v>
      </c>
      <c r="F17" s="62" t="s">
        <v>127</v>
      </c>
      <c r="G17" s="63" t="s">
        <v>128</v>
      </c>
      <c r="H17" s="64" t="s">
        <v>129</v>
      </c>
      <c r="I17" s="64">
        <v>500</v>
      </c>
      <c r="J17" s="96">
        <v>18407593039</v>
      </c>
      <c r="K17" s="97"/>
      <c r="L17" s="98"/>
      <c r="M17" s="90"/>
      <c r="N17" s="99"/>
      <c r="O17" s="100">
        <f>tbl邀请[[#This Row],[拍单日期]]+5+tbl邀请[[#This Row],[收货后出稿时间]]</f>
        <v>5</v>
      </c>
      <c r="P17" s="101" t="s">
        <v>37</v>
      </c>
      <c r="Q17" s="101">
        <v>10</v>
      </c>
      <c r="R17" s="101">
        <v>7</v>
      </c>
      <c r="S17" s="101" t="s">
        <v>37</v>
      </c>
      <c r="T17" s="131">
        <v>500</v>
      </c>
      <c r="U17" s="132" t="s">
        <v>130</v>
      </c>
      <c r="V17" s="133"/>
      <c r="W17" s="133"/>
      <c r="X17" s="133" t="e">
        <f>VLOOKUP([1]!tbl邀请[[#This Row],[链接]],[1]Check20201112!$A$3:$W$61,12,FALSE)</f>
        <v>#REF!</v>
      </c>
      <c r="Y17" s="133" t="e">
        <f>VLOOKUP([1]!tbl邀请[[#This Row],[链接]],[1]Check20201112!$A$3:$W$61,2,FALSE)</f>
        <v>#REF!</v>
      </c>
      <c r="Z17" s="158">
        <v>2</v>
      </c>
      <c r="AA17" s="158">
        <v>0</v>
      </c>
      <c r="AB17" s="158">
        <v>21</v>
      </c>
      <c r="AC17" s="158">
        <v>14</v>
      </c>
      <c r="AD17" s="154" t="s">
        <v>39</v>
      </c>
      <c r="AE17" s="154" t="s">
        <v>37</v>
      </c>
      <c r="AF17" s="155" t="s">
        <v>40</v>
      </c>
    </row>
    <row r="18" spans="2:32" ht="30.75" customHeight="1">
      <c r="B18" s="69">
        <f>tbl邀请[[#Totals],[笔记报价]]-B16</f>
        <v>600</v>
      </c>
      <c r="D18" s="70" t="s">
        <v>131</v>
      </c>
      <c r="E18" s="70" t="s">
        <v>132</v>
      </c>
      <c r="F18" s="70" t="s">
        <v>133</v>
      </c>
      <c r="G18" s="71" t="s">
        <v>134</v>
      </c>
      <c r="H18" s="72" t="s">
        <v>135</v>
      </c>
      <c r="I18" s="72">
        <v>450</v>
      </c>
      <c r="J18" s="113">
        <v>13076287628</v>
      </c>
      <c r="K18" s="114"/>
      <c r="L18" s="115"/>
      <c r="M18" s="116"/>
      <c r="N18" s="117"/>
      <c r="O18" s="118">
        <f>tbl邀请[[#This Row],[拍单日期]]+5+tbl邀请[[#This Row],[收货后出稿时间]]</f>
        <v>5</v>
      </c>
      <c r="P18" s="116" t="s">
        <v>456</v>
      </c>
      <c r="Q18" s="116"/>
      <c r="R18" s="116"/>
      <c r="S18" s="116" t="s">
        <v>456</v>
      </c>
      <c r="T18" s="117">
        <v>0</v>
      </c>
      <c r="U18" s="140"/>
      <c r="V18" s="140"/>
      <c r="W18" s="140"/>
      <c r="X18" s="141" t="e">
        <f>VLOOKUP([1]!tbl邀请[[#This Row],[链接]],[1]Check20201112!$A$3:$W$61,12,FALSE)</f>
        <v>#REF!</v>
      </c>
      <c r="Y18" s="141" t="e">
        <f>VLOOKUP([1]!tbl邀请[[#This Row],[链接]],[1]Check20201112!$A$3:$W$61,2,FALSE)</f>
        <v>#REF!</v>
      </c>
      <c r="Z18" s="159" t="e">
        <v>#N/A</v>
      </c>
      <c r="AA18" s="159" t="e">
        <v>#N/A</v>
      </c>
      <c r="AB18" s="159" t="e">
        <v>#N/A</v>
      </c>
      <c r="AC18" s="160" t="e">
        <v>#N/A</v>
      </c>
      <c r="AD18" s="161"/>
      <c r="AE18" s="161"/>
      <c r="AF18" s="162" t="s">
        <v>136</v>
      </c>
    </row>
    <row r="19" spans="2:32" ht="30.75" customHeight="1">
      <c r="D19" s="73" t="s">
        <v>137</v>
      </c>
      <c r="E19" s="62" t="s">
        <v>138</v>
      </c>
      <c r="F19" s="62" t="s">
        <v>139</v>
      </c>
      <c r="G19" s="63" t="s">
        <v>140</v>
      </c>
      <c r="H19" s="64" t="s">
        <v>53</v>
      </c>
      <c r="I19" s="64">
        <v>600</v>
      </c>
      <c r="J19" s="96">
        <v>13829033807</v>
      </c>
      <c r="K19" s="97"/>
      <c r="L19" s="98"/>
      <c r="M19" s="90"/>
      <c r="N19" s="99"/>
      <c r="O19" s="100">
        <f>tbl邀请[[#This Row],[拍单日期]]+5+tbl邀请[[#This Row],[收货后出稿时间]]</f>
        <v>5</v>
      </c>
      <c r="P19" s="101" t="s">
        <v>37</v>
      </c>
      <c r="Q19" s="101">
        <v>10</v>
      </c>
      <c r="R19" s="101">
        <v>7</v>
      </c>
      <c r="S19" s="101" t="s">
        <v>37</v>
      </c>
      <c r="T19" s="131">
        <v>600</v>
      </c>
      <c r="U19" s="132" t="s">
        <v>141</v>
      </c>
      <c r="V19" s="133"/>
      <c r="W19" s="133"/>
      <c r="X19" s="133" t="e">
        <f>VLOOKUP([1]!tbl邀请[[#This Row],[链接]],[1]Check20201112!$A$3:$W$61,12,FALSE)</f>
        <v>#REF!</v>
      </c>
      <c r="Y19" s="133" t="e">
        <f>VLOOKUP([1]!tbl邀请[[#This Row],[链接]],[1]Check20201112!$A$3:$W$61,2,FALSE)</f>
        <v>#REF!</v>
      </c>
      <c r="Z19" s="158">
        <v>13</v>
      </c>
      <c r="AA19" s="158">
        <v>2</v>
      </c>
      <c r="AB19" s="158">
        <v>5</v>
      </c>
      <c r="AC19" s="158">
        <v>5</v>
      </c>
      <c r="AD19" s="154" t="s">
        <v>39</v>
      </c>
      <c r="AE19" s="154" t="s">
        <v>37</v>
      </c>
      <c r="AF19" s="155" t="s">
        <v>40</v>
      </c>
    </row>
    <row r="20" spans="2:32" ht="30.75" customHeight="1">
      <c r="B20" s="46" t="s">
        <v>142</v>
      </c>
      <c r="D20" s="62" t="s">
        <v>143</v>
      </c>
      <c r="E20" s="62" t="s">
        <v>144</v>
      </c>
      <c r="F20" s="62" t="s">
        <v>145</v>
      </c>
      <c r="G20" s="63" t="s">
        <v>146</v>
      </c>
      <c r="H20" s="64" t="s">
        <v>62</v>
      </c>
      <c r="I20" s="64">
        <v>300</v>
      </c>
      <c r="J20" s="96">
        <v>15766972772</v>
      </c>
      <c r="K20" s="102"/>
      <c r="L20" s="103"/>
      <c r="M20" s="104"/>
      <c r="N20" s="105"/>
      <c r="O20" s="100">
        <f>tbl邀请[[#This Row],[拍单日期]]+5+tbl邀请[[#This Row],[收货后出稿时间]]</f>
        <v>5</v>
      </c>
      <c r="P20" s="101" t="s">
        <v>37</v>
      </c>
      <c r="Q20" s="101">
        <v>10</v>
      </c>
      <c r="R20" s="101">
        <v>8</v>
      </c>
      <c r="S20" s="101" t="s">
        <v>37</v>
      </c>
      <c r="T20" s="131">
        <v>300</v>
      </c>
      <c r="U20" s="134" t="s">
        <v>2069</v>
      </c>
      <c r="V20" s="135"/>
      <c r="W20" s="135"/>
      <c r="X20" s="135" t="e">
        <f>VLOOKUP([1]!tbl邀请[[#This Row],[链接]],[1]Check20201112!$A$3:$W$61,12,FALSE)</f>
        <v>#REF!</v>
      </c>
      <c r="Y20" s="135" t="e">
        <f>VLOOKUP([1]!tbl邀请[[#This Row],[链接]],[1]Check20201112!$A$3:$W$61,2,FALSE)</f>
        <v>#REF!</v>
      </c>
      <c r="Z20" s="158">
        <v>96</v>
      </c>
      <c r="AA20" s="158">
        <v>78</v>
      </c>
      <c r="AB20" s="158">
        <v>29</v>
      </c>
      <c r="AC20" s="158">
        <v>31</v>
      </c>
      <c r="AD20" s="154" t="s">
        <v>39</v>
      </c>
      <c r="AE20" s="154" t="s">
        <v>37</v>
      </c>
      <c r="AF20" s="155" t="s">
        <v>40</v>
      </c>
    </row>
    <row r="21" spans="2:32" ht="35.1" customHeight="1">
      <c r="B21" s="74">
        <f ca="1">TODAY()</f>
        <v>44287</v>
      </c>
      <c r="D21" s="62" t="s">
        <v>147</v>
      </c>
      <c r="E21" s="62" t="s">
        <v>148</v>
      </c>
      <c r="F21" s="62" t="s">
        <v>149</v>
      </c>
      <c r="G21" s="75" t="s">
        <v>150</v>
      </c>
      <c r="H21" s="64" t="s">
        <v>62</v>
      </c>
      <c r="I21" s="64">
        <v>350</v>
      </c>
      <c r="J21" s="96">
        <v>13382318955</v>
      </c>
      <c r="K21" s="97"/>
      <c r="L21" s="98"/>
      <c r="M21" s="90"/>
      <c r="N21" s="99"/>
      <c r="O21" s="100">
        <f>tbl邀请[[#This Row],[拍单日期]]+5+tbl邀请[[#This Row],[收货后出稿时间]]</f>
        <v>5</v>
      </c>
      <c r="P21" s="101" t="s">
        <v>37</v>
      </c>
      <c r="Q21" s="101">
        <v>10</v>
      </c>
      <c r="R21" s="101">
        <v>9</v>
      </c>
      <c r="S21" s="101" t="s">
        <v>37</v>
      </c>
      <c r="T21" s="131">
        <v>350</v>
      </c>
      <c r="U21" s="142" t="s">
        <v>2067</v>
      </c>
      <c r="V21" s="143" t="s">
        <v>151</v>
      </c>
      <c r="W21" s="133"/>
      <c r="X21" s="133" t="e">
        <f>VLOOKUP([1]!tbl邀请[[#This Row],[链接]],[1]Check20201112!$A$3:$W$61,12,FALSE)</f>
        <v>#REF!</v>
      </c>
      <c r="Y21" s="133" t="e">
        <f>VLOOKUP([1]!tbl邀请[[#This Row],[链接]],[1]Check20201112!$A$3:$W$61,2,FALSE)</f>
        <v>#REF!</v>
      </c>
      <c r="Z21" s="158">
        <v>31</v>
      </c>
      <c r="AA21" s="158">
        <v>17</v>
      </c>
      <c r="AB21" s="158">
        <v>5</v>
      </c>
      <c r="AC21" s="158">
        <v>3</v>
      </c>
      <c r="AD21" s="154" t="s">
        <v>39</v>
      </c>
      <c r="AE21" s="154" t="s">
        <v>37</v>
      </c>
      <c r="AF21" s="155" t="s">
        <v>40</v>
      </c>
    </row>
    <row r="22" spans="2:32" ht="30.75" customHeight="1">
      <c r="D22" s="62" t="s">
        <v>152</v>
      </c>
      <c r="E22" s="62" t="s">
        <v>153</v>
      </c>
      <c r="F22" s="62" t="s">
        <v>152</v>
      </c>
      <c r="G22" s="63" t="s">
        <v>154</v>
      </c>
      <c r="H22" s="64" t="s">
        <v>155</v>
      </c>
      <c r="I22" s="64">
        <v>300</v>
      </c>
      <c r="J22" s="96">
        <v>15183820150</v>
      </c>
      <c r="K22" s="109"/>
      <c r="L22" s="110"/>
      <c r="M22" s="111"/>
      <c r="N22" s="112"/>
      <c r="O22" s="100">
        <f>tbl邀请[[#This Row],[拍单日期]]+5+tbl邀请[[#This Row],[收货后出稿时间]]</f>
        <v>5</v>
      </c>
      <c r="P22" s="101" t="s">
        <v>37</v>
      </c>
      <c r="Q22" s="101">
        <v>8</v>
      </c>
      <c r="R22" s="101">
        <v>4</v>
      </c>
      <c r="S22" s="101" t="s">
        <v>37</v>
      </c>
      <c r="T22" s="131">
        <v>300</v>
      </c>
      <c r="U22" s="132" t="s">
        <v>156</v>
      </c>
      <c r="V22" s="139"/>
      <c r="W22" s="139"/>
      <c r="X22" s="139"/>
      <c r="Y22" s="139"/>
      <c r="Z22" s="156">
        <v>7</v>
      </c>
      <c r="AA22" s="156">
        <v>4</v>
      </c>
      <c r="AB22" s="156">
        <v>0</v>
      </c>
      <c r="AC22" s="157"/>
      <c r="AD22" s="154" t="s">
        <v>39</v>
      </c>
      <c r="AE22" s="154" t="s">
        <v>37</v>
      </c>
      <c r="AF22" s="155" t="s">
        <v>40</v>
      </c>
    </row>
    <row r="23" spans="2:32" ht="30.75" customHeight="1">
      <c r="D23" s="62" t="s">
        <v>157</v>
      </c>
      <c r="E23" s="62" t="s">
        <v>158</v>
      </c>
      <c r="F23" s="62" t="s">
        <v>157</v>
      </c>
      <c r="G23" s="63" t="s">
        <v>159</v>
      </c>
      <c r="H23" s="64" t="s">
        <v>53</v>
      </c>
      <c r="I23" s="64">
        <v>450</v>
      </c>
      <c r="J23" s="96">
        <v>13543037339</v>
      </c>
      <c r="K23" s="97"/>
      <c r="L23" s="98"/>
      <c r="M23" s="90"/>
      <c r="N23" s="99"/>
      <c r="O23" s="100">
        <f>tbl邀请[[#This Row],[拍单日期]]+5+tbl邀请[[#This Row],[收货后出稿时间]]</f>
        <v>5</v>
      </c>
      <c r="P23" s="101" t="s">
        <v>37</v>
      </c>
      <c r="Q23" s="101">
        <v>10</v>
      </c>
      <c r="R23" s="101">
        <v>9</v>
      </c>
      <c r="S23" s="101" t="s">
        <v>37</v>
      </c>
      <c r="T23" s="131">
        <v>450</v>
      </c>
      <c r="U23" s="132" t="s">
        <v>160</v>
      </c>
      <c r="V23" s="133"/>
      <c r="W23" s="133"/>
      <c r="X23" s="133" t="e">
        <f>VLOOKUP([1]!tbl邀请[[#This Row],[链接]],[1]Check20201112!$A$3:$W$61,12,FALSE)</f>
        <v>#REF!</v>
      </c>
      <c r="Y23" s="133" t="e">
        <f>VLOOKUP([1]!tbl邀请[[#This Row],[链接]],[1]Check20201112!$A$3:$W$61,2,FALSE)</f>
        <v>#REF!</v>
      </c>
      <c r="Z23" s="158">
        <v>3</v>
      </c>
      <c r="AA23" s="158">
        <v>3</v>
      </c>
      <c r="AB23" s="158">
        <v>0</v>
      </c>
      <c r="AC23" s="158">
        <v>0</v>
      </c>
      <c r="AD23" s="154" t="s">
        <v>39</v>
      </c>
      <c r="AE23" s="154" t="s">
        <v>37</v>
      </c>
      <c r="AF23" s="155" t="s">
        <v>40</v>
      </c>
    </row>
    <row r="24" spans="2:32" ht="30.75" customHeight="1">
      <c r="D24" s="62" t="s">
        <v>161</v>
      </c>
      <c r="E24" s="62" t="s">
        <v>162</v>
      </c>
      <c r="F24" s="62" t="s">
        <v>163</v>
      </c>
      <c r="G24" s="63" t="s">
        <v>164</v>
      </c>
      <c r="H24" s="64" t="s">
        <v>165</v>
      </c>
      <c r="I24" s="64">
        <v>500</v>
      </c>
      <c r="J24" s="96">
        <v>18179175237</v>
      </c>
      <c r="K24" s="97"/>
      <c r="L24" s="98"/>
      <c r="M24" s="90"/>
      <c r="N24" s="99"/>
      <c r="O24" s="100">
        <f>tbl邀请[[#This Row],[拍单日期]]+5+tbl邀请[[#This Row],[收货后出稿时间]]</f>
        <v>5</v>
      </c>
      <c r="P24" s="101" t="s">
        <v>37</v>
      </c>
      <c r="Q24" s="101">
        <v>10</v>
      </c>
      <c r="R24" s="101">
        <v>4</v>
      </c>
      <c r="S24" s="101" t="s">
        <v>37</v>
      </c>
      <c r="T24" s="131">
        <v>500</v>
      </c>
      <c r="U24" s="132" t="s">
        <v>166</v>
      </c>
      <c r="V24" s="133"/>
      <c r="W24" s="133"/>
      <c r="X24" s="133" t="e">
        <f>VLOOKUP([1]!tbl邀请[[#This Row],[链接]],[1]Check20201112!$A$3:$W$61,12,FALSE)</f>
        <v>#REF!</v>
      </c>
      <c r="Y24" s="133" t="e">
        <f>VLOOKUP([1]!tbl邀请[[#This Row],[链接]],[1]Check20201112!$A$3:$W$61,2,FALSE)</f>
        <v>#REF!</v>
      </c>
      <c r="Z24" s="158">
        <v>19</v>
      </c>
      <c r="AA24" s="158">
        <v>6</v>
      </c>
      <c r="AB24" s="158">
        <v>6</v>
      </c>
      <c r="AC24" s="158">
        <v>8</v>
      </c>
      <c r="AD24" s="154" t="s">
        <v>39</v>
      </c>
      <c r="AE24" s="154" t="s">
        <v>37</v>
      </c>
      <c r="AF24" s="155" t="s">
        <v>40</v>
      </c>
    </row>
    <row r="25" spans="2:32" ht="30.75" customHeight="1">
      <c r="D25" s="76" t="s">
        <v>167</v>
      </c>
      <c r="E25" s="76" t="s">
        <v>167</v>
      </c>
      <c r="F25" s="76" t="s">
        <v>168</v>
      </c>
      <c r="G25" s="77" t="s">
        <v>169</v>
      </c>
      <c r="H25" s="78">
        <v>26000</v>
      </c>
      <c r="I25" s="119">
        <v>400</v>
      </c>
      <c r="J25" s="120" t="s">
        <v>170</v>
      </c>
      <c r="K25" s="102"/>
      <c r="L25" s="103"/>
      <c r="M25" s="104"/>
      <c r="N25" s="105"/>
      <c r="O25" s="100">
        <f>tbl邀请[[#This Row],[拍单日期]]+5+tbl邀请[[#This Row],[收货后出稿时间]]</f>
        <v>5</v>
      </c>
      <c r="P25" s="101" t="s">
        <v>37</v>
      </c>
      <c r="Q25" s="101">
        <v>10</v>
      </c>
      <c r="R25" s="101">
        <v>9</v>
      </c>
      <c r="S25" s="101" t="s">
        <v>37</v>
      </c>
      <c r="T25" s="131">
        <v>400</v>
      </c>
      <c r="U25" s="134" t="s">
        <v>171</v>
      </c>
      <c r="V25" s="135"/>
      <c r="W25" s="135"/>
      <c r="X25" s="135" t="e">
        <f>VLOOKUP([1]!tbl邀请[[#This Row],[链接]],[1]Check20201112!$A$3:$W$61,12,FALSE)</f>
        <v>#REF!</v>
      </c>
      <c r="Y25" s="135" t="e">
        <f>VLOOKUP([1]!tbl邀请[[#This Row],[链接]],[1]Check20201112!$A$3:$W$61,2,FALSE)</f>
        <v>#REF!</v>
      </c>
      <c r="Z25" s="158">
        <v>135</v>
      </c>
      <c r="AA25" s="158">
        <v>72</v>
      </c>
      <c r="AB25" s="158">
        <v>32</v>
      </c>
      <c r="AC25" s="158">
        <v>32</v>
      </c>
      <c r="AD25" s="154" t="s">
        <v>39</v>
      </c>
      <c r="AE25" s="154" t="s">
        <v>37</v>
      </c>
      <c r="AF25" s="155" t="s">
        <v>40</v>
      </c>
    </row>
    <row r="26" spans="2:32" ht="33" customHeight="1">
      <c r="D26" s="79" t="s">
        <v>172</v>
      </c>
      <c r="E26" s="79" t="s">
        <v>173</v>
      </c>
      <c r="F26" s="79" t="s">
        <v>174</v>
      </c>
      <c r="G26" s="80" t="s">
        <v>175</v>
      </c>
      <c r="H26" s="81" t="s">
        <v>176</v>
      </c>
      <c r="I26" s="121">
        <v>800</v>
      </c>
      <c r="J26" s="122" t="s">
        <v>177</v>
      </c>
      <c r="K26" s="102"/>
      <c r="L26" s="103"/>
      <c r="M26" s="104"/>
      <c r="N26" s="105"/>
      <c r="O26" s="100">
        <f>tbl邀请[[#This Row],[拍单日期]]+5+tbl邀请[[#This Row],[收货后出稿时间]]</f>
        <v>5</v>
      </c>
      <c r="P26" s="101" t="s">
        <v>37</v>
      </c>
      <c r="Q26" s="101">
        <v>10</v>
      </c>
      <c r="R26" s="101">
        <v>9</v>
      </c>
      <c r="S26" s="101" t="s">
        <v>37</v>
      </c>
      <c r="T26" s="131">
        <v>800</v>
      </c>
      <c r="U26" s="142" t="s">
        <v>2068</v>
      </c>
      <c r="V26" s="135"/>
      <c r="W26" s="135"/>
      <c r="X26" s="135" t="e">
        <f>VLOOKUP([1]!tbl邀请[[#This Row],[链接]],[1]Check20201112!$A$3:$W$61,12,FALSE)</f>
        <v>#REF!</v>
      </c>
      <c r="Y26" s="135" t="e">
        <f>VLOOKUP([1]!tbl邀请[[#This Row],[链接]],[1]Check20201112!$A$3:$W$61,2,FALSE)</f>
        <v>#REF!</v>
      </c>
      <c r="Z26" s="158">
        <v>96</v>
      </c>
      <c r="AA26" s="158">
        <v>31</v>
      </c>
      <c r="AB26" s="158">
        <v>9</v>
      </c>
      <c r="AC26" s="158">
        <v>11</v>
      </c>
      <c r="AD26" s="154" t="s">
        <v>39</v>
      </c>
      <c r="AE26" s="154" t="s">
        <v>37</v>
      </c>
      <c r="AF26" s="155" t="s">
        <v>40</v>
      </c>
    </row>
    <row r="27" spans="2:32" ht="33" customHeight="1">
      <c r="D27" s="82" t="s">
        <v>178</v>
      </c>
      <c r="E27" s="83" t="s">
        <v>179</v>
      </c>
      <c r="F27" s="83" t="s">
        <v>180</v>
      </c>
      <c r="G27" s="175" t="s">
        <v>2066</v>
      </c>
      <c r="H27" s="84" t="s">
        <v>181</v>
      </c>
      <c r="I27" s="123">
        <v>300</v>
      </c>
      <c r="J27" s="124" t="s">
        <v>182</v>
      </c>
      <c r="K27" s="109"/>
      <c r="L27" s="110"/>
      <c r="M27" s="111"/>
      <c r="N27" s="112"/>
      <c r="O27" s="100">
        <f>tbl邀请[[#This Row],[拍单日期]]+5+tbl邀请[[#This Row],[收货后出稿时间]]</f>
        <v>5</v>
      </c>
      <c r="P27" s="101" t="s">
        <v>37</v>
      </c>
      <c r="Q27" s="101">
        <v>10</v>
      </c>
      <c r="R27" s="101">
        <v>9</v>
      </c>
      <c r="S27" s="101" t="s">
        <v>37</v>
      </c>
      <c r="T27" s="131">
        <v>300</v>
      </c>
      <c r="U27" s="144" t="s">
        <v>183</v>
      </c>
      <c r="V27" s="133"/>
      <c r="W27" s="133"/>
      <c r="X27" s="133" t="e">
        <f>VLOOKUP([1]!tbl邀请[[#This Row],[链接]],[1]Check20201112!$A$3:$W$61,12,FALSE)</f>
        <v>#REF!</v>
      </c>
      <c r="Y27" s="133" t="e">
        <f>VLOOKUP([1]!tbl邀请[[#This Row],[链接]],[1]Check20201112!$A$3:$W$61,2,FALSE)</f>
        <v>#REF!</v>
      </c>
      <c r="Z27" s="158">
        <v>52</v>
      </c>
      <c r="AA27" s="158">
        <v>30</v>
      </c>
      <c r="AB27" s="158">
        <v>20</v>
      </c>
      <c r="AC27" s="158">
        <v>15</v>
      </c>
      <c r="AD27" s="154" t="s">
        <v>39</v>
      </c>
      <c r="AE27" s="154" t="s">
        <v>37</v>
      </c>
      <c r="AF27" s="155" t="s">
        <v>40</v>
      </c>
    </row>
    <row r="28" spans="2:32" ht="30.75" customHeight="1">
      <c r="D28" s="75" t="s">
        <v>184</v>
      </c>
      <c r="E28" s="75" t="s">
        <v>185</v>
      </c>
      <c r="F28" s="75" t="s">
        <v>186</v>
      </c>
      <c r="G28" s="174" t="s">
        <v>187</v>
      </c>
      <c r="H28" s="64">
        <v>10243</v>
      </c>
      <c r="I28" s="64">
        <v>200</v>
      </c>
      <c r="J28" s="96">
        <v>18507494314</v>
      </c>
      <c r="K28" s="106"/>
      <c r="L28" s="107"/>
      <c r="M28" s="101"/>
      <c r="N28" s="108"/>
      <c r="O28" s="100">
        <f>tbl邀请[[#This Row],[拍单日期]]+5+tbl邀请[[#This Row],[收货后出稿时间]]</f>
        <v>5</v>
      </c>
      <c r="P28" s="101" t="s">
        <v>37</v>
      </c>
      <c r="Q28" s="101">
        <v>10</v>
      </c>
      <c r="R28" s="101">
        <v>8</v>
      </c>
      <c r="S28" s="101" t="s">
        <v>37</v>
      </c>
      <c r="T28" s="108">
        <v>200</v>
      </c>
      <c r="U28" s="132" t="s">
        <v>188</v>
      </c>
      <c r="V28" s="138"/>
      <c r="W28" s="138"/>
      <c r="X28" s="138" t="e">
        <f>VLOOKUP([1]!tbl邀请[[#This Row],[链接]],[1]Check20201112!$A$3:$W$61,12,FALSE)</f>
        <v>#REF!</v>
      </c>
      <c r="Y28" s="138" t="e">
        <f>VLOOKUP([1]!tbl邀请[[#This Row],[链接]],[1]Check20201112!$A$3:$W$61,2,FALSE)</f>
        <v>#REF!</v>
      </c>
      <c r="Z28" s="158">
        <v>57</v>
      </c>
      <c r="AA28" s="158">
        <v>32</v>
      </c>
      <c r="AB28" s="158">
        <v>2</v>
      </c>
      <c r="AC28" s="158">
        <v>3</v>
      </c>
      <c r="AD28" s="154"/>
      <c r="AE28" s="154" t="s">
        <v>37</v>
      </c>
      <c r="AF28" s="155" t="s">
        <v>136</v>
      </c>
    </row>
    <row r="29" spans="2:32" ht="30.75" customHeight="1">
      <c r="D29" s="75" t="s">
        <v>189</v>
      </c>
      <c r="E29" s="75" t="s">
        <v>190</v>
      </c>
      <c r="F29" s="75" t="s">
        <v>191</v>
      </c>
      <c r="G29" s="75" t="s">
        <v>192</v>
      </c>
      <c r="H29" s="64">
        <v>10720</v>
      </c>
      <c r="I29" s="64">
        <v>200</v>
      </c>
      <c r="J29" s="96">
        <v>13542725565</v>
      </c>
      <c r="K29" s="102"/>
      <c r="L29" s="103"/>
      <c r="M29" s="104"/>
      <c r="N29" s="105"/>
      <c r="O29" s="100">
        <f>tbl邀请[[#This Row],[拍单日期]]+5+tbl邀请[[#This Row],[收货后出稿时间]]</f>
        <v>5</v>
      </c>
      <c r="P29" s="101" t="s">
        <v>37</v>
      </c>
      <c r="Q29" s="101">
        <v>10</v>
      </c>
      <c r="R29" s="101">
        <v>8</v>
      </c>
      <c r="S29" s="101" t="s">
        <v>37</v>
      </c>
      <c r="T29" s="131">
        <v>200</v>
      </c>
      <c r="U29" s="134" t="s">
        <v>193</v>
      </c>
      <c r="V29" s="135"/>
      <c r="W29" s="135"/>
      <c r="X29" s="135" t="e">
        <f>VLOOKUP([1]!tbl邀请[[#This Row],[链接]],[1]Check20201112!$A$3:$W$61,12,FALSE)</f>
        <v>#REF!</v>
      </c>
      <c r="Y29" s="135" t="e">
        <f>VLOOKUP([1]!tbl邀请[[#This Row],[链接]],[1]Check20201112!$A$3:$W$61,2,FALSE)</f>
        <v>#REF!</v>
      </c>
      <c r="Z29" s="158">
        <v>112</v>
      </c>
      <c r="AA29" s="158">
        <v>75</v>
      </c>
      <c r="AB29" s="158">
        <v>33</v>
      </c>
      <c r="AC29" s="158">
        <v>33</v>
      </c>
      <c r="AD29" s="154"/>
      <c r="AE29" s="154" t="s">
        <v>37</v>
      </c>
      <c r="AF29" s="155" t="s">
        <v>136</v>
      </c>
    </row>
    <row r="30" spans="2:32" ht="30.75" customHeight="1">
      <c r="D30" s="75" t="s">
        <v>194</v>
      </c>
      <c r="E30" s="75" t="s">
        <v>195</v>
      </c>
      <c r="F30" s="75" t="s">
        <v>196</v>
      </c>
      <c r="G30" s="75" t="s">
        <v>197</v>
      </c>
      <c r="H30" s="64">
        <v>10000</v>
      </c>
      <c r="I30" s="64">
        <v>200</v>
      </c>
      <c r="J30" s="96">
        <v>17665338175</v>
      </c>
      <c r="K30" s="102"/>
      <c r="L30" s="103"/>
      <c r="M30" s="104"/>
      <c r="N30" s="105"/>
      <c r="O30" s="100">
        <f>tbl邀请[[#This Row],[拍单日期]]+5+tbl邀请[[#This Row],[收货后出稿时间]]</f>
        <v>5</v>
      </c>
      <c r="P30" s="101" t="s">
        <v>37</v>
      </c>
      <c r="Q30" s="101">
        <v>10</v>
      </c>
      <c r="R30" s="101">
        <v>9</v>
      </c>
      <c r="S30" s="101" t="s">
        <v>37</v>
      </c>
      <c r="T30" s="131">
        <v>200</v>
      </c>
      <c r="U30" s="134" t="s">
        <v>198</v>
      </c>
      <c r="V30" s="136" t="s">
        <v>199</v>
      </c>
      <c r="W30" s="135"/>
      <c r="X30" s="135" t="e">
        <f>VLOOKUP([1]!tbl邀请[[#This Row],[链接]],[1]Check20201112!$A$3:$W$61,12,FALSE)</f>
        <v>#REF!</v>
      </c>
      <c r="Y30" s="135" t="e">
        <f>VLOOKUP([1]!tbl邀请[[#This Row],[链接]],[1]Check20201112!$A$3:$W$61,2,FALSE)</f>
        <v>#REF!</v>
      </c>
      <c r="Z30" s="158">
        <v>52</v>
      </c>
      <c r="AA30" s="158">
        <v>28</v>
      </c>
      <c r="AB30" s="158">
        <v>29</v>
      </c>
      <c r="AC30" s="158">
        <v>50</v>
      </c>
      <c r="AD30" s="154"/>
      <c r="AE30" s="154" t="s">
        <v>37</v>
      </c>
      <c r="AF30" s="155" t="s">
        <v>136</v>
      </c>
    </row>
    <row r="31" spans="2:32" ht="30.75" customHeight="1">
      <c r="D31" s="75" t="s">
        <v>200</v>
      </c>
      <c r="E31" s="75" t="s">
        <v>201</v>
      </c>
      <c r="F31" s="75" t="s">
        <v>200</v>
      </c>
      <c r="G31" s="75" t="s">
        <v>202</v>
      </c>
      <c r="H31" s="64">
        <v>11000</v>
      </c>
      <c r="I31" s="64">
        <v>200</v>
      </c>
      <c r="J31" s="96">
        <v>15733112716</v>
      </c>
      <c r="K31" s="97"/>
      <c r="L31" s="98"/>
      <c r="M31" s="90"/>
      <c r="N31" s="99"/>
      <c r="O31" s="100">
        <f>tbl邀请[[#This Row],[拍单日期]]+5+tbl邀请[[#This Row],[收货后出稿时间]]</f>
        <v>5</v>
      </c>
      <c r="P31" s="101" t="s">
        <v>37</v>
      </c>
      <c r="Q31" s="101">
        <v>10</v>
      </c>
      <c r="R31" s="101">
        <v>4</v>
      </c>
      <c r="S31" s="101" t="s">
        <v>37</v>
      </c>
      <c r="T31" s="131">
        <v>200</v>
      </c>
      <c r="U31" s="132" t="s">
        <v>203</v>
      </c>
      <c r="V31" s="145" t="s">
        <v>204</v>
      </c>
      <c r="W31" s="133"/>
      <c r="X31" s="133" t="e">
        <f>VLOOKUP([1]!tbl邀请[[#This Row],[链接]],[1]Check20201112!$A$3:$W$61,12,FALSE)</f>
        <v>#REF!</v>
      </c>
      <c r="Y31" s="133" t="e">
        <f>VLOOKUP([1]!tbl邀请[[#This Row],[链接]],[1]Check20201112!$A$3:$W$61,2,FALSE)</f>
        <v>#REF!</v>
      </c>
      <c r="Z31" s="158">
        <v>68</v>
      </c>
      <c r="AA31" s="158">
        <v>32</v>
      </c>
      <c r="AB31" s="158">
        <v>28</v>
      </c>
      <c r="AC31" s="158">
        <v>1</v>
      </c>
      <c r="AD31" s="154"/>
      <c r="AE31" s="154" t="s">
        <v>37</v>
      </c>
      <c r="AF31" s="155" t="s">
        <v>136</v>
      </c>
    </row>
    <row r="32" spans="2:32" ht="30.75" customHeight="1">
      <c r="D32" s="75" t="s">
        <v>205</v>
      </c>
      <c r="E32" s="75" t="s">
        <v>206</v>
      </c>
      <c r="F32" s="75" t="s">
        <v>207</v>
      </c>
      <c r="G32" s="75" t="s">
        <v>208</v>
      </c>
      <c r="H32" s="64">
        <v>12000</v>
      </c>
      <c r="I32" s="64">
        <v>200</v>
      </c>
      <c r="J32" s="96">
        <v>13657896911</v>
      </c>
      <c r="K32" s="102"/>
      <c r="L32" s="103"/>
      <c r="M32" s="104"/>
      <c r="N32" s="105"/>
      <c r="O32" s="100">
        <f>tbl邀请[[#This Row],[拍单日期]]+5+tbl邀请[[#This Row],[收货后出稿时间]]</f>
        <v>5</v>
      </c>
      <c r="P32" s="101" t="s">
        <v>37</v>
      </c>
      <c r="Q32" s="101">
        <v>10</v>
      </c>
      <c r="R32" s="101">
        <v>7</v>
      </c>
      <c r="S32" s="101" t="s">
        <v>37</v>
      </c>
      <c r="T32" s="131">
        <v>200</v>
      </c>
      <c r="U32" s="134" t="s">
        <v>209</v>
      </c>
      <c r="V32" s="136" t="s">
        <v>210</v>
      </c>
      <c r="W32" s="135"/>
      <c r="X32" s="135" t="e">
        <f>VLOOKUP([1]!tbl邀请[[#This Row],[链接]],[1]Check20201112!$A$3:$W$61,12,FALSE)</f>
        <v>#REF!</v>
      </c>
      <c r="Y32" s="135" t="e">
        <f>VLOOKUP([1]!tbl邀请[[#This Row],[链接]],[1]Check20201112!$A$3:$W$61,2,FALSE)</f>
        <v>#REF!</v>
      </c>
      <c r="Z32" s="158">
        <v>73</v>
      </c>
      <c r="AA32" s="158">
        <v>34</v>
      </c>
      <c r="AB32" s="158">
        <v>11</v>
      </c>
      <c r="AC32" s="158">
        <v>21</v>
      </c>
      <c r="AD32" s="154"/>
      <c r="AE32" s="154" t="s">
        <v>37</v>
      </c>
      <c r="AF32" s="155" t="s">
        <v>136</v>
      </c>
    </row>
    <row r="33" spans="4:32" ht="30.75" customHeight="1">
      <c r="D33" s="75" t="s">
        <v>211</v>
      </c>
      <c r="E33" s="75" t="s">
        <v>212</v>
      </c>
      <c r="F33" s="75" t="s">
        <v>213</v>
      </c>
      <c r="G33" s="75" t="s">
        <v>214</v>
      </c>
      <c r="H33" s="64">
        <v>12000</v>
      </c>
      <c r="I33" s="64">
        <v>200</v>
      </c>
      <c r="J33" s="96">
        <v>13611486014</v>
      </c>
      <c r="K33" s="97"/>
      <c r="L33" s="98"/>
      <c r="M33" s="90"/>
      <c r="N33" s="99"/>
      <c r="O33" s="100">
        <f>tbl邀请[[#This Row],[拍单日期]]+5+tbl邀请[[#This Row],[收货后出稿时间]]</f>
        <v>5</v>
      </c>
      <c r="P33" s="101" t="s">
        <v>37</v>
      </c>
      <c r="Q33" s="101">
        <v>10</v>
      </c>
      <c r="R33" s="101">
        <v>5</v>
      </c>
      <c r="S33" s="101" t="s">
        <v>37</v>
      </c>
      <c r="T33" s="131">
        <v>200</v>
      </c>
      <c r="U33" s="132" t="s">
        <v>215</v>
      </c>
      <c r="V33" s="143" t="s">
        <v>216</v>
      </c>
      <c r="W33" s="133"/>
      <c r="X33" s="133" t="e">
        <f>VLOOKUP([1]!tbl邀请[[#This Row],[链接]],[1]Check20201112!$A$3:$W$61,12,FALSE)</f>
        <v>#REF!</v>
      </c>
      <c r="Y33" s="133" t="e">
        <f>VLOOKUP([1]!tbl邀请[[#This Row],[链接]],[1]Check20201112!$A$3:$W$61,2,FALSE)</f>
        <v>#REF!</v>
      </c>
      <c r="Z33" s="158">
        <v>36</v>
      </c>
      <c r="AA33" s="158">
        <v>12</v>
      </c>
      <c r="AB33" s="158">
        <v>44</v>
      </c>
      <c r="AC33" s="158">
        <v>1</v>
      </c>
      <c r="AD33" s="154"/>
      <c r="AE33" s="154" t="s">
        <v>37</v>
      </c>
      <c r="AF33" s="155" t="s">
        <v>136</v>
      </c>
    </row>
    <row r="34" spans="4:32" ht="30.75" customHeight="1">
      <c r="D34" s="75" t="s">
        <v>217</v>
      </c>
      <c r="E34" s="75" t="s">
        <v>218</v>
      </c>
      <c r="F34" s="75" t="s">
        <v>219</v>
      </c>
      <c r="G34" s="75" t="s">
        <v>220</v>
      </c>
      <c r="H34" s="64">
        <v>12000</v>
      </c>
      <c r="I34" s="64">
        <v>200</v>
      </c>
      <c r="J34" s="96">
        <v>15802029245</v>
      </c>
      <c r="K34" s="97"/>
      <c r="L34" s="98"/>
      <c r="M34" s="90"/>
      <c r="N34" s="99"/>
      <c r="O34" s="100">
        <f>tbl邀请[[#This Row],[拍单日期]]+5+tbl邀请[[#This Row],[收货后出稿时间]]</f>
        <v>5</v>
      </c>
      <c r="P34" s="101" t="s">
        <v>37</v>
      </c>
      <c r="Q34" s="101">
        <v>10</v>
      </c>
      <c r="R34" s="101">
        <v>7</v>
      </c>
      <c r="S34" s="101" t="s">
        <v>37</v>
      </c>
      <c r="T34" s="131">
        <v>200</v>
      </c>
      <c r="U34" s="146" t="s">
        <v>221</v>
      </c>
      <c r="V34" s="133"/>
      <c r="W34" s="133"/>
      <c r="X34" s="133" t="e">
        <f>VLOOKUP([1]!tbl邀请[[#This Row],[链接]],[1]Check20201112!$A$3:$W$61,12,FALSE)</f>
        <v>#REF!</v>
      </c>
      <c r="Y34" s="133" t="e">
        <f>VLOOKUP([1]!tbl邀请[[#This Row],[链接]],[1]Check20201112!$A$3:$W$61,2,FALSE)</f>
        <v>#REF!</v>
      </c>
      <c r="Z34" s="158">
        <v>3</v>
      </c>
      <c r="AA34" s="158">
        <v>27</v>
      </c>
      <c r="AB34" s="158">
        <v>13</v>
      </c>
      <c r="AC34" s="158">
        <v>19</v>
      </c>
      <c r="AD34" s="154"/>
      <c r="AE34" s="154" t="s">
        <v>37</v>
      </c>
      <c r="AF34" s="155" t="s">
        <v>136</v>
      </c>
    </row>
    <row r="35" spans="4:32" ht="30.75" customHeight="1">
      <c r="D35" s="75" t="s">
        <v>222</v>
      </c>
      <c r="E35" s="75" t="s">
        <v>223</v>
      </c>
      <c r="F35" s="75" t="s">
        <v>224</v>
      </c>
      <c r="G35" s="75" t="s">
        <v>225</v>
      </c>
      <c r="H35" s="64">
        <v>11000</v>
      </c>
      <c r="I35" s="64">
        <v>200</v>
      </c>
      <c r="J35" s="96">
        <v>13060916587</v>
      </c>
      <c r="K35" s="97"/>
      <c r="L35" s="98"/>
      <c r="M35" s="90"/>
      <c r="N35" s="99"/>
      <c r="O35" s="100">
        <f>tbl邀请[[#This Row],[拍单日期]]+5+tbl邀请[[#This Row],[收货后出稿时间]]</f>
        <v>5</v>
      </c>
      <c r="P35" s="101" t="s">
        <v>37</v>
      </c>
      <c r="Q35" s="101">
        <v>10</v>
      </c>
      <c r="R35" s="101">
        <v>1</v>
      </c>
      <c r="S35" s="101" t="s">
        <v>37</v>
      </c>
      <c r="T35" s="131">
        <v>200</v>
      </c>
      <c r="U35" s="132" t="s">
        <v>226</v>
      </c>
      <c r="V35" s="143" t="s">
        <v>227</v>
      </c>
      <c r="W35" s="133"/>
      <c r="X35" s="133" t="e">
        <f>VLOOKUP([1]!tbl邀请[[#This Row],[链接]],[1]Check20201112!$A$3:$W$61,12,FALSE)</f>
        <v>#REF!</v>
      </c>
      <c r="Y35" s="133" t="e">
        <f>VLOOKUP([1]!tbl邀请[[#This Row],[链接]],[1]Check20201112!$A$3:$W$61,2,FALSE)</f>
        <v>#REF!</v>
      </c>
      <c r="Z35" s="158">
        <v>35</v>
      </c>
      <c r="AA35" s="158">
        <v>25</v>
      </c>
      <c r="AB35" s="158">
        <v>34</v>
      </c>
      <c r="AC35" s="158">
        <v>25</v>
      </c>
      <c r="AD35" s="154"/>
      <c r="AE35" s="154" t="s">
        <v>37</v>
      </c>
      <c r="AF35" s="155" t="s">
        <v>136</v>
      </c>
    </row>
    <row r="36" spans="4:32" ht="30.75" customHeight="1">
      <c r="D36" s="75" t="s">
        <v>228</v>
      </c>
      <c r="E36" s="75" t="s">
        <v>229</v>
      </c>
      <c r="F36" s="75" t="s">
        <v>230</v>
      </c>
      <c r="G36" s="75" t="s">
        <v>231</v>
      </c>
      <c r="H36" s="64">
        <v>16000</v>
      </c>
      <c r="I36" s="64">
        <v>200</v>
      </c>
      <c r="J36" s="96">
        <v>13802837557</v>
      </c>
      <c r="K36" s="102"/>
      <c r="L36" s="103"/>
      <c r="M36" s="104"/>
      <c r="N36" s="105"/>
      <c r="O36" s="100">
        <f>tbl邀请[[#This Row],[拍单日期]]+5+tbl邀请[[#This Row],[收货后出稿时间]]</f>
        <v>5</v>
      </c>
      <c r="P36" s="101" t="s">
        <v>37</v>
      </c>
      <c r="Q36" s="101">
        <v>10</v>
      </c>
      <c r="R36" s="101">
        <v>8</v>
      </c>
      <c r="S36" s="101" t="s">
        <v>37</v>
      </c>
      <c r="T36" s="131">
        <v>200</v>
      </c>
      <c r="U36" s="134" t="s">
        <v>232</v>
      </c>
      <c r="V36" s="136" t="s">
        <v>233</v>
      </c>
      <c r="W36" s="135"/>
      <c r="X36" s="135" t="e">
        <f>VLOOKUP([1]!tbl邀请[[#This Row],[链接]],[1]Check20201112!$A$3:$W$61,12,FALSE)</f>
        <v>#REF!</v>
      </c>
      <c r="Y36" s="135" t="e">
        <f>VLOOKUP([1]!tbl邀请[[#This Row],[链接]],[1]Check20201112!$A$3:$W$61,2,FALSE)</f>
        <v>#REF!</v>
      </c>
      <c r="Z36" s="158">
        <v>57</v>
      </c>
      <c r="AA36" s="158">
        <v>35</v>
      </c>
      <c r="AB36" s="158">
        <v>3</v>
      </c>
      <c r="AC36" s="158">
        <v>4</v>
      </c>
      <c r="AD36" s="154"/>
      <c r="AE36" s="154" t="s">
        <v>37</v>
      </c>
      <c r="AF36" s="155" t="s">
        <v>136</v>
      </c>
    </row>
    <row r="37" spans="4:32" ht="30.75" customHeight="1">
      <c r="D37" s="75" t="s">
        <v>234</v>
      </c>
      <c r="E37" s="75" t="s">
        <v>235</v>
      </c>
      <c r="F37" s="75" t="s">
        <v>234</v>
      </c>
      <c r="G37" s="75" t="s">
        <v>236</v>
      </c>
      <c r="H37" s="64">
        <v>14000</v>
      </c>
      <c r="I37" s="64">
        <v>200</v>
      </c>
      <c r="J37" s="96">
        <v>13836514836</v>
      </c>
      <c r="K37" s="102"/>
      <c r="L37" s="103"/>
      <c r="M37" s="104"/>
      <c r="N37" s="105"/>
      <c r="O37" s="100">
        <f>tbl邀请[[#This Row],[拍单日期]]+5+tbl邀请[[#This Row],[收货后出稿时间]]</f>
        <v>5</v>
      </c>
      <c r="P37" s="101" t="s">
        <v>37</v>
      </c>
      <c r="Q37" s="101">
        <v>10</v>
      </c>
      <c r="R37" s="101">
        <v>7</v>
      </c>
      <c r="S37" s="101" t="s">
        <v>37</v>
      </c>
      <c r="T37" s="131">
        <v>200</v>
      </c>
      <c r="U37" s="134" t="s">
        <v>237</v>
      </c>
      <c r="V37" s="136" t="s">
        <v>238</v>
      </c>
      <c r="W37" s="135"/>
      <c r="X37" s="135" t="e">
        <f>VLOOKUP([1]!tbl邀请[[#This Row],[链接]],[1]Check20201112!$A$3:$W$61,12,FALSE)</f>
        <v>#REF!</v>
      </c>
      <c r="Y37" s="135" t="e">
        <f>VLOOKUP([1]!tbl邀请[[#This Row],[链接]],[1]Check20201112!$A$3:$W$61,2,FALSE)</f>
        <v>#REF!</v>
      </c>
      <c r="Z37" s="158">
        <v>71</v>
      </c>
      <c r="AA37" s="158">
        <v>16</v>
      </c>
      <c r="AB37" s="158">
        <v>18</v>
      </c>
      <c r="AC37" s="158">
        <v>27</v>
      </c>
      <c r="AD37" s="154"/>
      <c r="AE37" s="154" t="s">
        <v>37</v>
      </c>
      <c r="AF37" s="155" t="s">
        <v>136</v>
      </c>
    </row>
    <row r="38" spans="4:32" ht="30.75" customHeight="1">
      <c r="D38" s="75" t="s">
        <v>239</v>
      </c>
      <c r="E38" s="75" t="s">
        <v>240</v>
      </c>
      <c r="F38" s="75" t="s">
        <v>241</v>
      </c>
      <c r="G38" s="75" t="s">
        <v>242</v>
      </c>
      <c r="H38" s="64">
        <v>10000</v>
      </c>
      <c r="I38" s="64">
        <v>200</v>
      </c>
      <c r="J38" s="96">
        <v>15560292550</v>
      </c>
      <c r="K38" s="97"/>
      <c r="L38" s="98"/>
      <c r="M38" s="90"/>
      <c r="N38" s="99"/>
      <c r="O38" s="100">
        <f>tbl邀请[[#This Row],[拍单日期]]+5+tbl邀请[[#This Row],[收货后出稿时间]]</f>
        <v>5</v>
      </c>
      <c r="P38" s="101" t="s">
        <v>37</v>
      </c>
      <c r="Q38" s="101">
        <v>10</v>
      </c>
      <c r="R38" s="101">
        <v>8</v>
      </c>
      <c r="S38" s="101" t="s">
        <v>37</v>
      </c>
      <c r="T38" s="131">
        <v>200</v>
      </c>
      <c r="U38" s="132" t="s">
        <v>243</v>
      </c>
      <c r="V38" s="133"/>
      <c r="W38" s="133"/>
      <c r="X38" s="133" t="e">
        <f>VLOOKUP([1]!tbl邀请[[#This Row],[链接]],[1]Check20201112!$A$3:$W$61,12,FALSE)</f>
        <v>#REF!</v>
      </c>
      <c r="Y38" s="133" t="e">
        <f>VLOOKUP([1]!tbl邀请[[#This Row],[链接]],[1]Check20201112!$A$3:$W$61,2,FALSE)</f>
        <v>#REF!</v>
      </c>
      <c r="Z38" s="158">
        <v>40</v>
      </c>
      <c r="AA38" s="158">
        <v>22</v>
      </c>
      <c r="AB38" s="158">
        <v>46</v>
      </c>
      <c r="AC38" s="158">
        <v>32</v>
      </c>
      <c r="AD38" s="154"/>
      <c r="AE38" s="154" t="s">
        <v>37</v>
      </c>
      <c r="AF38" s="155" t="s">
        <v>136</v>
      </c>
    </row>
    <row r="39" spans="4:32" ht="30.75" customHeight="1">
      <c r="D39" s="85" t="s">
        <v>244</v>
      </c>
      <c r="E39" s="85" t="s">
        <v>245</v>
      </c>
      <c r="F39" s="85" t="s">
        <v>246</v>
      </c>
      <c r="G39" s="85" t="s">
        <v>247</v>
      </c>
      <c r="H39" s="86">
        <v>12000</v>
      </c>
      <c r="I39" s="86">
        <v>200</v>
      </c>
      <c r="J39" s="125">
        <v>17696051183</v>
      </c>
      <c r="K39" s="97"/>
      <c r="L39" s="98"/>
      <c r="M39" s="90"/>
      <c r="N39" s="99"/>
      <c r="O39" s="126">
        <f>tbl邀请[[#This Row],[拍单日期]]+5+tbl邀请[[#This Row],[收货后出稿时间]]</f>
        <v>5</v>
      </c>
      <c r="P39" s="111" t="s">
        <v>37</v>
      </c>
      <c r="Q39" s="111">
        <v>10</v>
      </c>
      <c r="R39" s="111">
        <v>8</v>
      </c>
      <c r="S39" s="111" t="s">
        <v>37</v>
      </c>
      <c r="T39" s="179">
        <v>50</v>
      </c>
      <c r="U39" s="147" t="s">
        <v>248</v>
      </c>
      <c r="V39" s="133"/>
      <c r="W39" s="133"/>
      <c r="X39" s="133"/>
      <c r="Y39" s="133"/>
      <c r="Z39" s="163"/>
      <c r="AA39" s="163"/>
      <c r="AB39" s="163"/>
      <c r="AC39" s="164"/>
      <c r="AD39" s="165"/>
      <c r="AE39" s="165"/>
      <c r="AF39" s="166" t="s">
        <v>136</v>
      </c>
    </row>
    <row r="40" spans="4:32" ht="30.75" customHeight="1">
      <c r="D40" s="75" t="s">
        <v>249</v>
      </c>
      <c r="E40" s="75" t="s">
        <v>250</v>
      </c>
      <c r="F40" s="75" t="s">
        <v>249</v>
      </c>
      <c r="G40" s="75" t="s">
        <v>251</v>
      </c>
      <c r="H40" s="64">
        <v>17500</v>
      </c>
      <c r="I40" s="64">
        <v>200</v>
      </c>
      <c r="J40" s="96">
        <v>18900814908</v>
      </c>
      <c r="K40" s="102"/>
      <c r="L40" s="103"/>
      <c r="M40" s="104"/>
      <c r="N40" s="105"/>
      <c r="O40" s="100">
        <f>tbl邀请[[#This Row],[拍单日期]]+5+tbl邀请[[#This Row],[收货后出稿时间]]</f>
        <v>5</v>
      </c>
      <c r="P40" s="101" t="s">
        <v>37</v>
      </c>
      <c r="Q40" s="101">
        <v>10</v>
      </c>
      <c r="R40" s="101">
        <v>7</v>
      </c>
      <c r="S40" s="101" t="s">
        <v>37</v>
      </c>
      <c r="T40" s="131">
        <v>200</v>
      </c>
      <c r="U40" s="134" t="s">
        <v>252</v>
      </c>
      <c r="V40" s="135"/>
      <c r="W40" s="135"/>
      <c r="X40" s="135" t="e">
        <f>VLOOKUP([1]!tbl邀请[[#This Row],[链接]],[1]Check20201112!$A$3:$W$61,12,FALSE)</f>
        <v>#REF!</v>
      </c>
      <c r="Y40" s="135" t="e">
        <f>VLOOKUP([1]!tbl邀请[[#This Row],[链接]],[1]Check20201112!$A$3:$W$61,2,FALSE)</f>
        <v>#REF!</v>
      </c>
      <c r="Z40" s="158">
        <v>89</v>
      </c>
      <c r="AA40" s="158">
        <v>34</v>
      </c>
      <c r="AB40" s="158">
        <v>33</v>
      </c>
      <c r="AC40" s="158">
        <v>33</v>
      </c>
      <c r="AD40" s="154"/>
      <c r="AE40" s="154" t="s">
        <v>37</v>
      </c>
      <c r="AF40" s="155" t="s">
        <v>136</v>
      </c>
    </row>
    <row r="41" spans="4:32" ht="30.75" customHeight="1">
      <c r="D41" s="75" t="s">
        <v>253</v>
      </c>
      <c r="E41" s="75" t="s">
        <v>254</v>
      </c>
      <c r="F41" s="75" t="s">
        <v>253</v>
      </c>
      <c r="G41" s="75" t="s">
        <v>255</v>
      </c>
      <c r="H41" s="64">
        <v>17400</v>
      </c>
      <c r="I41" s="64">
        <v>200</v>
      </c>
      <c r="J41" s="96">
        <v>13415293071</v>
      </c>
      <c r="K41" s="102"/>
      <c r="L41" s="103"/>
      <c r="M41" s="104"/>
      <c r="N41" s="105"/>
      <c r="O41" s="100">
        <f>tbl邀请[[#This Row],[拍单日期]]+5+tbl邀请[[#This Row],[收货后出稿时间]]</f>
        <v>5</v>
      </c>
      <c r="P41" s="101" t="s">
        <v>37</v>
      </c>
      <c r="Q41" s="101">
        <v>8</v>
      </c>
      <c r="R41" s="101">
        <v>6</v>
      </c>
      <c r="S41" s="101" t="s">
        <v>37</v>
      </c>
      <c r="T41" s="131">
        <v>200</v>
      </c>
      <c r="U41" s="134" t="s">
        <v>256</v>
      </c>
      <c r="V41" s="135"/>
      <c r="W41" s="135"/>
      <c r="X41" s="135" t="e">
        <f>VLOOKUP([1]!tbl邀请[[#This Row],[链接]],[1]Check20201112!$A$3:$W$61,12,FALSE)</f>
        <v>#REF!</v>
      </c>
      <c r="Y41" s="135" t="e">
        <f>VLOOKUP([1]!tbl邀请[[#This Row],[链接]],[1]Check20201112!$A$3:$W$61,2,FALSE)</f>
        <v>#REF!</v>
      </c>
      <c r="Z41" s="158">
        <v>76</v>
      </c>
      <c r="AA41" s="158">
        <v>47</v>
      </c>
      <c r="AB41" s="158">
        <v>1</v>
      </c>
      <c r="AC41" s="158">
        <v>1</v>
      </c>
      <c r="AD41" s="154"/>
      <c r="AE41" s="154" t="s">
        <v>37</v>
      </c>
      <c r="AF41" s="155" t="s">
        <v>136</v>
      </c>
    </row>
    <row r="42" spans="4:32" ht="30.75" customHeight="1">
      <c r="D42" s="75" t="s">
        <v>257</v>
      </c>
      <c r="E42" s="75" t="s">
        <v>258</v>
      </c>
      <c r="F42" s="75" t="s">
        <v>259</v>
      </c>
      <c r="G42" s="75" t="s">
        <v>260</v>
      </c>
      <c r="H42" s="64">
        <v>19000</v>
      </c>
      <c r="I42" s="64">
        <v>200</v>
      </c>
      <c r="J42" s="96">
        <v>17880557898</v>
      </c>
      <c r="K42" s="97"/>
      <c r="L42" s="98"/>
      <c r="M42" s="90"/>
      <c r="N42" s="99"/>
      <c r="O42" s="100">
        <f>tbl邀请[[#This Row],[拍单日期]]+5+tbl邀请[[#This Row],[收货后出稿时间]]</f>
        <v>5</v>
      </c>
      <c r="P42" s="101" t="s">
        <v>37</v>
      </c>
      <c r="Q42" s="101">
        <v>10</v>
      </c>
      <c r="R42" s="101">
        <v>8</v>
      </c>
      <c r="S42" s="101" t="s">
        <v>37</v>
      </c>
      <c r="T42" s="131">
        <v>200</v>
      </c>
      <c r="U42" s="132" t="s">
        <v>261</v>
      </c>
      <c r="V42" s="133"/>
      <c r="W42" s="133"/>
      <c r="X42" s="133" t="e">
        <f>VLOOKUP([1]!tbl邀请[[#This Row],[链接]],[1]Check20201112!$A$3:$W$61,12,FALSE)</f>
        <v>#REF!</v>
      </c>
      <c r="Y42" s="133" t="e">
        <f>VLOOKUP([1]!tbl邀请[[#This Row],[链接]],[1]Check20201112!$A$3:$W$61,2,FALSE)</f>
        <v>#REF!</v>
      </c>
      <c r="Z42" s="158">
        <v>45</v>
      </c>
      <c r="AA42" s="158">
        <v>9</v>
      </c>
      <c r="AB42" s="158">
        <v>7</v>
      </c>
      <c r="AC42" s="158">
        <v>7</v>
      </c>
      <c r="AD42" s="154"/>
      <c r="AE42" s="154" t="s">
        <v>37</v>
      </c>
      <c r="AF42" s="155" t="s">
        <v>136</v>
      </c>
    </row>
    <row r="43" spans="4:32" ht="30.75" customHeight="1">
      <c r="D43" s="75" t="s">
        <v>262</v>
      </c>
      <c r="E43" s="75" t="s">
        <v>263</v>
      </c>
      <c r="F43" s="75" t="s">
        <v>264</v>
      </c>
      <c r="G43" s="75" t="s">
        <v>265</v>
      </c>
      <c r="H43" s="64">
        <v>12270</v>
      </c>
      <c r="I43" s="64">
        <v>200</v>
      </c>
      <c r="J43" s="96">
        <v>18927005225</v>
      </c>
      <c r="K43" s="102"/>
      <c r="L43" s="103"/>
      <c r="M43" s="104"/>
      <c r="N43" s="105"/>
      <c r="O43" s="100">
        <f>tbl邀请[[#This Row],[拍单日期]]+5+tbl邀请[[#This Row],[收货后出稿时间]]</f>
        <v>5</v>
      </c>
      <c r="P43" s="101" t="s">
        <v>37</v>
      </c>
      <c r="Q43" s="101">
        <v>10</v>
      </c>
      <c r="R43" s="101">
        <v>8</v>
      </c>
      <c r="S43" s="101" t="s">
        <v>37</v>
      </c>
      <c r="T43" s="131">
        <v>200</v>
      </c>
      <c r="U43" s="134" t="s">
        <v>266</v>
      </c>
      <c r="V43" s="135"/>
      <c r="W43" s="135"/>
      <c r="X43" s="135" t="e">
        <f>VLOOKUP([1]!tbl邀请[[#This Row],[链接]],[1]Check20201112!$A$3:$W$61,12,FALSE)</f>
        <v>#REF!</v>
      </c>
      <c r="Y43" s="135" t="e">
        <f>VLOOKUP([1]!tbl邀请[[#This Row],[链接]],[1]Check20201112!$A$3:$W$61,2,FALSE)</f>
        <v>#REF!</v>
      </c>
      <c r="Z43" s="158">
        <v>41</v>
      </c>
      <c r="AA43" s="158">
        <v>31</v>
      </c>
      <c r="AB43" s="158">
        <v>13</v>
      </c>
      <c r="AC43" s="158">
        <v>16</v>
      </c>
      <c r="AD43" s="154"/>
      <c r="AE43" s="154" t="s">
        <v>37</v>
      </c>
      <c r="AF43" s="155" t="s">
        <v>136</v>
      </c>
    </row>
    <row r="44" spans="4:32" ht="30.75" customHeight="1">
      <c r="D44" s="75" t="s">
        <v>267</v>
      </c>
      <c r="E44" s="75" t="s">
        <v>268</v>
      </c>
      <c r="F44" s="75" t="s">
        <v>269</v>
      </c>
      <c r="G44" s="75" t="s">
        <v>270</v>
      </c>
      <c r="H44" s="64">
        <v>14000</v>
      </c>
      <c r="I44" s="64">
        <v>200</v>
      </c>
      <c r="J44" s="96">
        <v>17727225849</v>
      </c>
      <c r="K44" s="102"/>
      <c r="L44" s="103"/>
      <c r="M44" s="104"/>
      <c r="N44" s="105"/>
      <c r="O44" s="100">
        <f>tbl邀请[[#This Row],[拍单日期]]+5+tbl邀请[[#This Row],[收货后出稿时间]]</f>
        <v>5</v>
      </c>
      <c r="P44" s="101" t="s">
        <v>37</v>
      </c>
      <c r="Q44" s="101">
        <v>10</v>
      </c>
      <c r="R44" s="101">
        <v>7</v>
      </c>
      <c r="S44" s="101" t="s">
        <v>37</v>
      </c>
      <c r="T44" s="131">
        <v>200</v>
      </c>
      <c r="U44" s="134" t="s">
        <v>271</v>
      </c>
      <c r="V44" s="135"/>
      <c r="W44" s="135"/>
      <c r="X44" s="135" t="e">
        <f>VLOOKUP([1]!tbl邀请[[#This Row],[链接]],[1]Check20201112!$A$3:$W$61,12,FALSE)</f>
        <v>#REF!</v>
      </c>
      <c r="Y44" s="135" t="e">
        <f>VLOOKUP([1]!tbl邀请[[#This Row],[链接]],[1]Check20201112!$A$3:$W$61,2,FALSE)</f>
        <v>#REF!</v>
      </c>
      <c r="Z44" s="158">
        <v>40</v>
      </c>
      <c r="AA44" s="158">
        <v>28</v>
      </c>
      <c r="AB44" s="158">
        <v>6</v>
      </c>
      <c r="AC44" s="158">
        <v>7</v>
      </c>
      <c r="AD44" s="154"/>
      <c r="AE44" s="154" t="s">
        <v>37</v>
      </c>
      <c r="AF44" s="155" t="s">
        <v>136</v>
      </c>
    </row>
    <row r="45" spans="4:32" ht="30.75" customHeight="1">
      <c r="D45" s="75" t="s">
        <v>272</v>
      </c>
      <c r="E45" s="75" t="s">
        <v>273</v>
      </c>
      <c r="F45" s="75" t="s">
        <v>274</v>
      </c>
      <c r="G45" s="87" t="s">
        <v>275</v>
      </c>
      <c r="H45" s="64">
        <v>11000</v>
      </c>
      <c r="I45" s="64">
        <v>200</v>
      </c>
      <c r="J45" s="96">
        <v>17665738618</v>
      </c>
      <c r="K45" s="97"/>
      <c r="L45" s="98"/>
      <c r="M45" s="90"/>
      <c r="N45" s="99"/>
      <c r="O45" s="100">
        <f>tbl邀请[[#This Row],[拍单日期]]+5+tbl邀请[[#This Row],[收货后出稿时间]]</f>
        <v>5</v>
      </c>
      <c r="P45" s="101" t="s">
        <v>37</v>
      </c>
      <c r="Q45" s="101">
        <v>10</v>
      </c>
      <c r="R45" s="101">
        <v>7</v>
      </c>
      <c r="S45" s="101" t="s">
        <v>37</v>
      </c>
      <c r="T45" s="131">
        <v>200</v>
      </c>
      <c r="U45" s="132" t="s">
        <v>276</v>
      </c>
      <c r="V45" s="133"/>
      <c r="W45" s="133"/>
      <c r="X45" s="133" t="e">
        <f>VLOOKUP([1]!tbl邀请[[#This Row],[链接]],[1]Check20201112!$A$3:$W$61,12,FALSE)</f>
        <v>#REF!</v>
      </c>
      <c r="Y45" s="133" t="e">
        <f>VLOOKUP([1]!tbl邀请[[#This Row],[链接]],[1]Check20201112!$A$3:$W$61,2,FALSE)</f>
        <v>#REF!</v>
      </c>
      <c r="Z45" s="158">
        <v>33</v>
      </c>
      <c r="AA45" s="158">
        <v>11</v>
      </c>
      <c r="AB45" s="158">
        <v>1</v>
      </c>
      <c r="AC45" s="158">
        <v>1</v>
      </c>
      <c r="AD45" s="154"/>
      <c r="AE45" s="154" t="s">
        <v>37</v>
      </c>
      <c r="AF45" s="155" t="s">
        <v>136</v>
      </c>
    </row>
    <row r="46" spans="4:32" ht="30.75" customHeight="1">
      <c r="D46" s="88" t="s">
        <v>277</v>
      </c>
      <c r="E46" s="75" t="s">
        <v>278</v>
      </c>
      <c r="F46" s="75" t="s">
        <v>279</v>
      </c>
      <c r="G46" s="75" t="s">
        <v>280</v>
      </c>
      <c r="H46" s="64">
        <v>15610</v>
      </c>
      <c r="I46" s="64">
        <v>200</v>
      </c>
      <c r="J46" s="96">
        <v>18665898429</v>
      </c>
      <c r="K46" s="102"/>
      <c r="L46" s="103"/>
      <c r="M46" s="104"/>
      <c r="N46" s="105"/>
      <c r="O46" s="100">
        <f>tbl邀请[[#This Row],[拍单日期]]+5+tbl邀请[[#This Row],[收货后出稿时间]]</f>
        <v>5</v>
      </c>
      <c r="P46" s="101" t="s">
        <v>37</v>
      </c>
      <c r="Q46" s="101">
        <v>10</v>
      </c>
      <c r="R46" s="101">
        <v>8</v>
      </c>
      <c r="S46" s="101" t="s">
        <v>37</v>
      </c>
      <c r="T46" s="131">
        <v>200</v>
      </c>
      <c r="U46" s="134" t="s">
        <v>281</v>
      </c>
      <c r="V46" s="136" t="s">
        <v>282</v>
      </c>
      <c r="W46" s="135"/>
      <c r="X46" s="135" t="e">
        <f>VLOOKUP([1]!tbl邀请[[#This Row],[链接]],[1]Check20201112!$A$3:$W$61,12,FALSE)</f>
        <v>#REF!</v>
      </c>
      <c r="Y46" s="135" t="e">
        <f>VLOOKUP([1]!tbl邀请[[#This Row],[链接]],[1]Check20201112!$A$3:$W$61,2,FALSE)</f>
        <v>#REF!</v>
      </c>
      <c r="Z46" s="158">
        <v>95</v>
      </c>
      <c r="AA46" s="158">
        <v>26</v>
      </c>
      <c r="AB46" s="158">
        <v>20</v>
      </c>
      <c r="AC46" s="158">
        <v>22</v>
      </c>
      <c r="AD46" s="154"/>
      <c r="AE46" s="154" t="s">
        <v>37</v>
      </c>
      <c r="AF46" s="155" t="s">
        <v>136</v>
      </c>
    </row>
    <row r="47" spans="4:32" ht="30.75" customHeight="1">
      <c r="D47" s="75" t="s">
        <v>283</v>
      </c>
      <c r="E47" s="75" t="s">
        <v>284</v>
      </c>
      <c r="F47" s="75" t="s">
        <v>283</v>
      </c>
      <c r="G47" s="75" t="s">
        <v>285</v>
      </c>
      <c r="H47" s="64">
        <v>13000</v>
      </c>
      <c r="I47" s="64">
        <v>200</v>
      </c>
      <c r="J47" s="96">
        <v>18855094020</v>
      </c>
      <c r="K47" s="102"/>
      <c r="L47" s="103"/>
      <c r="M47" s="104"/>
      <c r="N47" s="105"/>
      <c r="O47" s="100">
        <f>tbl邀请[[#This Row],[拍单日期]]+5+tbl邀请[[#This Row],[收货后出稿时间]]</f>
        <v>5</v>
      </c>
      <c r="P47" s="101" t="s">
        <v>37</v>
      </c>
      <c r="Q47" s="101">
        <v>10</v>
      </c>
      <c r="R47" s="101">
        <v>8</v>
      </c>
      <c r="S47" s="101" t="s">
        <v>37</v>
      </c>
      <c r="T47" s="131">
        <v>200</v>
      </c>
      <c r="U47" s="134" t="s">
        <v>286</v>
      </c>
      <c r="V47" s="135"/>
      <c r="W47" s="135"/>
      <c r="X47" s="135" t="e">
        <f>VLOOKUP([1]!tbl邀请[[#This Row],[链接]],[1]Check20201112!$A$3:$W$61,12,FALSE)</f>
        <v>#REF!</v>
      </c>
      <c r="Y47" s="135" t="e">
        <f>VLOOKUP([1]!tbl邀请[[#This Row],[链接]],[1]Check20201112!$A$3:$W$61,2,FALSE)</f>
        <v>#REF!</v>
      </c>
      <c r="Z47" s="158">
        <v>60</v>
      </c>
      <c r="AA47" s="158">
        <v>11</v>
      </c>
      <c r="AB47" s="158">
        <v>13</v>
      </c>
      <c r="AC47" s="158">
        <v>18</v>
      </c>
      <c r="AD47" s="154"/>
      <c r="AE47" s="154" t="s">
        <v>37</v>
      </c>
      <c r="AF47" s="155" t="s">
        <v>136</v>
      </c>
    </row>
    <row r="48" spans="4:32" ht="30.75" customHeight="1">
      <c r="D48" s="75" t="s">
        <v>287</v>
      </c>
      <c r="E48" s="75" t="s">
        <v>288</v>
      </c>
      <c r="F48" s="75" t="s">
        <v>287</v>
      </c>
      <c r="G48" s="75" t="s">
        <v>289</v>
      </c>
      <c r="H48" s="64">
        <v>24000</v>
      </c>
      <c r="I48" s="64">
        <v>200</v>
      </c>
      <c r="J48" s="96">
        <v>13620240422</v>
      </c>
      <c r="K48" s="102"/>
      <c r="L48" s="103"/>
      <c r="M48" s="104"/>
      <c r="N48" s="105"/>
      <c r="O48" s="100">
        <f>tbl邀请[[#This Row],[拍单日期]]+5+tbl邀请[[#This Row],[收货后出稿时间]]</f>
        <v>5</v>
      </c>
      <c r="P48" s="101" t="s">
        <v>37</v>
      </c>
      <c r="Q48" s="101">
        <v>10</v>
      </c>
      <c r="R48" s="101">
        <v>7</v>
      </c>
      <c r="S48" s="101" t="s">
        <v>37</v>
      </c>
      <c r="T48" s="131">
        <v>200</v>
      </c>
      <c r="U48" s="148" t="s">
        <v>290</v>
      </c>
      <c r="V48" s="135"/>
      <c r="W48" s="135"/>
      <c r="X48" s="135" t="e">
        <f>VLOOKUP([1]!tbl邀请[[#This Row],[链接]],[1]Check20201112!$A$3:$W$61,12,FALSE)</f>
        <v>#REF!</v>
      </c>
      <c r="Y48" s="135" t="e">
        <f>VLOOKUP([1]!tbl邀请[[#This Row],[链接]],[1]Check20201112!$A$3:$W$61,2,FALSE)</f>
        <v>#REF!</v>
      </c>
      <c r="Z48" s="158">
        <v>59</v>
      </c>
      <c r="AA48" s="158">
        <v>20</v>
      </c>
      <c r="AB48" s="158">
        <v>22</v>
      </c>
      <c r="AC48" s="158">
        <v>24</v>
      </c>
      <c r="AD48" s="154"/>
      <c r="AE48" s="154" t="s">
        <v>37</v>
      </c>
      <c r="AF48" s="155" t="s">
        <v>136</v>
      </c>
    </row>
    <row r="49" spans="4:32" ht="30.75" customHeight="1">
      <c r="D49" s="75" t="s">
        <v>291</v>
      </c>
      <c r="E49" s="75" t="s">
        <v>292</v>
      </c>
      <c r="F49" s="75" t="s">
        <v>293</v>
      </c>
      <c r="G49" s="89" t="s">
        <v>294</v>
      </c>
      <c r="H49" s="64">
        <v>11000</v>
      </c>
      <c r="I49" s="64">
        <v>200</v>
      </c>
      <c r="J49" s="96">
        <v>13143749984</v>
      </c>
      <c r="K49" s="102"/>
      <c r="L49" s="103"/>
      <c r="M49" s="104"/>
      <c r="N49" s="105"/>
      <c r="O49" s="100">
        <f>tbl邀请[[#This Row],[拍单日期]]+5+tbl邀请[[#This Row],[收货后出稿时间]]</f>
        <v>5</v>
      </c>
      <c r="P49" s="101" t="s">
        <v>37</v>
      </c>
      <c r="Q49" s="101">
        <v>10</v>
      </c>
      <c r="R49" s="101">
        <v>8</v>
      </c>
      <c r="S49" s="101" t="s">
        <v>37</v>
      </c>
      <c r="T49" s="131">
        <v>200</v>
      </c>
      <c r="U49" s="134" t="s">
        <v>295</v>
      </c>
      <c r="V49" s="135"/>
      <c r="W49" s="135"/>
      <c r="X49" s="135" t="e">
        <f>VLOOKUP([1]!tbl邀请[[#This Row],[链接]],[1]Check20201112!$A$3:$W$61,12,FALSE)</f>
        <v>#REF!</v>
      </c>
      <c r="Y49" s="135" t="e">
        <f>VLOOKUP([1]!tbl邀请[[#This Row],[链接]],[1]Check20201112!$A$3:$W$61,2,FALSE)</f>
        <v>#REF!</v>
      </c>
      <c r="Z49" s="158">
        <v>61</v>
      </c>
      <c r="AA49" s="158">
        <v>25</v>
      </c>
      <c r="AB49" s="158">
        <v>13</v>
      </c>
      <c r="AC49" s="158">
        <v>14</v>
      </c>
      <c r="AD49" s="154"/>
      <c r="AE49" s="154" t="s">
        <v>37</v>
      </c>
      <c r="AF49" s="155" t="s">
        <v>136</v>
      </c>
    </row>
    <row r="50" spans="4:32" ht="30.75" customHeight="1">
      <c r="D50" s="75" t="s">
        <v>296</v>
      </c>
      <c r="E50" s="75" t="s">
        <v>297</v>
      </c>
      <c r="F50" s="75" t="s">
        <v>296</v>
      </c>
      <c r="G50" s="75" t="s">
        <v>298</v>
      </c>
      <c r="H50" s="64">
        <v>22000</v>
      </c>
      <c r="I50" s="64">
        <v>200</v>
      </c>
      <c r="J50" s="96">
        <v>13192769993</v>
      </c>
      <c r="K50" s="97"/>
      <c r="L50" s="98"/>
      <c r="M50" s="90"/>
      <c r="N50" s="99"/>
      <c r="O50" s="100">
        <f>tbl邀请[[#This Row],[拍单日期]]+5+tbl邀请[[#This Row],[收货后出稿时间]]</f>
        <v>5</v>
      </c>
      <c r="P50" s="101" t="s">
        <v>37</v>
      </c>
      <c r="Q50" s="101">
        <v>10</v>
      </c>
      <c r="R50" s="101">
        <v>4</v>
      </c>
      <c r="S50" s="101" t="s">
        <v>37</v>
      </c>
      <c r="T50" s="131">
        <v>200</v>
      </c>
      <c r="U50" s="132" t="s">
        <v>299</v>
      </c>
      <c r="V50" s="143" t="s">
        <v>300</v>
      </c>
      <c r="W50" s="133"/>
      <c r="X50" s="133" t="e">
        <f>VLOOKUP([1]!tbl邀请[[#This Row],[链接]],[1]Check20201112!$A$3:$W$61,12,FALSE)</f>
        <v>#REF!</v>
      </c>
      <c r="Y50" s="133" t="e">
        <f>VLOOKUP([1]!tbl邀请[[#This Row],[链接]],[1]Check20201112!$A$3:$W$61,2,FALSE)</f>
        <v>#REF!</v>
      </c>
      <c r="Z50" s="158">
        <v>7</v>
      </c>
      <c r="AA50" s="158">
        <v>3</v>
      </c>
      <c r="AB50" s="158">
        <v>21</v>
      </c>
      <c r="AC50" s="158">
        <v>10</v>
      </c>
      <c r="AD50" s="154"/>
      <c r="AE50" s="154" t="s">
        <v>37</v>
      </c>
      <c r="AF50" s="155" t="s">
        <v>136</v>
      </c>
    </row>
    <row r="51" spans="4:32" ht="30.75" customHeight="1">
      <c r="D51" s="75" t="s">
        <v>301</v>
      </c>
      <c r="E51" s="75" t="s">
        <v>302</v>
      </c>
      <c r="F51" s="75" t="s">
        <v>301</v>
      </c>
      <c r="G51" s="75" t="s">
        <v>303</v>
      </c>
      <c r="H51" s="64">
        <v>32000</v>
      </c>
      <c r="I51" s="64">
        <v>300</v>
      </c>
      <c r="J51" s="96">
        <v>17020094582</v>
      </c>
      <c r="K51" s="102"/>
      <c r="L51" s="103"/>
      <c r="M51" s="104"/>
      <c r="N51" s="105"/>
      <c r="O51" s="100">
        <f>tbl邀请[[#This Row],[拍单日期]]+5+tbl邀请[[#This Row],[收货后出稿时间]]</f>
        <v>5</v>
      </c>
      <c r="P51" s="101" t="s">
        <v>37</v>
      </c>
      <c r="Q51" s="101">
        <v>10</v>
      </c>
      <c r="R51" s="101">
        <v>8</v>
      </c>
      <c r="S51" s="101" t="s">
        <v>37</v>
      </c>
      <c r="T51" s="131">
        <v>300</v>
      </c>
      <c r="U51" s="134" t="s">
        <v>304</v>
      </c>
      <c r="V51" s="136" t="s">
        <v>305</v>
      </c>
      <c r="W51" s="135"/>
      <c r="X51" s="135" t="e">
        <f>VLOOKUP([1]!tbl邀请[[#This Row],[链接]],[1]Check20201112!$A$3:$W$61,12,FALSE)</f>
        <v>#REF!</v>
      </c>
      <c r="Y51" s="135" t="e">
        <f>VLOOKUP([1]!tbl邀请[[#This Row],[链接]],[1]Check20201112!$A$3:$W$61,2,FALSE)</f>
        <v>#REF!</v>
      </c>
      <c r="Z51" s="158">
        <v>85</v>
      </c>
      <c r="AA51" s="158">
        <v>36</v>
      </c>
      <c r="AB51" s="158">
        <v>5</v>
      </c>
      <c r="AC51" s="158">
        <v>5</v>
      </c>
      <c r="AD51" s="154"/>
      <c r="AE51" s="154" t="s">
        <v>37</v>
      </c>
      <c r="AF51" s="155" t="s">
        <v>136</v>
      </c>
    </row>
    <row r="52" spans="4:32" ht="30.75" customHeight="1">
      <c r="D52" s="75" t="s">
        <v>306</v>
      </c>
      <c r="E52" s="75" t="s">
        <v>307</v>
      </c>
      <c r="F52" s="75" t="s">
        <v>306</v>
      </c>
      <c r="G52" s="75" t="s">
        <v>308</v>
      </c>
      <c r="H52" s="64">
        <v>11000</v>
      </c>
      <c r="I52" s="64">
        <v>200</v>
      </c>
      <c r="J52" s="96">
        <v>15362715842</v>
      </c>
      <c r="K52" s="97"/>
      <c r="L52" s="98"/>
      <c r="M52" s="90"/>
      <c r="N52" s="99"/>
      <c r="O52" s="100">
        <f>tbl邀请[[#This Row],[拍单日期]]+5+tbl邀请[[#This Row],[收货后出稿时间]]</f>
        <v>5</v>
      </c>
      <c r="P52" s="101" t="s">
        <v>37</v>
      </c>
      <c r="Q52" s="101">
        <v>10</v>
      </c>
      <c r="R52" s="101">
        <v>9</v>
      </c>
      <c r="S52" s="101" t="s">
        <v>37</v>
      </c>
      <c r="T52" s="131">
        <v>200</v>
      </c>
      <c r="U52" s="132" t="s">
        <v>309</v>
      </c>
      <c r="V52" s="143" t="s">
        <v>310</v>
      </c>
      <c r="W52" s="133"/>
      <c r="X52" s="133" t="e">
        <f>VLOOKUP([1]!tbl邀请[[#This Row],[链接]],[1]Check20201112!$A$3:$W$61,12,FALSE)</f>
        <v>#REF!</v>
      </c>
      <c r="Y52" s="133" t="e">
        <f>VLOOKUP([1]!tbl邀请[[#This Row],[链接]],[1]Check20201112!$A$3:$W$61,2,FALSE)</f>
        <v>#REF!</v>
      </c>
      <c r="Z52" s="158">
        <v>4</v>
      </c>
      <c r="AA52" s="158">
        <v>4</v>
      </c>
      <c r="AB52" s="158">
        <v>0</v>
      </c>
      <c r="AC52" s="158">
        <v>0</v>
      </c>
      <c r="AD52" s="154"/>
      <c r="AE52" s="154" t="s">
        <v>37</v>
      </c>
      <c r="AF52" s="155" t="s">
        <v>136</v>
      </c>
    </row>
    <row r="53" spans="4:32" ht="30.75" customHeight="1">
      <c r="D53" s="75" t="s">
        <v>311</v>
      </c>
      <c r="E53" s="75" t="s">
        <v>312</v>
      </c>
      <c r="F53" s="75" t="s">
        <v>311</v>
      </c>
      <c r="G53" s="75" t="s">
        <v>313</v>
      </c>
      <c r="H53" s="64">
        <v>36000</v>
      </c>
      <c r="I53" s="64">
        <v>300</v>
      </c>
      <c r="J53" s="96">
        <v>15986303486</v>
      </c>
      <c r="K53" s="102"/>
      <c r="L53" s="103"/>
      <c r="M53" s="104"/>
      <c r="N53" s="105"/>
      <c r="O53" s="100">
        <f>tbl邀请[[#This Row],[拍单日期]]+5+tbl邀请[[#This Row],[收货后出稿时间]]</f>
        <v>5</v>
      </c>
      <c r="P53" s="101" t="s">
        <v>37</v>
      </c>
      <c r="Q53" s="101">
        <v>10</v>
      </c>
      <c r="R53" s="101">
        <v>7</v>
      </c>
      <c r="S53" s="101" t="s">
        <v>37</v>
      </c>
      <c r="T53" s="131">
        <v>300</v>
      </c>
      <c r="U53" s="134" t="s">
        <v>314</v>
      </c>
      <c r="V53" s="135"/>
      <c r="W53" s="135"/>
      <c r="X53" s="135" t="e">
        <f>VLOOKUP([1]!tbl邀请[[#This Row],[链接]],[1]Check20201112!$A$3:$W$61,12,FALSE)</f>
        <v>#REF!</v>
      </c>
      <c r="Y53" s="135" t="e">
        <f>VLOOKUP([1]!tbl邀请[[#This Row],[链接]],[1]Check20201112!$A$3:$W$61,2,FALSE)</f>
        <v>#REF!</v>
      </c>
      <c r="Z53" s="156" t="s">
        <v>315</v>
      </c>
      <c r="AA53" s="156" t="s">
        <v>316</v>
      </c>
      <c r="AB53" s="156" t="s">
        <v>317</v>
      </c>
      <c r="AC53" s="157" t="s">
        <v>317</v>
      </c>
      <c r="AD53" s="154"/>
      <c r="AE53" s="154" t="s">
        <v>37</v>
      </c>
      <c r="AF53" s="155" t="s">
        <v>136</v>
      </c>
    </row>
    <row r="54" spans="4:32" ht="30.75" customHeight="1">
      <c r="D54" s="75" t="s">
        <v>318</v>
      </c>
      <c r="E54" s="75" t="s">
        <v>319</v>
      </c>
      <c r="F54" s="75" t="s">
        <v>320</v>
      </c>
      <c r="G54" s="75" t="s">
        <v>321</v>
      </c>
      <c r="H54" s="64">
        <v>23000</v>
      </c>
      <c r="I54" s="64">
        <v>200</v>
      </c>
      <c r="J54" s="96">
        <v>13126399131</v>
      </c>
      <c r="K54" s="102"/>
      <c r="L54" s="103"/>
      <c r="M54" s="104"/>
      <c r="N54" s="105"/>
      <c r="O54" s="100">
        <f>tbl邀请[[#This Row],[拍单日期]]+5+tbl邀请[[#This Row],[收货后出稿时间]]</f>
        <v>5</v>
      </c>
      <c r="P54" s="101" t="s">
        <v>37</v>
      </c>
      <c r="Q54" s="101">
        <v>10</v>
      </c>
      <c r="R54" s="101">
        <v>7</v>
      </c>
      <c r="S54" s="101" t="s">
        <v>37</v>
      </c>
      <c r="T54" s="131">
        <v>200</v>
      </c>
      <c r="U54" s="134" t="s">
        <v>322</v>
      </c>
      <c r="V54" s="135"/>
      <c r="W54" s="135"/>
      <c r="X54" s="135" t="e">
        <f>VLOOKUP([1]!tbl邀请[[#This Row],[链接]],[1]Check20201112!$A$3:$W$61,12,FALSE)</f>
        <v>#REF!</v>
      </c>
      <c r="Y54" s="135" t="e">
        <f>VLOOKUP([1]!tbl邀请[[#This Row],[链接]],[1]Check20201112!$A$3:$W$61,2,FALSE)</f>
        <v>#REF!</v>
      </c>
      <c r="Z54" s="156" t="s">
        <v>323</v>
      </c>
      <c r="AA54" s="156" t="s">
        <v>324</v>
      </c>
      <c r="AB54" s="156" t="s">
        <v>58</v>
      </c>
      <c r="AC54" s="157" t="s">
        <v>58</v>
      </c>
      <c r="AD54" s="154"/>
      <c r="AE54" s="154" t="s">
        <v>37</v>
      </c>
      <c r="AF54" s="155" t="s">
        <v>136</v>
      </c>
    </row>
    <row r="55" spans="4:32" ht="30.75" customHeight="1">
      <c r="D55" s="75" t="s">
        <v>325</v>
      </c>
      <c r="E55" s="75" t="s">
        <v>326</v>
      </c>
      <c r="F55" s="75" t="s">
        <v>327</v>
      </c>
      <c r="G55" s="75" t="s">
        <v>328</v>
      </c>
      <c r="H55" s="64">
        <v>21000</v>
      </c>
      <c r="I55" s="64">
        <v>200</v>
      </c>
      <c r="J55" s="96">
        <v>13189451263</v>
      </c>
      <c r="K55" s="102"/>
      <c r="L55" s="103"/>
      <c r="M55" s="104"/>
      <c r="N55" s="105"/>
      <c r="O55" s="100">
        <f>tbl邀请[[#This Row],[拍单日期]]+5+tbl邀请[[#This Row],[收货后出稿时间]]</f>
        <v>5</v>
      </c>
      <c r="P55" s="101" t="s">
        <v>37</v>
      </c>
      <c r="Q55" s="101">
        <v>10</v>
      </c>
      <c r="R55" s="101">
        <v>7</v>
      </c>
      <c r="S55" s="101" t="s">
        <v>37</v>
      </c>
      <c r="T55" s="131">
        <v>200</v>
      </c>
      <c r="U55" s="134" t="s">
        <v>329</v>
      </c>
      <c r="V55" s="136" t="s">
        <v>330</v>
      </c>
      <c r="W55" s="149"/>
      <c r="X55" s="135" t="e">
        <f>VLOOKUP([1]!tbl邀请[[#This Row],[链接]],[1]Check20201112!$A$3:$W$61,12,FALSE)</f>
        <v>#REF!</v>
      </c>
      <c r="Y55" s="135" t="e">
        <f>VLOOKUP([1]!tbl邀请[[#This Row],[链接]],[1]Check20201112!$A$3:$W$61,2,FALSE)</f>
        <v>#REF!</v>
      </c>
      <c r="Z55" s="156" t="s">
        <v>331</v>
      </c>
      <c r="AA55" s="156" t="s">
        <v>332</v>
      </c>
      <c r="AB55" s="156" t="s">
        <v>333</v>
      </c>
      <c r="AC55" s="157" t="s">
        <v>333</v>
      </c>
      <c r="AD55" s="154"/>
      <c r="AE55" s="154" t="s">
        <v>37</v>
      </c>
      <c r="AF55" s="155" t="s">
        <v>136</v>
      </c>
    </row>
    <row r="56" spans="4:32" ht="30.75" customHeight="1">
      <c r="D56" s="75" t="s">
        <v>334</v>
      </c>
      <c r="E56" s="75" t="s">
        <v>335</v>
      </c>
      <c r="F56" s="75" t="s">
        <v>336</v>
      </c>
      <c r="G56" s="75" t="s">
        <v>337</v>
      </c>
      <c r="H56" s="64">
        <v>55400</v>
      </c>
      <c r="I56" s="64">
        <v>300</v>
      </c>
      <c r="J56" s="96">
        <v>13735860841</v>
      </c>
      <c r="K56" s="102"/>
      <c r="L56" s="103"/>
      <c r="M56" s="104"/>
      <c r="N56" s="105"/>
      <c r="O56" s="100">
        <f>tbl邀请[[#This Row],[拍单日期]]+5+tbl邀请[[#This Row],[收货后出稿时间]]</f>
        <v>5</v>
      </c>
      <c r="P56" s="101" t="s">
        <v>37</v>
      </c>
      <c r="Q56" s="101">
        <v>10</v>
      </c>
      <c r="R56" s="101">
        <v>8</v>
      </c>
      <c r="S56" s="101" t="s">
        <v>37</v>
      </c>
      <c r="T56" s="131">
        <v>300</v>
      </c>
      <c r="U56" s="134" t="s">
        <v>338</v>
      </c>
      <c r="V56" s="136" t="s">
        <v>339</v>
      </c>
      <c r="W56" s="136" t="s">
        <v>340</v>
      </c>
      <c r="X56" s="135" t="e">
        <f>VLOOKUP([1]!tbl邀请[[#This Row],[链接]],[1]Check20201112!$A$3:$W$61,12,FALSE)</f>
        <v>#REF!</v>
      </c>
      <c r="Y56" s="135" t="e">
        <f>VLOOKUP([1]!tbl邀请[[#This Row],[链接]],[1]Check20201112!$A$3:$W$61,2,FALSE)</f>
        <v>#REF!</v>
      </c>
      <c r="Z56" s="156" t="s">
        <v>341</v>
      </c>
      <c r="AA56" s="156" t="s">
        <v>342</v>
      </c>
      <c r="AB56" s="156" t="s">
        <v>343</v>
      </c>
      <c r="AC56" s="157" t="s">
        <v>344</v>
      </c>
      <c r="AD56" s="154"/>
      <c r="AE56" s="154" t="s">
        <v>37</v>
      </c>
      <c r="AF56" s="155" t="s">
        <v>136</v>
      </c>
    </row>
    <row r="57" spans="4:32" ht="30.75" customHeight="1">
      <c r="D57" s="75" t="s">
        <v>345</v>
      </c>
      <c r="E57" s="75" t="s">
        <v>346</v>
      </c>
      <c r="F57" s="75" t="s">
        <v>347</v>
      </c>
      <c r="G57" s="75" t="s">
        <v>348</v>
      </c>
      <c r="H57" s="64">
        <v>37000</v>
      </c>
      <c r="I57" s="64">
        <v>300</v>
      </c>
      <c r="J57" s="96">
        <v>18820130282</v>
      </c>
      <c r="K57" s="102"/>
      <c r="L57" s="103"/>
      <c r="M57" s="104"/>
      <c r="N57" s="105"/>
      <c r="O57" s="100">
        <f>tbl邀请[[#This Row],[拍单日期]]+5+tbl邀请[[#This Row],[收货后出稿时间]]</f>
        <v>5</v>
      </c>
      <c r="P57" s="101" t="s">
        <v>37</v>
      </c>
      <c r="Q57" s="101">
        <v>10</v>
      </c>
      <c r="R57" s="101">
        <v>7</v>
      </c>
      <c r="S57" s="101" t="s">
        <v>37</v>
      </c>
      <c r="T57" s="131">
        <v>300</v>
      </c>
      <c r="U57" s="134" t="s">
        <v>349</v>
      </c>
      <c r="V57" s="135"/>
      <c r="W57" s="135"/>
      <c r="X57" s="135" t="e">
        <f>VLOOKUP([1]!tbl邀请[[#This Row],[链接]],[1]Check20201112!$A$3:$W$61,12,FALSE)</f>
        <v>#REF!</v>
      </c>
      <c r="Y57" s="135" t="e">
        <f>VLOOKUP([1]!tbl邀请[[#This Row],[链接]],[1]Check20201112!$A$3:$W$61,2,FALSE)</f>
        <v>#REF!</v>
      </c>
      <c r="Z57" s="156" t="s">
        <v>350</v>
      </c>
      <c r="AA57" s="156" t="s">
        <v>351</v>
      </c>
      <c r="AB57" s="156" t="s">
        <v>352</v>
      </c>
      <c r="AC57" s="157" t="s">
        <v>352</v>
      </c>
      <c r="AD57" s="154"/>
      <c r="AE57" s="154" t="s">
        <v>37</v>
      </c>
      <c r="AF57" s="155" t="s">
        <v>136</v>
      </c>
    </row>
    <row r="58" spans="4:32" ht="30.75" customHeight="1">
      <c r="D58" s="75" t="s">
        <v>353</v>
      </c>
      <c r="E58" s="75" t="s">
        <v>354</v>
      </c>
      <c r="F58" s="75" t="s">
        <v>355</v>
      </c>
      <c r="G58" s="75" t="s">
        <v>356</v>
      </c>
      <c r="H58" s="64">
        <v>32000</v>
      </c>
      <c r="I58" s="64">
        <v>300</v>
      </c>
      <c r="J58" s="96">
        <v>13928851651</v>
      </c>
      <c r="K58" s="106"/>
      <c r="L58" s="107"/>
      <c r="M58" s="101"/>
      <c r="N58" s="108"/>
      <c r="O58" s="100">
        <f>tbl邀请[[#This Row],[拍单日期]]+5+tbl邀请[[#This Row],[收货后出稿时间]]</f>
        <v>5</v>
      </c>
      <c r="P58" s="101" t="s">
        <v>37</v>
      </c>
      <c r="Q58" s="101">
        <v>10</v>
      </c>
      <c r="R58" s="101">
        <v>8</v>
      </c>
      <c r="S58" s="101" t="s">
        <v>37</v>
      </c>
      <c r="T58" s="131">
        <v>300</v>
      </c>
      <c r="U58" s="134" t="s">
        <v>357</v>
      </c>
      <c r="V58" s="134" t="s">
        <v>358</v>
      </c>
      <c r="W58" s="138"/>
      <c r="X58" s="138" t="e">
        <f>VLOOKUP([1]!tbl邀请[[#This Row],[链接]],[1]Check20201112!$A$3:$W$61,12,FALSE)</f>
        <v>#REF!</v>
      </c>
      <c r="Y58" s="138" t="e">
        <f>VLOOKUP([1]!tbl邀请[[#This Row],[链接]],[1]Check20201112!$A$3:$W$61,2,FALSE)</f>
        <v>#REF!</v>
      </c>
      <c r="Z58" s="156" t="s">
        <v>359</v>
      </c>
      <c r="AA58" s="156" t="s">
        <v>360</v>
      </c>
      <c r="AB58" s="156" t="s">
        <v>361</v>
      </c>
      <c r="AC58" s="157" t="s">
        <v>362</v>
      </c>
      <c r="AD58" s="154"/>
      <c r="AE58" s="154"/>
      <c r="AF58" s="155" t="s">
        <v>136</v>
      </c>
    </row>
    <row r="59" spans="4:32" ht="30.75" customHeight="1">
      <c r="D59" s="75" t="s">
        <v>363</v>
      </c>
      <c r="E59" s="75" t="s">
        <v>364</v>
      </c>
      <c r="F59" s="75" t="s">
        <v>365</v>
      </c>
      <c r="G59" s="87" t="s">
        <v>366</v>
      </c>
      <c r="H59" s="64">
        <v>35000</v>
      </c>
      <c r="I59" s="64">
        <v>300</v>
      </c>
      <c r="J59" s="96">
        <v>13750126980</v>
      </c>
      <c r="K59" s="106"/>
      <c r="L59" s="107"/>
      <c r="M59" s="101"/>
      <c r="N59" s="108"/>
      <c r="O59" s="100">
        <f>tbl邀请[[#This Row],[拍单日期]]+5+tbl邀请[[#This Row],[收货后出稿时间]]</f>
        <v>5</v>
      </c>
      <c r="P59" s="101" t="s">
        <v>37</v>
      </c>
      <c r="Q59" s="101">
        <v>10</v>
      </c>
      <c r="R59" s="101">
        <v>8</v>
      </c>
      <c r="S59" s="101" t="s">
        <v>37</v>
      </c>
      <c r="T59" s="131">
        <v>300</v>
      </c>
      <c r="U59" s="134" t="s">
        <v>367</v>
      </c>
      <c r="V59" s="138"/>
      <c r="W59" s="138"/>
      <c r="X59" s="138" t="e">
        <f>VLOOKUP([1]!tbl邀请[[#This Row],[链接]],[1]Check20201112!$A$3:$W$61,12,FALSE)</f>
        <v>#REF!</v>
      </c>
      <c r="Y59" s="138" t="e">
        <f>VLOOKUP([1]!tbl邀请[[#This Row],[链接]],[1]Check20201112!$A$3:$W$61,2,FALSE)</f>
        <v>#REF!</v>
      </c>
      <c r="Z59" s="156" t="s">
        <v>368</v>
      </c>
      <c r="AA59" s="156" t="s">
        <v>369</v>
      </c>
      <c r="AB59" s="156" t="s">
        <v>370</v>
      </c>
      <c r="AC59" s="157" t="s">
        <v>370</v>
      </c>
      <c r="AD59" s="154"/>
      <c r="AE59" s="154" t="s">
        <v>37</v>
      </c>
      <c r="AF59" s="155" t="s">
        <v>136</v>
      </c>
    </row>
    <row r="60" spans="4:32" ht="30.75" customHeight="1">
      <c r="D60" s="75" t="s">
        <v>371</v>
      </c>
      <c r="E60" s="75" t="s">
        <v>372</v>
      </c>
      <c r="F60" s="75" t="s">
        <v>373</v>
      </c>
      <c r="G60" s="75" t="s">
        <v>374</v>
      </c>
      <c r="H60" s="64">
        <v>16000</v>
      </c>
      <c r="I60" s="64">
        <v>200</v>
      </c>
      <c r="J60" s="96">
        <v>15812507200</v>
      </c>
      <c r="K60" s="102"/>
      <c r="L60" s="103"/>
      <c r="M60" s="104"/>
      <c r="N60" s="105"/>
      <c r="O60" s="100">
        <f>tbl邀请[[#This Row],[拍单日期]]+5+tbl邀请[[#This Row],[收货后出稿时间]]</f>
        <v>5</v>
      </c>
      <c r="P60" s="101" t="s">
        <v>37</v>
      </c>
      <c r="Q60" s="101">
        <v>10</v>
      </c>
      <c r="R60" s="101">
        <v>3</v>
      </c>
      <c r="S60" s="101" t="s">
        <v>37</v>
      </c>
      <c r="T60" s="131">
        <v>200</v>
      </c>
      <c r="U60" s="134" t="s">
        <v>375</v>
      </c>
      <c r="V60" s="135"/>
      <c r="W60" s="135"/>
      <c r="X60" s="135" t="e">
        <f>VLOOKUP([1]!tbl邀请[[#This Row],[链接]],[1]Check20201112!$A$3:$W$61,12,FALSE)</f>
        <v>#REF!</v>
      </c>
      <c r="Y60" s="135" t="e">
        <f>VLOOKUP([1]!tbl邀请[[#This Row],[链接]],[1]Check20201112!$A$3:$W$61,2,FALSE)</f>
        <v>#REF!</v>
      </c>
      <c r="Z60" s="156" t="s">
        <v>376</v>
      </c>
      <c r="AA60" s="156" t="s">
        <v>46</v>
      </c>
      <c r="AB60" s="156" t="s">
        <v>317</v>
      </c>
      <c r="AC60" s="157" t="s">
        <v>377</v>
      </c>
      <c r="AD60" s="154"/>
      <c r="AE60" s="154" t="s">
        <v>37</v>
      </c>
      <c r="AF60" s="155" t="s">
        <v>136</v>
      </c>
    </row>
    <row r="61" spans="4:32" ht="30.75" customHeight="1">
      <c r="D61" s="167" t="s">
        <v>378</v>
      </c>
      <c r="E61" s="176"/>
      <c r="F61" s="168">
        <f>COUNTA(合作跟踪表!$F$3:$F$60)</f>
        <v>58</v>
      </c>
      <c r="G61" s="168">
        <f>SUBTOTAL(109,tbl邀请[小红书链接])</f>
        <v>0</v>
      </c>
      <c r="H61" s="169"/>
      <c r="I61" s="170">
        <f>SUM(tbl邀请[笔记报价])</f>
        <v>18350</v>
      </c>
      <c r="J61" s="171"/>
      <c r="K61" s="171"/>
      <c r="L61" s="168">
        <f>COUNTA(合作跟踪表!$L$3:$L$60)</f>
        <v>1</v>
      </c>
      <c r="M61" s="172"/>
      <c r="N61" s="170">
        <f>SUM(tbl邀请[拍单金额])</f>
        <v>0</v>
      </c>
      <c r="O61" s="168"/>
      <c r="P61" s="168">
        <f>COUNTIF(合作跟踪表!$P$3:$P$60,"是")</f>
        <v>57</v>
      </c>
      <c r="Q61" s="168"/>
      <c r="R61" s="168"/>
      <c r="S61" s="168">
        <f>COUNTIF(合作跟踪表!$S$3:$S$60,"是")</f>
        <v>57</v>
      </c>
      <c r="T61" s="170">
        <f>SUM(tbl邀请[结算金额])</f>
        <v>17750</v>
      </c>
      <c r="U61" s="173"/>
      <c r="V61" s="173"/>
      <c r="W61" s="173"/>
      <c r="X61" s="173"/>
      <c r="Y61" s="173"/>
      <c r="Z61" s="177"/>
      <c r="AA61" s="177"/>
      <c r="AB61" s="177"/>
      <c r="AC61" s="178"/>
      <c r="AD61" s="176"/>
      <c r="AE61" s="176"/>
      <c r="AF61" s="178"/>
    </row>
  </sheetData>
  <dataValidations count="9">
    <dataValidation allowBlank="1" showErrorMessage="1" sqref="D1" xr:uid="{00000000-0002-0000-0000-000000000000}"/>
    <dataValidation type="list" allowBlank="1" showInputMessage="1" showErrorMessage="1" sqref="AE3:AE60" xr:uid="{00000000-0002-0000-0000-000001000000}">
      <formula1>"是"</formula1>
    </dataValidation>
    <dataValidation allowBlank="1" showInputMessage="1" showErrorMessage="1" prompt="直接输入拍单日期" sqref="L3:L60" xr:uid="{00000000-0002-0000-0000-000002000000}"/>
    <dataValidation allowBlank="1" showInputMessage="1" showErrorMessage="1" prompt="公式自动计算" sqref="O3:O60" xr:uid="{00000000-0002-0000-0000-000004000000}"/>
    <dataValidation type="whole" errorStyle="information" allowBlank="1" showInputMessage="1" showErrorMessage="1" errorTitle="请填0-10整数" error="请填0-10整数" sqref="Q3:R60" xr:uid="{00000000-0002-0000-0000-000005000000}">
      <formula1>0</formula1>
      <formula2>10</formula2>
    </dataValidation>
    <dataValidation type="list" errorStyle="information" allowBlank="1" showInputMessage="1" showErrorMessage="1" errorTitle="请下拉选择" error="请下拉选择" prompt="请下拉选择" sqref="P3:P60 S3:S60" xr:uid="{00000000-0002-0000-0000-000006000000}">
      <formula1>"是,否"</formula1>
    </dataValidation>
    <dataValidation errorStyle="information" allowBlank="1" showInputMessage="1" showErrorMessage="1" errorTitle="请下拉选择" error="请下拉选择" prompt="输入支付金额" sqref="T3:T60" xr:uid="{00000000-0002-0000-0000-000007000000}"/>
    <dataValidation type="list" allowBlank="1" showInputMessage="1" showErrorMessage="1" sqref="AF3:AF60" xr:uid="{00000000-0002-0000-0000-000008000000}">
      <formula1>"视频,图文"</formula1>
    </dataValidation>
    <dataValidation type="list" allowBlank="1" showInputMessage="1" showErrorMessage="1" sqref="AD3:AD60" xr:uid="{00000000-0002-0000-0000-00000B000000}">
      <formula1>"已发"</formula1>
    </dataValidation>
  </dataValidations>
  <hyperlinks>
    <hyperlink ref="G3" r:id="rId1" xr:uid="{00000000-0004-0000-0000-000000000000}"/>
    <hyperlink ref="G4" r:id="rId2" xr:uid="{00000000-0004-0000-0000-000001000000}"/>
    <hyperlink ref="G5" r:id="rId3" xr:uid="{00000000-0004-0000-0000-000002000000}"/>
    <hyperlink ref="G6" r:id="rId4" xr:uid="{00000000-0004-0000-0000-000003000000}"/>
    <hyperlink ref="G7" r:id="rId5" xr:uid="{00000000-0004-0000-0000-000004000000}"/>
    <hyperlink ref="G8" r:id="rId6" xr:uid="{00000000-0004-0000-0000-000005000000}"/>
    <hyperlink ref="G9" r:id="rId7" xr:uid="{00000000-0004-0000-0000-000006000000}"/>
    <hyperlink ref="G10" r:id="rId8" xr:uid="{00000000-0004-0000-0000-000007000000}"/>
    <hyperlink ref="G11" r:id="rId9" xr:uid="{00000000-0004-0000-0000-000008000000}"/>
    <hyperlink ref="G12" r:id="rId10" xr:uid="{00000000-0004-0000-0000-000009000000}"/>
    <hyperlink ref="G13" r:id="rId11" xr:uid="{00000000-0004-0000-0000-00000A000000}"/>
    <hyperlink ref="G14" r:id="rId12" xr:uid="{00000000-0004-0000-0000-00000B000000}"/>
    <hyperlink ref="G15" r:id="rId13" xr:uid="{00000000-0004-0000-0000-00000C000000}"/>
    <hyperlink ref="G16" r:id="rId14" xr:uid="{00000000-0004-0000-0000-00000D000000}"/>
    <hyperlink ref="G17" r:id="rId15" xr:uid="{00000000-0004-0000-0000-00000E000000}"/>
    <hyperlink ref="G18" r:id="rId16" tooltip="https://www.xiaohongshu.com/user/profile/5e746082000000000100ab5b?xhsshare=CopyLink&amp;appuid=5e746082000000000100ab5b&amp;apptime=1602677777" xr:uid="{00000000-0004-0000-0000-00000F000000}"/>
    <hyperlink ref="G19" r:id="rId17" xr:uid="{00000000-0004-0000-0000-000010000000}"/>
    <hyperlink ref="G20" r:id="rId18" xr:uid="{00000000-0004-0000-0000-000011000000}"/>
    <hyperlink ref="G22" r:id="rId19" xr:uid="{00000000-0004-0000-0000-000012000000}"/>
    <hyperlink ref="G23" r:id="rId20" xr:uid="{00000000-0004-0000-0000-000013000000}"/>
    <hyperlink ref="G24" r:id="rId21" xr:uid="{00000000-0004-0000-0000-000014000000}"/>
    <hyperlink ref="G25" r:id="rId22" xr:uid="{00000000-0004-0000-0000-000015000000}"/>
    <hyperlink ref="U56" r:id="rId23" xr:uid="{00000000-0004-0000-0000-000016000000}"/>
    <hyperlink ref="V56" r:id="rId24" xr:uid="{00000000-0004-0000-0000-000017000000}"/>
    <hyperlink ref="W56" r:id="rId25" xr:uid="{00000000-0004-0000-0000-000018000000}"/>
    <hyperlink ref="U35" r:id="rId26" xr:uid="{00000000-0004-0000-0000-000019000000}"/>
    <hyperlink ref="V35" r:id="rId27" xr:uid="{00000000-0004-0000-0000-00001A000000}"/>
    <hyperlink ref="U52" r:id="rId28" xr:uid="{00000000-0004-0000-0000-00001B000000}"/>
    <hyperlink ref="U37" r:id="rId29" xr:uid="{00000000-0004-0000-0000-00001C000000}"/>
    <hyperlink ref="V37" r:id="rId30" xr:uid="{00000000-0004-0000-0000-00001D000000}"/>
    <hyperlink ref="V52" r:id="rId31" xr:uid="{00000000-0004-0000-0000-00001E000000}"/>
    <hyperlink ref="U47" r:id="rId32" xr:uid="{00000000-0004-0000-0000-00001F000000}"/>
    <hyperlink ref="U38" r:id="rId33" xr:uid="{00000000-0004-0000-0000-000020000000}"/>
    <hyperlink ref="U46" r:id="rId34" xr:uid="{00000000-0004-0000-0000-000021000000}"/>
    <hyperlink ref="V46" r:id="rId35" xr:uid="{00000000-0004-0000-0000-000022000000}"/>
    <hyperlink ref="U31" r:id="rId36" xr:uid="{00000000-0004-0000-0000-000023000000}"/>
    <hyperlink ref="V31" r:id="rId37" xr:uid="{00000000-0004-0000-0000-000024000000}"/>
    <hyperlink ref="U50" r:id="rId38" xr:uid="{00000000-0004-0000-0000-000025000000}"/>
    <hyperlink ref="V50" r:id="rId39" xr:uid="{00000000-0004-0000-0000-000026000000}"/>
    <hyperlink ref="U57" r:id="rId40" xr:uid="{00000000-0004-0000-0000-000027000000}"/>
    <hyperlink ref="U51" r:id="rId41" xr:uid="{00000000-0004-0000-0000-000028000000}"/>
    <hyperlink ref="V51" r:id="rId42" xr:uid="{00000000-0004-0000-0000-000029000000}"/>
    <hyperlink ref="U58" r:id="rId43" xr:uid="{00000000-0004-0000-0000-00002A000000}"/>
    <hyperlink ref="V58" r:id="rId44" xr:uid="{00000000-0004-0000-0000-00002B000000}"/>
    <hyperlink ref="G45" r:id="rId45" tooltip="https://www.xiaohongshu.com/user/profile/5dd921490000000001004272?xhsshare=CopyLink&amp;appuid=5dd921490000000001004272&amp;apptime=1602673199" xr:uid="{00000000-0004-0000-0000-00002C000000}"/>
    <hyperlink ref="U33" r:id="rId46" xr:uid="{00000000-0004-0000-0000-00002D000000}"/>
    <hyperlink ref="V33" r:id="rId47" xr:uid="{00000000-0004-0000-0000-00002E000000}"/>
    <hyperlink ref="U40" r:id="rId48" xr:uid="{00000000-0004-0000-0000-00002F000000}"/>
    <hyperlink ref="U30" r:id="rId49" xr:uid="{00000000-0004-0000-0000-000030000000}"/>
    <hyperlink ref="V30" r:id="rId50" xr:uid="{00000000-0004-0000-0000-000031000000}"/>
    <hyperlink ref="U45" r:id="rId51" xr:uid="{00000000-0004-0000-0000-000032000000}"/>
    <hyperlink ref="U36" r:id="rId52" xr:uid="{00000000-0004-0000-0000-000033000000}"/>
    <hyperlink ref="V36" r:id="rId53" xr:uid="{00000000-0004-0000-0000-000034000000}"/>
    <hyperlink ref="U4" r:id="rId54" xr:uid="{00000000-0004-0000-0000-000035000000}"/>
    <hyperlink ref="U49" r:id="rId55" xr:uid="{00000000-0004-0000-0000-000036000000}"/>
    <hyperlink ref="U26" r:id="rId56" display="https://www.xiaohongshu.com/discovery/item/5f9e0d6d000000000100a933?xhsshare=SinaWeibo&amp;appuid=5dd290a60000000001002127&amp;apptime=1604289514 " xr:uid="{00000000-0004-0000-0000-000037000000}"/>
    <hyperlink ref="U12" r:id="rId57" xr:uid="{00000000-0004-0000-0000-000038000000}"/>
    <hyperlink ref="G59" r:id="rId58" xr:uid="{00000000-0004-0000-0000-000039000000}"/>
    <hyperlink ref="G49" r:id="rId59" xr:uid="{00000000-0004-0000-0000-00003A000000}"/>
    <hyperlink ref="U32" r:id="rId60" xr:uid="{00000000-0004-0000-0000-00003B000000}"/>
    <hyperlink ref="V32" r:id="rId61" xr:uid="{00000000-0004-0000-0000-00003C000000}"/>
    <hyperlink ref="U44" r:id="rId62" xr:uid="{00000000-0004-0000-0000-00003D000000}"/>
    <hyperlink ref="V8" r:id="rId63" xr:uid="{00000000-0004-0000-0000-00003E000000}"/>
    <hyperlink ref="U8" r:id="rId64" xr:uid="{00000000-0004-0000-0000-00003F000000}"/>
    <hyperlink ref="U13" r:id="rId65" xr:uid="{00000000-0004-0000-0000-000040000000}"/>
    <hyperlink ref="U25" r:id="rId66" xr:uid="{00000000-0004-0000-0000-000041000000}"/>
    <hyperlink ref="U21" r:id="rId67" display="https://www.xiaohongshu.com/discovery/item/5f9fd832000000000101d1f6?xhsshare=SinaWeibo&amp;appuid=5a87f9b211be10035cfebf37&amp;apptime=1604316098 " xr:uid="{00000000-0004-0000-0000-000042000000}"/>
    <hyperlink ref="V21" r:id="rId68" xr:uid="{00000000-0004-0000-0000-000043000000}"/>
    <hyperlink ref="V6" r:id="rId69" xr:uid="{00000000-0004-0000-0000-000044000000}"/>
    <hyperlink ref="U6" r:id="rId70" xr:uid="{00000000-0004-0000-0000-000045000000}"/>
    <hyperlink ref="U55" r:id="rId71" xr:uid="{00000000-0004-0000-0000-000046000000}"/>
    <hyperlink ref="V55" r:id="rId72" xr:uid="{00000000-0004-0000-0000-000047000000}"/>
    <hyperlink ref="U34" r:id="rId73" xr:uid="{00000000-0004-0000-0000-000048000000}"/>
    <hyperlink ref="U29" r:id="rId74" xr:uid="{00000000-0004-0000-0000-000049000000}"/>
    <hyperlink ref="U42" r:id="rId75" xr:uid="{00000000-0004-0000-0000-00004A000000}"/>
    <hyperlink ref="U39" r:id="rId76" xr:uid="{00000000-0004-0000-0000-00004B000000}"/>
    <hyperlink ref="U11" r:id="rId77" xr:uid="{00000000-0004-0000-0000-00004C000000}"/>
    <hyperlink ref="U5" r:id="rId78" xr:uid="{00000000-0004-0000-0000-00004D000000}"/>
    <hyperlink ref="U19" r:id="rId79" xr:uid="{00000000-0004-0000-0000-00004E000000}"/>
    <hyperlink ref="U24" r:id="rId80" xr:uid="{00000000-0004-0000-0000-00004F000000}"/>
    <hyperlink ref="V5" r:id="rId81" xr:uid="{00000000-0004-0000-0000-000050000000}"/>
    <hyperlink ref="U43" r:id="rId82" xr:uid="{00000000-0004-0000-0000-000051000000}"/>
    <hyperlink ref="U14" r:id="rId83" xr:uid="{00000000-0004-0000-0000-000052000000}"/>
    <hyperlink ref="U3" r:id="rId84" xr:uid="{00000000-0004-0000-0000-000053000000}"/>
    <hyperlink ref="U20" r:id="rId85" xr:uid="{00000000-0004-0000-0000-000054000000}"/>
    <hyperlink ref="U7" r:id="rId86" xr:uid="{00000000-0004-0000-0000-000055000000}"/>
    <hyperlink ref="V7" r:id="rId87" xr:uid="{00000000-0004-0000-0000-000056000000}"/>
    <hyperlink ref="U60" r:id="rId88" xr:uid="{00000000-0004-0000-0000-000057000000}"/>
    <hyperlink ref="U59" r:id="rId89" xr:uid="{00000000-0004-0000-0000-000058000000}"/>
    <hyperlink ref="U23" r:id="rId90" xr:uid="{00000000-0004-0000-0000-000059000000}"/>
    <hyperlink ref="U28" r:id="rId91" xr:uid="{00000000-0004-0000-0000-00005A000000}"/>
    <hyperlink ref="U53" r:id="rId92" xr:uid="{00000000-0004-0000-0000-00005B000000}"/>
    <hyperlink ref="U41" r:id="rId93" xr:uid="{00000000-0004-0000-0000-00005C000000}"/>
    <hyperlink ref="U48" r:id="rId94" xr:uid="{00000000-0004-0000-0000-00005D000000}"/>
    <hyperlink ref="U54" r:id="rId95" xr:uid="{00000000-0004-0000-0000-00005E000000}"/>
    <hyperlink ref="U9" r:id="rId96" xr:uid="{00000000-0004-0000-0000-00005F000000}"/>
    <hyperlink ref="V9" r:id="rId97" xr:uid="{00000000-0004-0000-0000-000060000000}"/>
    <hyperlink ref="U16" r:id="rId98" xr:uid="{00000000-0004-0000-0000-000061000000}"/>
    <hyperlink ref="U15" r:id="rId99" xr:uid="{00000000-0004-0000-0000-000062000000}"/>
    <hyperlink ref="U10" r:id="rId100" xr:uid="{00000000-0004-0000-0000-000063000000}"/>
    <hyperlink ref="U17" r:id="rId101" xr:uid="{00000000-0004-0000-0000-000064000000}"/>
    <hyperlink ref="U27" r:id="rId102" xr:uid="{00000000-0004-0000-0000-000065000000}"/>
    <hyperlink ref="U22" r:id="rId103" xr:uid="{00000000-0004-0000-0000-000066000000}"/>
    <hyperlink ref="G28" r:id="rId104" xr:uid="{F38F7978-7B51-4A8D-A164-432EFF205B30}"/>
    <hyperlink ref="G27" r:id="rId105" xr:uid="{20FC9E3B-E204-4E3B-86E3-99754F44D429}"/>
  </hyperlinks>
  <printOptions horizontalCentered="1"/>
  <pageMargins left="0.25" right="0.25" top="1" bottom="0.75" header="0.3" footer="0.3"/>
  <pageSetup paperSize="9" scale="26" fitToHeight="0" orientation="landscape"/>
  <headerFooter differentFirst="1">
    <oddFooter>&amp;CPage &amp;P of &amp;N</oddFooter>
  </headerFooter>
  <tableParts count="1"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X232"/>
  <sheetViews>
    <sheetView workbookViewId="0">
      <selection activeCell="B180" sqref="B180"/>
    </sheetView>
  </sheetViews>
  <sheetFormatPr baseColWidth="10" defaultColWidth="8" defaultRowHeight="15"/>
  <cols>
    <col min="1" max="7" width="7.77734375" style="27"/>
    <col min="8" max="8" width="7.6640625" style="29" customWidth="1"/>
    <col min="9" max="10" width="7.77734375" style="27"/>
    <col min="11" max="15" width="8" style="29"/>
    <col min="16" max="24" width="7.77734375" style="27"/>
    <col min="25" max="16384" width="8" style="29"/>
  </cols>
  <sheetData>
    <row r="1" spans="1:24">
      <c r="A1" s="27" t="s">
        <v>379</v>
      </c>
      <c r="B1" s="27" t="s">
        <v>2</v>
      </c>
      <c r="C1" s="27" t="s">
        <v>3</v>
      </c>
      <c r="D1" s="27" t="s">
        <v>8</v>
      </c>
      <c r="E1" s="27" t="s">
        <v>380</v>
      </c>
      <c r="F1" s="27" t="s">
        <v>4</v>
      </c>
      <c r="G1" s="27" t="s">
        <v>5</v>
      </c>
      <c r="H1" s="30" t="s">
        <v>381</v>
      </c>
      <c r="I1" s="27" t="s">
        <v>6</v>
      </c>
      <c r="J1" s="27" t="s">
        <v>382</v>
      </c>
      <c r="K1" s="38" t="s">
        <v>383</v>
      </c>
      <c r="L1" s="38" t="s">
        <v>384</v>
      </c>
      <c r="M1" s="39" t="s">
        <v>385</v>
      </c>
      <c r="N1" s="39" t="s">
        <v>386</v>
      </c>
      <c r="O1" s="39" t="s">
        <v>387</v>
      </c>
      <c r="P1" s="27" t="s">
        <v>388</v>
      </c>
      <c r="Q1" s="27" t="s">
        <v>389</v>
      </c>
      <c r="R1" s="27" t="s">
        <v>390</v>
      </c>
      <c r="S1" s="27" t="s">
        <v>391</v>
      </c>
      <c r="T1" s="27" t="s">
        <v>392</v>
      </c>
      <c r="U1" s="27" t="s">
        <v>393</v>
      </c>
      <c r="V1" s="27" t="s">
        <v>394</v>
      </c>
      <c r="W1" s="27" t="s">
        <v>395</v>
      </c>
      <c r="X1" s="27" t="s">
        <v>396</v>
      </c>
    </row>
    <row r="2" spans="1:24" hidden="1">
      <c r="A2" s="27" t="s">
        <v>397</v>
      </c>
      <c r="B2" s="27" t="s">
        <v>398</v>
      </c>
      <c r="C2" s="27" t="s">
        <v>399</v>
      </c>
      <c r="D2" s="27" t="s">
        <v>400</v>
      </c>
      <c r="E2" s="27" t="s">
        <v>401</v>
      </c>
      <c r="F2" s="27" t="s">
        <v>402</v>
      </c>
      <c r="G2" s="27" t="s">
        <v>403</v>
      </c>
      <c r="I2" s="27">
        <v>13000</v>
      </c>
      <c r="J2" s="27" t="s">
        <v>404</v>
      </c>
      <c r="L2" s="29" t="str">
        <f>VLOOKUP(G2,[2]视频!$G$20:$H$236,2,FALSE)</f>
        <v>视频待选</v>
      </c>
      <c r="M2" s="40">
        <f t="shared" ref="M2:M65" si="0">J2/I2</f>
        <v>8.6923076923076916</v>
      </c>
      <c r="N2" s="40">
        <f t="shared" ref="N2:N65" si="1">R2/I2</f>
        <v>1.5384615384615385E-2</v>
      </c>
      <c r="O2" s="40">
        <f t="shared" ref="O2:O65" si="2">R2/J2</f>
        <v>1.7699115044247787E-3</v>
      </c>
      <c r="P2" s="27" t="s">
        <v>405</v>
      </c>
      <c r="Q2" s="27" t="s">
        <v>406</v>
      </c>
      <c r="R2" s="27">
        <v>200</v>
      </c>
      <c r="S2" s="27" t="s">
        <v>407</v>
      </c>
      <c r="T2" s="27">
        <v>3</v>
      </c>
      <c r="U2" s="27" t="s">
        <v>37</v>
      </c>
      <c r="V2" s="27" t="s">
        <v>408</v>
      </c>
      <c r="W2" s="27" t="s">
        <v>409</v>
      </c>
      <c r="X2" s="27" t="s">
        <v>410</v>
      </c>
    </row>
    <row r="3" spans="1:24" hidden="1">
      <c r="A3" s="27" t="s">
        <v>411</v>
      </c>
      <c r="B3" s="27" t="s">
        <v>412</v>
      </c>
      <c r="C3" s="27" t="s">
        <v>413</v>
      </c>
      <c r="D3" s="27" t="s">
        <v>413</v>
      </c>
      <c r="E3" s="27" t="s">
        <v>401</v>
      </c>
      <c r="F3" s="27" t="s">
        <v>412</v>
      </c>
      <c r="G3" s="27" t="s">
        <v>414</v>
      </c>
      <c r="H3" s="28"/>
      <c r="I3" s="27">
        <v>66000</v>
      </c>
      <c r="J3" s="27" t="s">
        <v>415</v>
      </c>
      <c r="L3" s="29">
        <f>VLOOKUP(G3,[2]视频!$G$20:$H$236,2,FALSE)</f>
        <v>0</v>
      </c>
      <c r="M3" s="40">
        <f t="shared" si="0"/>
        <v>5.4545454545454541</v>
      </c>
      <c r="N3" s="40" t="e">
        <f t="shared" si="1"/>
        <v>#VALUE!</v>
      </c>
      <c r="O3" s="40" t="e">
        <f t="shared" si="2"/>
        <v>#VALUE!</v>
      </c>
      <c r="P3" s="27" t="s">
        <v>405</v>
      </c>
      <c r="Q3" s="27" t="s">
        <v>416</v>
      </c>
      <c r="R3" s="27" t="s">
        <v>417</v>
      </c>
      <c r="S3" s="27" t="s">
        <v>418</v>
      </c>
      <c r="T3" s="27" t="s">
        <v>419</v>
      </c>
      <c r="U3" s="27" t="s">
        <v>37</v>
      </c>
      <c r="V3" s="27" t="s">
        <v>420</v>
      </c>
      <c r="W3" s="27" t="s">
        <v>414</v>
      </c>
      <c r="X3" s="27" t="s">
        <v>421</v>
      </c>
    </row>
    <row r="4" spans="1:24" hidden="1">
      <c r="A4" s="27" t="s">
        <v>57</v>
      </c>
      <c r="B4" s="27" t="s">
        <v>422</v>
      </c>
      <c r="C4" s="27" t="s">
        <v>423</v>
      </c>
      <c r="D4" s="27" t="s">
        <v>423</v>
      </c>
      <c r="E4" s="27" t="s">
        <v>401</v>
      </c>
      <c r="F4" s="27" t="s">
        <v>424</v>
      </c>
      <c r="G4" s="27" t="s">
        <v>425</v>
      </c>
      <c r="H4" s="28"/>
      <c r="I4" s="27">
        <v>52000</v>
      </c>
      <c r="J4" s="27" t="s">
        <v>426</v>
      </c>
      <c r="L4" s="29">
        <f>VLOOKUP(G4,[2]视频!$G$20:$H$236,2,FALSE)</f>
        <v>0</v>
      </c>
      <c r="M4" s="40">
        <f t="shared" si="0"/>
        <v>6.1538461538461542</v>
      </c>
      <c r="N4" s="40" t="e">
        <f t="shared" si="1"/>
        <v>#VALUE!</v>
      </c>
      <c r="O4" s="40" t="e">
        <f t="shared" si="2"/>
        <v>#VALUE!</v>
      </c>
      <c r="P4" s="27" t="s">
        <v>405</v>
      </c>
      <c r="Q4" s="27" t="s">
        <v>427</v>
      </c>
      <c r="R4" s="27" t="s">
        <v>417</v>
      </c>
      <c r="S4" s="27" t="s">
        <v>418</v>
      </c>
      <c r="T4" s="27" t="s">
        <v>428</v>
      </c>
      <c r="U4" s="27" t="s">
        <v>37</v>
      </c>
      <c r="V4" s="27" t="s">
        <v>429</v>
      </c>
      <c r="W4" s="27" t="s">
        <v>425</v>
      </c>
      <c r="X4" s="27" t="s">
        <v>430</v>
      </c>
    </row>
    <row r="5" spans="1:24" hidden="1">
      <c r="A5" s="27" t="s">
        <v>317</v>
      </c>
      <c r="B5" s="27" t="s">
        <v>431</v>
      </c>
      <c r="C5" s="27" t="s">
        <v>432</v>
      </c>
      <c r="D5" s="27" t="s">
        <v>432</v>
      </c>
      <c r="E5" s="27" t="s">
        <v>401</v>
      </c>
      <c r="F5" s="27" t="s">
        <v>433</v>
      </c>
      <c r="G5" s="27" t="s">
        <v>434</v>
      </c>
      <c r="I5" s="27">
        <v>10127</v>
      </c>
      <c r="J5" s="27" t="s">
        <v>435</v>
      </c>
      <c r="L5" s="29" t="str">
        <f>VLOOKUP(G5,[2]视频!$G$20:$H$236,2,FALSE)</f>
        <v>视频待选</v>
      </c>
      <c r="M5" s="40">
        <f t="shared" si="0"/>
        <v>4.8385504097955963</v>
      </c>
      <c r="N5" s="40">
        <f t="shared" si="1"/>
        <v>1.9749185346104474E-2</v>
      </c>
      <c r="O5" s="40">
        <f t="shared" si="2"/>
        <v>4.0816326530612249E-3</v>
      </c>
      <c r="P5" s="27" t="s">
        <v>405</v>
      </c>
      <c r="Q5" s="27" t="s">
        <v>436</v>
      </c>
      <c r="R5" s="27">
        <v>200</v>
      </c>
      <c r="S5" s="27" t="s">
        <v>437</v>
      </c>
      <c r="T5" s="27">
        <v>5</v>
      </c>
      <c r="U5" s="27" t="s">
        <v>37</v>
      </c>
      <c r="V5" s="27" t="s">
        <v>438</v>
      </c>
      <c r="W5" s="27" t="s">
        <v>439</v>
      </c>
      <c r="X5" s="27" t="s">
        <v>440</v>
      </c>
    </row>
    <row r="6" spans="1:24" hidden="1">
      <c r="A6" s="27" t="s">
        <v>441</v>
      </c>
      <c r="B6" s="27" t="s">
        <v>90</v>
      </c>
      <c r="C6" s="27" t="s">
        <v>91</v>
      </c>
      <c r="D6" s="27" t="s">
        <v>442</v>
      </c>
      <c r="E6" s="27" t="s">
        <v>401</v>
      </c>
      <c r="F6" s="27" t="s">
        <v>92</v>
      </c>
      <c r="G6" s="27" t="s">
        <v>93</v>
      </c>
      <c r="I6" s="27">
        <v>23000</v>
      </c>
      <c r="J6" s="27" t="s">
        <v>443</v>
      </c>
      <c r="L6" s="29" t="str">
        <f>VLOOKUP(G6,[2]视频!$G$20:$H$236,2,FALSE)</f>
        <v>视频待选</v>
      </c>
      <c r="M6" s="40">
        <f t="shared" si="0"/>
        <v>10.869565217391305</v>
      </c>
      <c r="N6" s="40">
        <f t="shared" si="1"/>
        <v>8.6956521739130436E-3</v>
      </c>
      <c r="O6" s="40">
        <f t="shared" si="2"/>
        <v>8.0000000000000004E-4</v>
      </c>
      <c r="P6" s="27" t="s">
        <v>405</v>
      </c>
      <c r="Q6" s="27" t="s">
        <v>444</v>
      </c>
      <c r="R6" s="27">
        <v>200</v>
      </c>
      <c r="S6" s="27" t="s">
        <v>397</v>
      </c>
      <c r="T6" s="27">
        <v>3</v>
      </c>
      <c r="U6" s="27" t="s">
        <v>37</v>
      </c>
      <c r="V6" s="27" t="s">
        <v>438</v>
      </c>
      <c r="W6" s="27" t="s">
        <v>445</v>
      </c>
      <c r="X6" s="27" t="s">
        <v>440</v>
      </c>
    </row>
    <row r="7" spans="1:24" hidden="1">
      <c r="A7" s="27" t="s">
        <v>377</v>
      </c>
      <c r="B7" s="27" t="s">
        <v>446</v>
      </c>
      <c r="C7" s="27" t="s">
        <v>447</v>
      </c>
      <c r="D7" s="27" t="s">
        <v>448</v>
      </c>
      <c r="E7" s="27" t="s">
        <v>449</v>
      </c>
      <c r="F7" s="27" t="s">
        <v>450</v>
      </c>
      <c r="G7" s="27" t="s">
        <v>451</v>
      </c>
      <c r="I7" s="27">
        <v>15000</v>
      </c>
      <c r="J7" s="27" t="s">
        <v>452</v>
      </c>
      <c r="L7" s="29">
        <f>VLOOKUP(G7,[2]视频!$G$20:$H$236,2,FALSE)</f>
        <v>0</v>
      </c>
      <c r="M7" s="40">
        <f t="shared" si="0"/>
        <v>3.6666666666666665</v>
      </c>
      <c r="N7" s="40">
        <f t="shared" si="1"/>
        <v>1.3333333333333334E-2</v>
      </c>
      <c r="O7" s="40">
        <f t="shared" si="2"/>
        <v>3.6363636363636364E-3</v>
      </c>
      <c r="P7" s="27" t="s">
        <v>453</v>
      </c>
      <c r="Q7" s="27" t="s">
        <v>454</v>
      </c>
      <c r="R7" s="27">
        <v>200</v>
      </c>
      <c r="S7" s="27" t="s">
        <v>455</v>
      </c>
      <c r="T7" s="27">
        <v>5</v>
      </c>
      <c r="U7" s="27" t="s">
        <v>456</v>
      </c>
      <c r="V7" s="27" t="s">
        <v>457</v>
      </c>
      <c r="W7" s="27" t="s">
        <v>458</v>
      </c>
      <c r="X7" s="27" t="s">
        <v>459</v>
      </c>
    </row>
    <row r="8" spans="1:24" hidden="1">
      <c r="A8" s="27" t="s">
        <v>460</v>
      </c>
      <c r="B8" s="27" t="s">
        <v>461</v>
      </c>
      <c r="C8" s="27" t="s">
        <v>462</v>
      </c>
      <c r="D8" s="27" t="s">
        <v>463</v>
      </c>
      <c r="E8" s="27" t="s">
        <v>401</v>
      </c>
      <c r="F8" s="27" t="s">
        <v>464</v>
      </c>
      <c r="G8" s="27" t="s">
        <v>465</v>
      </c>
      <c r="I8" s="27">
        <v>18200</v>
      </c>
      <c r="J8" s="27" t="s">
        <v>466</v>
      </c>
      <c r="L8" s="29" t="str">
        <f>VLOOKUP(G8,[2]视频!$G$20:$H$236,2,FALSE)</f>
        <v>视频待选</v>
      </c>
      <c r="M8" s="40">
        <f t="shared" si="0"/>
        <v>8.0219780219780219</v>
      </c>
      <c r="N8" s="40">
        <f t="shared" si="1"/>
        <v>1.098901098901099E-2</v>
      </c>
      <c r="O8" s="40">
        <f t="shared" si="2"/>
        <v>1.3698630136986301E-3</v>
      </c>
      <c r="P8" s="27" t="s">
        <v>405</v>
      </c>
      <c r="Q8" s="27" t="s">
        <v>467</v>
      </c>
      <c r="R8" s="27">
        <v>200</v>
      </c>
      <c r="S8" s="27" t="s">
        <v>468</v>
      </c>
      <c r="T8" s="27">
        <v>3</v>
      </c>
      <c r="U8" s="27" t="s">
        <v>37</v>
      </c>
      <c r="V8" s="27" t="s">
        <v>438</v>
      </c>
      <c r="W8" s="27" t="s">
        <v>469</v>
      </c>
      <c r="X8" s="27" t="s">
        <v>470</v>
      </c>
    </row>
    <row r="9" spans="1:24" hidden="1">
      <c r="A9" s="27" t="s">
        <v>471</v>
      </c>
      <c r="B9" s="27" t="s">
        <v>472</v>
      </c>
      <c r="C9" s="27" t="s">
        <v>473</v>
      </c>
      <c r="D9" s="27" t="s">
        <v>474</v>
      </c>
      <c r="E9" s="27" t="s">
        <v>475</v>
      </c>
      <c r="F9" s="27" t="s">
        <v>472</v>
      </c>
      <c r="G9" s="27" t="s">
        <v>476</v>
      </c>
      <c r="H9" s="28"/>
      <c r="I9" s="27">
        <v>22000</v>
      </c>
      <c r="J9" s="27" t="s">
        <v>477</v>
      </c>
      <c r="L9" s="29" t="str">
        <f>VLOOKUP(G9,[2]视频!$G$20:$H$236,2,FALSE)</f>
        <v>视频待选</v>
      </c>
      <c r="M9" s="40">
        <f t="shared" si="0"/>
        <v>5</v>
      </c>
      <c r="N9" s="40">
        <f t="shared" si="1"/>
        <v>9.0909090909090905E-3</v>
      </c>
      <c r="O9" s="40">
        <f t="shared" si="2"/>
        <v>1.8181818181818182E-3</v>
      </c>
      <c r="P9" s="27" t="s">
        <v>478</v>
      </c>
      <c r="Q9" s="27" t="s">
        <v>479</v>
      </c>
      <c r="R9" s="27">
        <v>200</v>
      </c>
      <c r="S9" s="27" t="s">
        <v>480</v>
      </c>
      <c r="T9" s="27">
        <v>3</v>
      </c>
      <c r="U9" s="27" t="s">
        <v>37</v>
      </c>
      <c r="V9" s="27" t="s">
        <v>481</v>
      </c>
      <c r="W9" s="27" t="s">
        <v>482</v>
      </c>
      <c r="X9" s="27" t="s">
        <v>483</v>
      </c>
    </row>
    <row r="10" spans="1:24" hidden="1">
      <c r="A10" s="27" t="s">
        <v>484</v>
      </c>
      <c r="B10" s="27" t="s">
        <v>485</v>
      </c>
      <c r="C10" s="27" t="s">
        <v>486</v>
      </c>
      <c r="D10" s="27" t="s">
        <v>487</v>
      </c>
      <c r="E10" s="27" t="s">
        <v>475</v>
      </c>
      <c r="F10" s="27" t="s">
        <v>488</v>
      </c>
      <c r="G10" s="27" t="s">
        <v>489</v>
      </c>
      <c r="H10" s="28"/>
      <c r="I10" s="27">
        <v>52000</v>
      </c>
      <c r="J10" s="27" t="s">
        <v>490</v>
      </c>
      <c r="L10" s="29">
        <f>VLOOKUP(G10,[2]视频!$G$20:$H$236,2,FALSE)</f>
        <v>0</v>
      </c>
      <c r="M10" s="40">
        <f t="shared" si="0"/>
        <v>2.6153846153846154</v>
      </c>
      <c r="N10" s="40">
        <f t="shared" si="1"/>
        <v>5.7692307692307696E-3</v>
      </c>
      <c r="O10" s="40">
        <f t="shared" si="2"/>
        <v>2.2058823529411764E-3</v>
      </c>
      <c r="P10" s="27" t="s">
        <v>491</v>
      </c>
      <c r="Q10" s="27" t="s">
        <v>492</v>
      </c>
      <c r="R10" s="27">
        <v>300</v>
      </c>
      <c r="S10" s="27" t="s">
        <v>418</v>
      </c>
      <c r="T10" s="27">
        <v>7</v>
      </c>
      <c r="U10" s="27" t="s">
        <v>37</v>
      </c>
      <c r="V10" s="27" t="s">
        <v>429</v>
      </c>
      <c r="W10" s="27" t="s">
        <v>493</v>
      </c>
      <c r="X10" s="27" t="s">
        <v>483</v>
      </c>
    </row>
    <row r="11" spans="1:24" hidden="1">
      <c r="A11" s="27" t="s">
        <v>494</v>
      </c>
      <c r="B11" s="27" t="s">
        <v>495</v>
      </c>
      <c r="C11" s="27" t="s">
        <v>496</v>
      </c>
      <c r="D11" s="27" t="s">
        <v>496</v>
      </c>
      <c r="E11" s="27" t="s">
        <v>401</v>
      </c>
      <c r="F11" s="27" t="s">
        <v>497</v>
      </c>
      <c r="G11" s="27" t="s">
        <v>498</v>
      </c>
      <c r="I11" s="27">
        <v>66000</v>
      </c>
      <c r="J11" s="27" t="s">
        <v>499</v>
      </c>
      <c r="L11" s="29">
        <f>VLOOKUP(G11,[2]视频!$G$20:$H$236,2,FALSE)</f>
        <v>0</v>
      </c>
      <c r="M11" s="40">
        <f t="shared" si="0"/>
        <v>4.5606060606060606</v>
      </c>
      <c r="N11" s="40" t="e">
        <f t="shared" si="1"/>
        <v>#VALUE!</v>
      </c>
      <c r="O11" s="40" t="e">
        <f t="shared" si="2"/>
        <v>#VALUE!</v>
      </c>
      <c r="P11" s="27" t="s">
        <v>405</v>
      </c>
      <c r="Q11" s="27" t="s">
        <v>500</v>
      </c>
      <c r="R11" s="27" t="s">
        <v>417</v>
      </c>
      <c r="S11" s="27" t="s">
        <v>418</v>
      </c>
      <c r="T11" s="27">
        <v>5</v>
      </c>
      <c r="U11" s="27" t="s">
        <v>37</v>
      </c>
      <c r="V11" s="27" t="s">
        <v>420</v>
      </c>
      <c r="W11" s="27" t="s">
        <v>498</v>
      </c>
      <c r="X11" s="27" t="s">
        <v>501</v>
      </c>
    </row>
    <row r="12" spans="1:24" hidden="1">
      <c r="A12" s="27" t="s">
        <v>58</v>
      </c>
      <c r="B12" s="27" t="s">
        <v>502</v>
      </c>
      <c r="C12" s="27" t="s">
        <v>103</v>
      </c>
      <c r="D12" s="27" t="s">
        <v>503</v>
      </c>
      <c r="E12" s="27" t="s">
        <v>401</v>
      </c>
      <c r="F12" s="27" t="s">
        <v>504</v>
      </c>
      <c r="G12" s="27" t="s">
        <v>105</v>
      </c>
      <c r="H12" s="28"/>
      <c r="I12" s="27">
        <v>13000</v>
      </c>
      <c r="J12" s="27" t="s">
        <v>505</v>
      </c>
      <c r="L12" s="29" t="str">
        <f>VLOOKUP(G12,[2]视频!$G$20:$H$236,2,FALSE)</f>
        <v>视频待选</v>
      </c>
      <c r="M12" s="40">
        <f t="shared" si="0"/>
        <v>9.384615384615385</v>
      </c>
      <c r="N12" s="40">
        <f t="shared" si="1"/>
        <v>1.5384615384615385E-2</v>
      </c>
      <c r="O12" s="40">
        <f t="shared" si="2"/>
        <v>1.639344262295082E-3</v>
      </c>
      <c r="P12" s="27" t="s">
        <v>491</v>
      </c>
      <c r="Q12" s="27" t="s">
        <v>506</v>
      </c>
      <c r="R12" s="27">
        <v>200</v>
      </c>
      <c r="S12" s="27" t="s">
        <v>418</v>
      </c>
      <c r="T12" s="27">
        <v>7</v>
      </c>
      <c r="U12" s="27" t="s">
        <v>37</v>
      </c>
      <c r="V12" s="27" t="s">
        <v>507</v>
      </c>
      <c r="W12" s="27" t="s">
        <v>508</v>
      </c>
      <c r="X12" s="27" t="s">
        <v>509</v>
      </c>
    </row>
    <row r="13" spans="1:24" hidden="1">
      <c r="A13" s="27" t="s">
        <v>510</v>
      </c>
      <c r="B13" s="27" t="s">
        <v>147</v>
      </c>
      <c r="C13" s="27" t="s">
        <v>148</v>
      </c>
      <c r="D13" s="27" t="s">
        <v>511</v>
      </c>
      <c r="E13" s="27" t="s">
        <v>401</v>
      </c>
      <c r="F13" s="27" t="s">
        <v>149</v>
      </c>
      <c r="G13" s="27" t="s">
        <v>150</v>
      </c>
      <c r="H13" s="28"/>
      <c r="I13" s="27">
        <v>11000</v>
      </c>
      <c r="J13" s="27" t="s">
        <v>512</v>
      </c>
      <c r="L13" s="29" t="str">
        <f>VLOOKUP(G13,[2]视频!$G$20:$H$236,2,FALSE)</f>
        <v>视频待选</v>
      </c>
      <c r="M13" s="40">
        <f t="shared" si="0"/>
        <v>5.2727272727272725</v>
      </c>
      <c r="N13" s="40">
        <f t="shared" si="1"/>
        <v>1.8181818181818181E-2</v>
      </c>
      <c r="O13" s="40">
        <f t="shared" si="2"/>
        <v>3.4482758620689655E-3</v>
      </c>
      <c r="P13" s="27" t="s">
        <v>405</v>
      </c>
      <c r="Q13" s="27" t="s">
        <v>513</v>
      </c>
      <c r="R13" s="27">
        <v>200</v>
      </c>
      <c r="S13" s="27" t="s">
        <v>514</v>
      </c>
      <c r="T13" s="27">
        <v>7</v>
      </c>
      <c r="U13" s="27" t="s">
        <v>37</v>
      </c>
      <c r="V13" s="27" t="s">
        <v>457</v>
      </c>
      <c r="W13" s="27" t="s">
        <v>515</v>
      </c>
      <c r="X13" s="27" t="s">
        <v>516</v>
      </c>
    </row>
    <row r="14" spans="1:24" hidden="1">
      <c r="A14" s="27" t="s">
        <v>343</v>
      </c>
      <c r="B14" s="27" t="s">
        <v>517</v>
      </c>
      <c r="C14" s="27" t="s">
        <v>518</v>
      </c>
      <c r="D14" s="27" t="s">
        <v>519</v>
      </c>
      <c r="E14" s="27" t="s">
        <v>401</v>
      </c>
      <c r="F14" s="27" t="s">
        <v>520</v>
      </c>
      <c r="G14" s="27" t="s">
        <v>521</v>
      </c>
      <c r="I14" s="27">
        <v>10468</v>
      </c>
      <c r="J14" s="27" t="s">
        <v>522</v>
      </c>
      <c r="L14" s="29" t="e">
        <f>VLOOKUP(G14,[2]视频!$G$20:$H$236,2,FALSE)</f>
        <v>#N/A</v>
      </c>
      <c r="M14" s="40">
        <f t="shared" si="0"/>
        <v>2.4837600305693543</v>
      </c>
      <c r="N14" s="40">
        <f t="shared" si="1"/>
        <v>1.9105846388995033E-2</v>
      </c>
      <c r="O14" s="40">
        <f t="shared" si="2"/>
        <v>7.6923076923076927E-3</v>
      </c>
      <c r="P14" s="27" t="s">
        <v>405</v>
      </c>
      <c r="Q14" s="27" t="s">
        <v>523</v>
      </c>
      <c r="R14" s="27">
        <v>200</v>
      </c>
      <c r="S14" s="27" t="s">
        <v>524</v>
      </c>
      <c r="T14" s="27">
        <v>5</v>
      </c>
      <c r="U14" s="27" t="s">
        <v>37</v>
      </c>
      <c r="V14" s="27" t="s">
        <v>457</v>
      </c>
      <c r="W14" s="27" t="s">
        <v>525</v>
      </c>
      <c r="X14" s="27" t="s">
        <v>516</v>
      </c>
    </row>
    <row r="15" spans="1:24" hidden="1">
      <c r="A15" s="27" t="s">
        <v>333</v>
      </c>
      <c r="B15" s="27" t="s">
        <v>526</v>
      </c>
      <c r="C15" s="27" t="s">
        <v>527</v>
      </c>
      <c r="D15" s="27" t="s">
        <v>528</v>
      </c>
      <c r="E15" s="27" t="s">
        <v>475</v>
      </c>
      <c r="F15" s="27" t="s">
        <v>529</v>
      </c>
      <c r="G15" s="27" t="s">
        <v>530</v>
      </c>
      <c r="I15" s="27">
        <v>12000</v>
      </c>
      <c r="J15" s="27" t="s">
        <v>531</v>
      </c>
      <c r="L15" s="29" t="e">
        <f>VLOOKUP(G15,[2]视频!$G$20:$H$236,2,FALSE)</f>
        <v>#N/A</v>
      </c>
      <c r="M15" s="40">
        <f t="shared" si="0"/>
        <v>2.5</v>
      </c>
      <c r="N15" s="40">
        <f t="shared" si="1"/>
        <v>1.6666666666666666E-2</v>
      </c>
      <c r="O15" s="40">
        <f t="shared" si="2"/>
        <v>6.6666666666666671E-3</v>
      </c>
      <c r="P15" s="27" t="s">
        <v>405</v>
      </c>
      <c r="Q15" s="27" t="s">
        <v>532</v>
      </c>
      <c r="R15" s="27">
        <v>200</v>
      </c>
      <c r="S15" s="27" t="s">
        <v>418</v>
      </c>
      <c r="T15" s="27">
        <v>5</v>
      </c>
      <c r="U15" s="27" t="s">
        <v>37</v>
      </c>
      <c r="V15" s="27" t="s">
        <v>507</v>
      </c>
      <c r="W15" s="27" t="s">
        <v>533</v>
      </c>
      <c r="X15" s="27" t="s">
        <v>421</v>
      </c>
    </row>
    <row r="16" spans="1:24" hidden="1">
      <c r="A16" s="27" t="s">
        <v>534</v>
      </c>
      <c r="B16" s="27" t="s">
        <v>535</v>
      </c>
      <c r="C16" s="27" t="s">
        <v>536</v>
      </c>
      <c r="D16" s="27" t="s">
        <v>536</v>
      </c>
      <c r="E16" s="27" t="s">
        <v>401</v>
      </c>
      <c r="F16" s="27" t="s">
        <v>537</v>
      </c>
      <c r="G16" s="27" t="s">
        <v>538</v>
      </c>
      <c r="H16" s="28"/>
      <c r="I16" s="27">
        <v>55000</v>
      </c>
      <c r="J16" s="27" t="s">
        <v>539</v>
      </c>
      <c r="L16" s="29">
        <f>VLOOKUP(G16,[2]视频!$G$20:$H$236,2,FALSE)</f>
        <v>0</v>
      </c>
      <c r="M16" s="40">
        <f t="shared" si="0"/>
        <v>6.1090909090909093</v>
      </c>
      <c r="N16" s="40" t="e">
        <f t="shared" si="1"/>
        <v>#VALUE!</v>
      </c>
      <c r="O16" s="40" t="e">
        <f t="shared" si="2"/>
        <v>#VALUE!</v>
      </c>
      <c r="P16" s="27" t="s">
        <v>405</v>
      </c>
      <c r="Q16" s="27" t="s">
        <v>500</v>
      </c>
      <c r="R16" s="27" t="s">
        <v>417</v>
      </c>
      <c r="S16" s="27" t="s">
        <v>418</v>
      </c>
      <c r="T16" s="27">
        <v>5</v>
      </c>
      <c r="U16" s="27" t="s">
        <v>37</v>
      </c>
      <c r="V16" s="27" t="s">
        <v>420</v>
      </c>
      <c r="W16" s="27" t="s">
        <v>538</v>
      </c>
      <c r="X16" s="27" t="s">
        <v>540</v>
      </c>
    </row>
    <row r="17" spans="1:24" hidden="1">
      <c r="A17" s="27" t="s">
        <v>342</v>
      </c>
      <c r="B17" s="27" t="s">
        <v>541</v>
      </c>
      <c r="C17" s="27" t="s">
        <v>542</v>
      </c>
      <c r="D17" s="27" t="s">
        <v>542</v>
      </c>
      <c r="E17" s="27" t="s">
        <v>401</v>
      </c>
      <c r="F17" s="27" t="s">
        <v>543</v>
      </c>
      <c r="G17" s="27" t="s">
        <v>544</v>
      </c>
      <c r="H17" s="28"/>
      <c r="I17" s="27">
        <v>72000</v>
      </c>
      <c r="J17" s="27" t="s">
        <v>545</v>
      </c>
      <c r="L17" s="29">
        <f>VLOOKUP(G17,[2]视频!$G$20:$H$236,2,FALSE)</f>
        <v>0</v>
      </c>
      <c r="M17" s="40">
        <f t="shared" si="0"/>
        <v>6.6944444444444446</v>
      </c>
      <c r="N17" s="40" t="e">
        <f t="shared" si="1"/>
        <v>#VALUE!</v>
      </c>
      <c r="O17" s="40" t="e">
        <f t="shared" si="2"/>
        <v>#VALUE!</v>
      </c>
      <c r="P17" s="27" t="s">
        <v>405</v>
      </c>
      <c r="Q17" s="27" t="s">
        <v>546</v>
      </c>
      <c r="R17" s="27" t="s">
        <v>417</v>
      </c>
      <c r="S17" s="27" t="s">
        <v>418</v>
      </c>
      <c r="T17" s="27">
        <v>5</v>
      </c>
      <c r="U17" s="27" t="s">
        <v>37</v>
      </c>
      <c r="V17" s="27" t="s">
        <v>420</v>
      </c>
      <c r="W17" s="27" t="s">
        <v>544</v>
      </c>
      <c r="X17" s="27" t="s">
        <v>547</v>
      </c>
    </row>
    <row r="18" spans="1:24" hidden="1">
      <c r="A18" s="27" t="s">
        <v>548</v>
      </c>
      <c r="B18" s="27" t="s">
        <v>549</v>
      </c>
      <c r="C18" s="27" t="s">
        <v>550</v>
      </c>
      <c r="D18" s="27" t="s">
        <v>550</v>
      </c>
      <c r="E18" s="27" t="s">
        <v>401</v>
      </c>
      <c r="F18" s="27" t="s">
        <v>551</v>
      </c>
      <c r="G18" s="27" t="s">
        <v>552</v>
      </c>
      <c r="H18" s="28"/>
      <c r="I18" s="27">
        <v>53000</v>
      </c>
      <c r="J18" s="27" t="s">
        <v>553</v>
      </c>
      <c r="L18" s="29">
        <f>VLOOKUP(G18,[2]视频!$G$20:$H$236,2,FALSE)</f>
        <v>0</v>
      </c>
      <c r="M18" s="40">
        <f t="shared" si="0"/>
        <v>6.5094339622641506</v>
      </c>
      <c r="N18" s="40" t="e">
        <f t="shared" si="1"/>
        <v>#VALUE!</v>
      </c>
      <c r="O18" s="40" t="e">
        <f t="shared" si="2"/>
        <v>#VALUE!</v>
      </c>
      <c r="P18" s="27" t="s">
        <v>405</v>
      </c>
      <c r="Q18" s="27" t="s">
        <v>554</v>
      </c>
      <c r="R18" s="27" t="s">
        <v>417</v>
      </c>
      <c r="S18" s="27" t="s">
        <v>418</v>
      </c>
      <c r="T18" s="27" t="s">
        <v>555</v>
      </c>
      <c r="U18" s="27" t="s">
        <v>37</v>
      </c>
      <c r="V18" s="27" t="s">
        <v>420</v>
      </c>
      <c r="W18" s="27" t="s">
        <v>552</v>
      </c>
      <c r="X18" s="27" t="s">
        <v>547</v>
      </c>
    </row>
    <row r="19" spans="1:24" hidden="1">
      <c r="A19" s="27" t="s">
        <v>350</v>
      </c>
      <c r="B19" s="27" t="s">
        <v>556</v>
      </c>
      <c r="C19" s="27" t="s">
        <v>557</v>
      </c>
      <c r="D19" s="27" t="s">
        <v>557</v>
      </c>
      <c r="E19" s="27" t="s">
        <v>401</v>
      </c>
      <c r="F19" s="27" t="s">
        <v>558</v>
      </c>
      <c r="G19" s="27" t="s">
        <v>559</v>
      </c>
      <c r="I19" s="27">
        <v>36000</v>
      </c>
      <c r="J19" s="27" t="s">
        <v>560</v>
      </c>
      <c r="L19" s="29">
        <f>VLOOKUP(G19,[2]视频!$G$20:$H$236,2,FALSE)</f>
        <v>0</v>
      </c>
      <c r="M19" s="40">
        <f t="shared" si="0"/>
        <v>4.7222222222222223</v>
      </c>
      <c r="N19" s="40" t="e">
        <f t="shared" si="1"/>
        <v>#VALUE!</v>
      </c>
      <c r="O19" s="40" t="e">
        <f t="shared" si="2"/>
        <v>#VALUE!</v>
      </c>
      <c r="P19" s="27" t="s">
        <v>405</v>
      </c>
      <c r="Q19" s="27" t="s">
        <v>500</v>
      </c>
      <c r="R19" s="27" t="s">
        <v>417</v>
      </c>
      <c r="S19" s="27" t="s">
        <v>418</v>
      </c>
      <c r="T19" s="27">
        <v>5</v>
      </c>
      <c r="U19" s="27" t="s">
        <v>37</v>
      </c>
      <c r="V19" s="27" t="s">
        <v>561</v>
      </c>
      <c r="W19" s="27" t="s">
        <v>559</v>
      </c>
      <c r="X19" s="27" t="s">
        <v>547</v>
      </c>
    </row>
    <row r="20" spans="1:24" hidden="1">
      <c r="A20" s="27" t="s">
        <v>562</v>
      </c>
      <c r="B20" s="27" t="s">
        <v>563</v>
      </c>
      <c r="C20" s="27" t="s">
        <v>564</v>
      </c>
      <c r="D20" s="27" t="s">
        <v>564</v>
      </c>
      <c r="E20" s="27" t="s">
        <v>401</v>
      </c>
      <c r="F20" s="27" t="s">
        <v>565</v>
      </c>
      <c r="G20" s="27" t="s">
        <v>566</v>
      </c>
      <c r="H20" s="28"/>
      <c r="I20" s="27">
        <v>22000</v>
      </c>
      <c r="J20" s="27" t="s">
        <v>567</v>
      </c>
      <c r="L20" s="29">
        <f>VLOOKUP(G20,[2]视频!$G$20:$H$236,2,FALSE)</f>
        <v>0</v>
      </c>
      <c r="M20" s="40">
        <f t="shared" si="0"/>
        <v>5.2727272727272725</v>
      </c>
      <c r="N20" s="40" t="e">
        <f t="shared" si="1"/>
        <v>#VALUE!</v>
      </c>
      <c r="O20" s="40" t="e">
        <f t="shared" si="2"/>
        <v>#VALUE!</v>
      </c>
      <c r="P20" s="27" t="s">
        <v>405</v>
      </c>
      <c r="Q20" s="27" t="s">
        <v>500</v>
      </c>
      <c r="R20" s="27" t="s">
        <v>417</v>
      </c>
      <c r="S20" s="27" t="s">
        <v>418</v>
      </c>
      <c r="T20" s="27">
        <v>5</v>
      </c>
      <c r="U20" s="27" t="s">
        <v>37</v>
      </c>
      <c r="V20" s="27" t="s">
        <v>568</v>
      </c>
      <c r="W20" s="27" t="s">
        <v>566</v>
      </c>
      <c r="X20" s="27" t="s">
        <v>569</v>
      </c>
    </row>
    <row r="21" spans="1:24" hidden="1">
      <c r="A21" s="27" t="s">
        <v>570</v>
      </c>
      <c r="B21" s="27" t="s">
        <v>571</v>
      </c>
      <c r="C21" s="27" t="s">
        <v>572</v>
      </c>
      <c r="D21" s="27" t="s">
        <v>573</v>
      </c>
      <c r="E21" s="27" t="s">
        <v>401</v>
      </c>
      <c r="F21" s="27" t="s">
        <v>571</v>
      </c>
      <c r="G21" s="27" t="s">
        <v>574</v>
      </c>
      <c r="I21" s="27">
        <v>25000</v>
      </c>
      <c r="J21" s="27" t="s">
        <v>575</v>
      </c>
      <c r="L21" s="29">
        <f>VLOOKUP(G21,[2]视频!$G$20:$H$236,2,FALSE)</f>
        <v>0</v>
      </c>
      <c r="M21" s="40">
        <f t="shared" si="0"/>
        <v>1.88</v>
      </c>
      <c r="N21" s="40">
        <f t="shared" si="1"/>
        <v>8.0000000000000002E-3</v>
      </c>
      <c r="O21" s="40">
        <f t="shared" si="2"/>
        <v>4.2553191489361703E-3</v>
      </c>
      <c r="P21" s="27" t="s">
        <v>405</v>
      </c>
      <c r="Q21" s="27" t="s">
        <v>427</v>
      </c>
      <c r="R21" s="27">
        <v>200</v>
      </c>
      <c r="S21" s="27" t="s">
        <v>407</v>
      </c>
      <c r="T21" s="27">
        <v>3</v>
      </c>
      <c r="U21" s="27" t="s">
        <v>456</v>
      </c>
      <c r="V21" s="27" t="s">
        <v>576</v>
      </c>
      <c r="W21" s="27" t="s">
        <v>577</v>
      </c>
      <c r="X21" s="27" t="s">
        <v>578</v>
      </c>
    </row>
    <row r="22" spans="1:24" hidden="1">
      <c r="A22" s="27" t="s">
        <v>579</v>
      </c>
      <c r="B22" s="27" t="s">
        <v>580</v>
      </c>
      <c r="C22" s="27" t="s">
        <v>581</v>
      </c>
      <c r="D22" s="27" t="s">
        <v>582</v>
      </c>
      <c r="E22" s="27" t="s">
        <v>475</v>
      </c>
      <c r="F22" s="27" t="s">
        <v>580</v>
      </c>
      <c r="G22" s="27" t="s">
        <v>583</v>
      </c>
      <c r="H22" s="28"/>
      <c r="I22" s="27">
        <v>36000</v>
      </c>
      <c r="J22" s="27" t="s">
        <v>584</v>
      </c>
      <c r="L22" s="29">
        <f>VLOOKUP(G22,[2]视频!$G$20:$H$236,2,FALSE)</f>
        <v>0</v>
      </c>
      <c r="M22" s="40">
        <f t="shared" si="0"/>
        <v>1.5555555555555556</v>
      </c>
      <c r="N22" s="40">
        <f t="shared" si="1"/>
        <v>8.3333333333333332E-3</v>
      </c>
      <c r="O22" s="40">
        <f t="shared" si="2"/>
        <v>5.3571428571428572E-3</v>
      </c>
      <c r="P22" s="27" t="s">
        <v>585</v>
      </c>
      <c r="Q22" s="27" t="s">
        <v>586</v>
      </c>
      <c r="R22" s="27">
        <v>300</v>
      </c>
      <c r="S22" s="27" t="s">
        <v>587</v>
      </c>
      <c r="T22" s="27">
        <v>5</v>
      </c>
      <c r="U22" s="27" t="s">
        <v>37</v>
      </c>
      <c r="V22" s="27" t="s">
        <v>507</v>
      </c>
      <c r="W22" s="27" t="s">
        <v>588</v>
      </c>
      <c r="X22" s="27" t="s">
        <v>578</v>
      </c>
    </row>
    <row r="23" spans="1:24" hidden="1">
      <c r="A23" s="27" t="s">
        <v>315</v>
      </c>
      <c r="B23" s="27" t="s">
        <v>589</v>
      </c>
      <c r="C23" s="27" t="s">
        <v>590</v>
      </c>
      <c r="D23" s="27" t="s">
        <v>590</v>
      </c>
      <c r="E23" s="27" t="s">
        <v>401</v>
      </c>
      <c r="F23" s="27" t="s">
        <v>589</v>
      </c>
      <c r="G23" s="27" t="s">
        <v>591</v>
      </c>
      <c r="H23" s="28"/>
      <c r="I23" s="27">
        <v>53000</v>
      </c>
      <c r="J23" s="27" t="s">
        <v>592</v>
      </c>
      <c r="L23" s="29">
        <f>VLOOKUP(G23,[2]视频!$G$20:$H$236,2,FALSE)</f>
        <v>0</v>
      </c>
      <c r="M23" s="40">
        <f t="shared" si="0"/>
        <v>5.6981132075471699</v>
      </c>
      <c r="N23" s="40" t="e">
        <f t="shared" si="1"/>
        <v>#VALUE!</v>
      </c>
      <c r="O23" s="40" t="e">
        <f t="shared" si="2"/>
        <v>#VALUE!</v>
      </c>
      <c r="P23" s="27" t="s">
        <v>585</v>
      </c>
      <c r="Q23" s="27" t="s">
        <v>454</v>
      </c>
      <c r="R23" s="27" t="s">
        <v>417</v>
      </c>
      <c r="S23" s="27" t="s">
        <v>418</v>
      </c>
      <c r="T23" s="27" t="s">
        <v>593</v>
      </c>
      <c r="U23" s="27" t="s">
        <v>456</v>
      </c>
      <c r="V23" s="27" t="s">
        <v>561</v>
      </c>
      <c r="W23" s="27" t="s">
        <v>591</v>
      </c>
      <c r="X23" s="27" t="s">
        <v>594</v>
      </c>
    </row>
    <row r="24" spans="1:24" hidden="1">
      <c r="A24" s="27" t="s">
        <v>595</v>
      </c>
      <c r="B24" s="27" t="s">
        <v>596</v>
      </c>
      <c r="C24" s="27" t="s">
        <v>597</v>
      </c>
      <c r="D24" s="27" t="s">
        <v>597</v>
      </c>
      <c r="E24" s="27" t="s">
        <v>401</v>
      </c>
      <c r="F24" s="27" t="s">
        <v>598</v>
      </c>
      <c r="G24" s="27" t="s">
        <v>599</v>
      </c>
      <c r="H24" s="28"/>
      <c r="I24" s="27">
        <v>51000</v>
      </c>
      <c r="J24" s="27" t="s">
        <v>600</v>
      </c>
      <c r="L24" s="29">
        <f>VLOOKUP(G24,[2]视频!$G$20:$H$236,2,FALSE)</f>
        <v>0</v>
      </c>
      <c r="M24" s="40">
        <f t="shared" si="0"/>
        <v>2.3529411764705883</v>
      </c>
      <c r="N24" s="40" t="e">
        <f t="shared" si="1"/>
        <v>#VALUE!</v>
      </c>
      <c r="O24" s="40" t="e">
        <f t="shared" si="2"/>
        <v>#VALUE!</v>
      </c>
      <c r="P24" s="27" t="s">
        <v>405</v>
      </c>
      <c r="Q24" s="27" t="s">
        <v>601</v>
      </c>
      <c r="R24" s="27" t="s">
        <v>417</v>
      </c>
      <c r="S24" s="27" t="s">
        <v>418</v>
      </c>
      <c r="T24" s="27" t="s">
        <v>602</v>
      </c>
      <c r="U24" s="27" t="s">
        <v>37</v>
      </c>
      <c r="V24" s="27" t="s">
        <v>420</v>
      </c>
      <c r="W24" s="27" t="s">
        <v>599</v>
      </c>
      <c r="X24" s="27" t="s">
        <v>603</v>
      </c>
    </row>
    <row r="25" spans="1:24" hidden="1">
      <c r="A25" s="27" t="s">
        <v>604</v>
      </c>
      <c r="B25" s="27" t="s">
        <v>605</v>
      </c>
      <c r="C25" s="27" t="s">
        <v>606</v>
      </c>
      <c r="D25" s="27" t="s">
        <v>607</v>
      </c>
      <c r="E25" s="27" t="s">
        <v>401</v>
      </c>
      <c r="F25" s="27" t="s">
        <v>605</v>
      </c>
      <c r="G25" s="27" t="s">
        <v>608</v>
      </c>
      <c r="H25" s="28"/>
      <c r="I25" s="27">
        <v>15000</v>
      </c>
      <c r="J25" s="27" t="s">
        <v>609</v>
      </c>
      <c r="L25" s="29">
        <f>VLOOKUP(G25,[2]视频!$G$20:$H$236,2,FALSE)</f>
        <v>0</v>
      </c>
      <c r="M25" s="40">
        <f t="shared" si="0"/>
        <v>15.2</v>
      </c>
      <c r="N25" s="40" t="e">
        <f t="shared" si="1"/>
        <v>#VALUE!</v>
      </c>
      <c r="O25" s="40" t="e">
        <f t="shared" si="2"/>
        <v>#VALUE!</v>
      </c>
      <c r="P25" s="27" t="s">
        <v>405</v>
      </c>
      <c r="Q25" s="27" t="s">
        <v>610</v>
      </c>
      <c r="R25" s="27" t="s">
        <v>417</v>
      </c>
      <c r="S25" s="27" t="s">
        <v>611</v>
      </c>
      <c r="T25" s="27" t="s">
        <v>612</v>
      </c>
      <c r="U25" s="27" t="s">
        <v>37</v>
      </c>
      <c r="V25" s="27" t="s">
        <v>613</v>
      </c>
      <c r="W25" s="27" t="s">
        <v>614</v>
      </c>
      <c r="X25" s="27" t="s">
        <v>594</v>
      </c>
    </row>
    <row r="26" spans="1:24" hidden="1">
      <c r="A26" s="27" t="s">
        <v>615</v>
      </c>
      <c r="B26" s="27" t="s">
        <v>616</v>
      </c>
      <c r="C26" s="27" t="s">
        <v>617</v>
      </c>
      <c r="D26" s="27" t="s">
        <v>617</v>
      </c>
      <c r="E26" s="27" t="s">
        <v>401</v>
      </c>
      <c r="F26" s="27" t="s">
        <v>618</v>
      </c>
      <c r="G26" s="27" t="s">
        <v>619</v>
      </c>
      <c r="I26" s="27">
        <v>27000</v>
      </c>
      <c r="J26" s="27" t="s">
        <v>620</v>
      </c>
      <c r="L26" s="29" t="str">
        <f>VLOOKUP(G26,[2]视频!$G$20:$H$236,2,FALSE)</f>
        <v>视频待选</v>
      </c>
      <c r="M26" s="40">
        <f t="shared" si="0"/>
        <v>5.9259259259259256</v>
      </c>
      <c r="N26" s="40">
        <f t="shared" si="1"/>
        <v>7.4074074074074077E-3</v>
      </c>
      <c r="O26" s="40">
        <f t="shared" si="2"/>
        <v>1.25E-3</v>
      </c>
      <c r="P26" s="27" t="s">
        <v>405</v>
      </c>
      <c r="Q26" s="27" t="s">
        <v>427</v>
      </c>
      <c r="R26" s="27">
        <v>200</v>
      </c>
      <c r="S26" s="27" t="s">
        <v>480</v>
      </c>
      <c r="T26" s="27">
        <v>10</v>
      </c>
      <c r="U26" s="27" t="s">
        <v>456</v>
      </c>
      <c r="V26" s="27" t="s">
        <v>621</v>
      </c>
      <c r="W26" s="27" t="s">
        <v>622</v>
      </c>
      <c r="X26" s="27" t="s">
        <v>430</v>
      </c>
    </row>
    <row r="27" spans="1:24" hidden="1">
      <c r="A27" s="27" t="s">
        <v>623</v>
      </c>
      <c r="B27" s="27" t="s">
        <v>624</v>
      </c>
      <c r="C27" s="27" t="s">
        <v>625</v>
      </c>
      <c r="D27" s="27" t="s">
        <v>625</v>
      </c>
      <c r="E27" s="27" t="s">
        <v>475</v>
      </c>
      <c r="F27" s="27" t="s">
        <v>626</v>
      </c>
      <c r="G27" s="27" t="s">
        <v>627</v>
      </c>
      <c r="H27" s="28"/>
      <c r="I27" s="27">
        <v>32000</v>
      </c>
      <c r="J27" s="27" t="s">
        <v>628</v>
      </c>
      <c r="L27" s="29">
        <f>VLOOKUP(G27,[2]视频!$G$20:$H$236,2,FALSE)</f>
        <v>0</v>
      </c>
      <c r="M27" s="40">
        <f t="shared" si="0"/>
        <v>8.4375</v>
      </c>
      <c r="N27" s="40" t="e">
        <f t="shared" si="1"/>
        <v>#VALUE!</v>
      </c>
      <c r="O27" s="40" t="e">
        <f t="shared" si="2"/>
        <v>#VALUE!</v>
      </c>
      <c r="P27" s="27" t="s">
        <v>405</v>
      </c>
      <c r="Q27" s="27" t="s">
        <v>427</v>
      </c>
      <c r="R27" s="27" t="s">
        <v>417</v>
      </c>
      <c r="S27" s="27" t="s">
        <v>418</v>
      </c>
      <c r="T27" s="27" t="s">
        <v>555</v>
      </c>
      <c r="U27" s="27" t="s">
        <v>37</v>
      </c>
      <c r="V27" s="27" t="s">
        <v>568</v>
      </c>
      <c r="W27" s="27" t="s">
        <v>627</v>
      </c>
      <c r="X27" s="27" t="s">
        <v>594</v>
      </c>
    </row>
    <row r="28" spans="1:24" hidden="1">
      <c r="A28" s="27" t="s">
        <v>332</v>
      </c>
      <c r="B28" s="27" t="s">
        <v>629</v>
      </c>
      <c r="C28" s="27" t="s">
        <v>630</v>
      </c>
      <c r="D28" s="27" t="s">
        <v>631</v>
      </c>
      <c r="E28" s="27" t="s">
        <v>475</v>
      </c>
      <c r="F28" s="27" t="s">
        <v>632</v>
      </c>
      <c r="G28" s="27" t="s">
        <v>633</v>
      </c>
      <c r="H28" s="28"/>
      <c r="I28" s="27">
        <v>13145</v>
      </c>
      <c r="J28" s="27" t="s">
        <v>634</v>
      </c>
      <c r="L28" s="29">
        <f>VLOOKUP(G28,[2]视频!$G$20:$H$236,2,FALSE)</f>
        <v>0</v>
      </c>
      <c r="M28" s="40">
        <f t="shared" si="0"/>
        <v>1.4775960441232407</v>
      </c>
      <c r="N28" s="40">
        <f t="shared" si="1"/>
        <v>1.5214910612400151E-2</v>
      </c>
      <c r="O28" s="40">
        <f t="shared" si="2"/>
        <v>1.0297070483447459E-2</v>
      </c>
      <c r="P28" s="27" t="s">
        <v>405</v>
      </c>
      <c r="Q28" s="27" t="s">
        <v>635</v>
      </c>
      <c r="R28" s="27">
        <v>200</v>
      </c>
      <c r="S28" s="27" t="s">
        <v>418</v>
      </c>
      <c r="T28" s="27">
        <v>7</v>
      </c>
      <c r="U28" s="27" t="s">
        <v>456</v>
      </c>
      <c r="W28" s="27" t="s">
        <v>636</v>
      </c>
      <c r="X28" s="27" t="s">
        <v>430</v>
      </c>
    </row>
    <row r="29" spans="1:24" hidden="1">
      <c r="A29" s="27" t="s">
        <v>637</v>
      </c>
      <c r="B29" s="27" t="s">
        <v>638</v>
      </c>
      <c r="C29" s="27" t="s">
        <v>639</v>
      </c>
      <c r="D29" s="27" t="s">
        <v>639</v>
      </c>
      <c r="E29" s="27" t="s">
        <v>401</v>
      </c>
      <c r="F29" s="27" t="s">
        <v>640</v>
      </c>
      <c r="G29" s="27" t="s">
        <v>641</v>
      </c>
      <c r="H29" s="28"/>
      <c r="I29" s="27">
        <v>103000</v>
      </c>
      <c r="J29" s="27" t="s">
        <v>642</v>
      </c>
      <c r="L29" s="29" t="e">
        <f>VLOOKUP(G29,[2]视频!$G$20:$H$236,2,FALSE)</f>
        <v>#N/A</v>
      </c>
      <c r="M29" s="40">
        <f t="shared" si="0"/>
        <v>2.0388349514563107</v>
      </c>
      <c r="N29" s="40" t="e">
        <f t="shared" si="1"/>
        <v>#VALUE!</v>
      </c>
      <c r="O29" s="40" t="e">
        <f t="shared" si="2"/>
        <v>#VALUE!</v>
      </c>
      <c r="P29" s="27" t="s">
        <v>491</v>
      </c>
      <c r="Q29" s="27" t="s">
        <v>427</v>
      </c>
      <c r="R29" s="27" t="s">
        <v>417</v>
      </c>
      <c r="S29" s="27" t="s">
        <v>418</v>
      </c>
      <c r="T29" s="27" t="s">
        <v>428</v>
      </c>
      <c r="U29" s="27" t="s">
        <v>37</v>
      </c>
      <c r="V29" s="27" t="s">
        <v>643</v>
      </c>
      <c r="W29" s="27" t="s">
        <v>641</v>
      </c>
      <c r="X29" s="27" t="s">
        <v>644</v>
      </c>
    </row>
    <row r="30" spans="1:24" hidden="1">
      <c r="A30" s="27" t="s">
        <v>645</v>
      </c>
      <c r="B30" s="27" t="s">
        <v>78</v>
      </c>
      <c r="C30" s="27" t="s">
        <v>79</v>
      </c>
      <c r="D30" s="27" t="s">
        <v>79</v>
      </c>
      <c r="E30" s="27" t="s">
        <v>401</v>
      </c>
      <c r="F30" s="27" t="s">
        <v>78</v>
      </c>
      <c r="G30" s="27" t="s">
        <v>80</v>
      </c>
      <c r="I30" s="27">
        <v>11000</v>
      </c>
      <c r="J30" s="27" t="s">
        <v>646</v>
      </c>
      <c r="L30" s="29" t="str">
        <f>VLOOKUP(G30,[2]视频!$G$20:$H$236,2,FALSE)</f>
        <v>视频待选</v>
      </c>
      <c r="M30" s="40">
        <f t="shared" si="0"/>
        <v>12.727272727272727</v>
      </c>
      <c r="N30" s="40" t="e">
        <f t="shared" si="1"/>
        <v>#VALUE!</v>
      </c>
      <c r="O30" s="40" t="e">
        <f t="shared" si="2"/>
        <v>#VALUE!</v>
      </c>
      <c r="P30" s="27" t="s">
        <v>405</v>
      </c>
      <c r="Q30" s="27" t="s">
        <v>647</v>
      </c>
      <c r="R30" s="27" t="s">
        <v>417</v>
      </c>
      <c r="S30" s="27" t="s">
        <v>418</v>
      </c>
      <c r="T30" s="27" t="s">
        <v>419</v>
      </c>
      <c r="U30" s="27" t="s">
        <v>37</v>
      </c>
      <c r="V30" s="27" t="s">
        <v>507</v>
      </c>
      <c r="W30" s="27" t="s">
        <v>80</v>
      </c>
      <c r="X30" s="27" t="s">
        <v>644</v>
      </c>
    </row>
    <row r="31" spans="1:24" hidden="1">
      <c r="A31" s="27" t="s">
        <v>648</v>
      </c>
      <c r="B31" s="27" t="s">
        <v>649</v>
      </c>
      <c r="C31" s="27" t="s">
        <v>650</v>
      </c>
      <c r="D31" s="27" t="s">
        <v>651</v>
      </c>
      <c r="E31" s="27" t="s">
        <v>401</v>
      </c>
      <c r="F31" s="27" t="s">
        <v>649</v>
      </c>
      <c r="G31" s="27" t="s">
        <v>652</v>
      </c>
      <c r="H31" s="28"/>
      <c r="I31" s="27">
        <v>42000</v>
      </c>
      <c r="J31" s="27" t="s">
        <v>653</v>
      </c>
      <c r="L31" s="29">
        <f>VLOOKUP(G31,[2]视频!$G$20:$H$236,2,FALSE)</f>
        <v>0</v>
      </c>
      <c r="M31" s="40">
        <f t="shared" si="0"/>
        <v>2.0238095238095237</v>
      </c>
      <c r="N31" s="40">
        <f t="shared" si="1"/>
        <v>7.1428571428571426E-3</v>
      </c>
      <c r="O31" s="40">
        <f t="shared" si="2"/>
        <v>3.5294117647058825E-3</v>
      </c>
      <c r="P31" s="27" t="s">
        <v>405</v>
      </c>
      <c r="Q31" s="27" t="s">
        <v>654</v>
      </c>
      <c r="R31" s="27">
        <v>300</v>
      </c>
      <c r="S31" s="27" t="s">
        <v>655</v>
      </c>
      <c r="T31" s="27">
        <v>3</v>
      </c>
      <c r="U31" s="27" t="s">
        <v>456</v>
      </c>
      <c r="W31" s="27" t="s">
        <v>656</v>
      </c>
      <c r="X31" s="27" t="s">
        <v>644</v>
      </c>
    </row>
    <row r="32" spans="1:24" hidden="1">
      <c r="A32" s="27" t="s">
        <v>657</v>
      </c>
      <c r="B32" s="27" t="s">
        <v>658</v>
      </c>
      <c r="C32" s="27" t="s">
        <v>659</v>
      </c>
      <c r="D32" s="27" t="s">
        <v>659</v>
      </c>
      <c r="E32" s="27" t="s">
        <v>401</v>
      </c>
      <c r="F32" s="27" t="s">
        <v>658</v>
      </c>
      <c r="G32" s="27" t="s">
        <v>660</v>
      </c>
      <c r="H32" s="28"/>
      <c r="I32" s="27">
        <v>53000</v>
      </c>
      <c r="J32" s="27" t="s">
        <v>661</v>
      </c>
      <c r="L32" s="29" t="e">
        <f>VLOOKUP(G32,[2]视频!$G$20:$H$236,2,FALSE)</f>
        <v>#N/A</v>
      </c>
      <c r="M32" s="40">
        <f t="shared" si="0"/>
        <v>5.3773584905660377</v>
      </c>
      <c r="N32" s="40" t="e">
        <f t="shared" si="1"/>
        <v>#VALUE!</v>
      </c>
      <c r="O32" s="40" t="e">
        <f t="shared" si="2"/>
        <v>#VALUE!</v>
      </c>
      <c r="P32" s="27" t="s">
        <v>585</v>
      </c>
      <c r="Q32" s="27" t="s">
        <v>427</v>
      </c>
      <c r="R32" s="27" t="s">
        <v>417</v>
      </c>
      <c r="S32" s="27" t="s">
        <v>418</v>
      </c>
      <c r="T32" s="27" t="s">
        <v>593</v>
      </c>
      <c r="U32" s="27" t="s">
        <v>456</v>
      </c>
      <c r="V32" s="27" t="s">
        <v>561</v>
      </c>
      <c r="W32" s="27" t="s">
        <v>660</v>
      </c>
      <c r="X32" s="27" t="s">
        <v>662</v>
      </c>
    </row>
    <row r="33" spans="1:24" hidden="1">
      <c r="A33" s="27" t="s">
        <v>316</v>
      </c>
      <c r="B33" s="27" t="s">
        <v>161</v>
      </c>
      <c r="C33" s="27" t="s">
        <v>162</v>
      </c>
      <c r="D33" s="27" t="s">
        <v>663</v>
      </c>
      <c r="E33" s="27" t="s">
        <v>401</v>
      </c>
      <c r="F33" s="27" t="s">
        <v>163</v>
      </c>
      <c r="G33" s="27" t="s">
        <v>164</v>
      </c>
      <c r="H33" s="28"/>
      <c r="I33" s="27">
        <v>16000</v>
      </c>
      <c r="J33" s="27" t="s">
        <v>664</v>
      </c>
      <c r="L33" s="29" t="str">
        <f>VLOOKUP(G33,[2]视频!$G$20:$H$236,2,FALSE)</f>
        <v>视频待选</v>
      </c>
      <c r="M33" s="40">
        <f t="shared" si="0"/>
        <v>4.3125</v>
      </c>
      <c r="N33" s="40">
        <f t="shared" si="1"/>
        <v>1.2500000000000001E-2</v>
      </c>
      <c r="O33" s="40">
        <f t="shared" si="2"/>
        <v>2.8985507246376812E-3</v>
      </c>
      <c r="P33" s="27" t="s">
        <v>405</v>
      </c>
      <c r="Q33" s="27" t="s">
        <v>665</v>
      </c>
      <c r="R33" s="27">
        <v>200</v>
      </c>
      <c r="S33" s="27" t="s">
        <v>666</v>
      </c>
      <c r="T33" s="27">
        <v>3</v>
      </c>
      <c r="U33" s="27" t="s">
        <v>37</v>
      </c>
      <c r="V33" s="27" t="s">
        <v>507</v>
      </c>
      <c r="W33" s="27" t="s">
        <v>667</v>
      </c>
      <c r="X33" s="27" t="s">
        <v>668</v>
      </c>
    </row>
    <row r="34" spans="1:24" hidden="1">
      <c r="A34" s="27" t="s">
        <v>669</v>
      </c>
      <c r="B34" s="27" t="s">
        <v>157</v>
      </c>
      <c r="C34" s="27" t="s">
        <v>158</v>
      </c>
      <c r="D34" s="27" t="s">
        <v>670</v>
      </c>
      <c r="E34" s="27" t="s">
        <v>401</v>
      </c>
      <c r="F34" s="27" t="s">
        <v>157</v>
      </c>
      <c r="G34" s="27" t="s">
        <v>159</v>
      </c>
      <c r="H34" s="28"/>
      <c r="I34" s="27">
        <v>12000</v>
      </c>
      <c r="J34" s="27" t="s">
        <v>671</v>
      </c>
      <c r="L34" s="29" t="str">
        <f>VLOOKUP(G34,[2]视频!$G$20:$H$236,2,FALSE)</f>
        <v>视频待选</v>
      </c>
      <c r="M34" s="40">
        <f t="shared" si="0"/>
        <v>5.083333333333333</v>
      </c>
      <c r="N34" s="40">
        <f t="shared" si="1"/>
        <v>1.6666666666666666E-2</v>
      </c>
      <c r="O34" s="40">
        <f t="shared" si="2"/>
        <v>3.2786885245901639E-3</v>
      </c>
      <c r="P34" s="27" t="s">
        <v>672</v>
      </c>
      <c r="Q34" s="27" t="s">
        <v>523</v>
      </c>
      <c r="R34" s="27">
        <v>200</v>
      </c>
      <c r="S34" s="27" t="s">
        <v>418</v>
      </c>
      <c r="T34" s="27">
        <v>5</v>
      </c>
      <c r="U34" s="27" t="s">
        <v>37</v>
      </c>
      <c r="V34" s="27" t="s">
        <v>481</v>
      </c>
      <c r="W34" s="27" t="s">
        <v>673</v>
      </c>
      <c r="X34" s="27" t="s">
        <v>668</v>
      </c>
    </row>
    <row r="35" spans="1:24" hidden="1">
      <c r="A35" s="27" t="s">
        <v>361</v>
      </c>
      <c r="B35" s="27" t="s">
        <v>674</v>
      </c>
      <c r="C35" s="27" t="s">
        <v>675</v>
      </c>
      <c r="D35" s="27" t="s">
        <v>675</v>
      </c>
      <c r="E35" s="27" t="s">
        <v>401</v>
      </c>
      <c r="F35" s="27" t="s">
        <v>674</v>
      </c>
      <c r="G35" s="27" t="s">
        <v>676</v>
      </c>
      <c r="I35" s="27">
        <v>32000</v>
      </c>
      <c r="J35" s="27" t="s">
        <v>677</v>
      </c>
      <c r="L35" s="29">
        <f>VLOOKUP(G35,[2]视频!$G$20:$H$236,2,FALSE)</f>
        <v>0</v>
      </c>
      <c r="M35" s="40">
        <f t="shared" si="0"/>
        <v>7.34375</v>
      </c>
      <c r="N35" s="40" t="e">
        <f t="shared" si="1"/>
        <v>#VALUE!</v>
      </c>
      <c r="O35" s="40" t="e">
        <f t="shared" si="2"/>
        <v>#VALUE!</v>
      </c>
      <c r="P35" s="27" t="s">
        <v>405</v>
      </c>
      <c r="Q35" s="27" t="s">
        <v>678</v>
      </c>
      <c r="R35" s="27" t="s">
        <v>417</v>
      </c>
      <c r="S35" s="27" t="s">
        <v>418</v>
      </c>
      <c r="T35" s="27" t="s">
        <v>602</v>
      </c>
      <c r="U35" s="27" t="s">
        <v>37</v>
      </c>
      <c r="V35" s="27" t="s">
        <v>568</v>
      </c>
      <c r="W35" s="27" t="s">
        <v>676</v>
      </c>
      <c r="X35" s="27" t="s">
        <v>679</v>
      </c>
    </row>
    <row r="36" spans="1:24" hidden="1">
      <c r="A36" s="27" t="s">
        <v>680</v>
      </c>
      <c r="B36" s="27" t="s">
        <v>681</v>
      </c>
      <c r="C36" s="27" t="s">
        <v>682</v>
      </c>
      <c r="D36" s="27" t="s">
        <v>683</v>
      </c>
      <c r="E36" s="27" t="s">
        <v>475</v>
      </c>
      <c r="F36" s="27" t="s">
        <v>681</v>
      </c>
      <c r="G36" s="27" t="s">
        <v>684</v>
      </c>
      <c r="H36" s="28"/>
      <c r="I36" s="27">
        <v>54000</v>
      </c>
      <c r="J36" s="27" t="s">
        <v>685</v>
      </c>
      <c r="L36" s="29">
        <f>VLOOKUP(G36,[2]视频!$G$20:$H$236,2,FALSE)</f>
        <v>0</v>
      </c>
      <c r="M36" s="40">
        <f t="shared" si="0"/>
        <v>8.7037037037037042</v>
      </c>
      <c r="N36" s="40" t="e">
        <f t="shared" si="1"/>
        <v>#VALUE!</v>
      </c>
      <c r="O36" s="40" t="e">
        <f t="shared" si="2"/>
        <v>#VALUE!</v>
      </c>
      <c r="P36" s="27" t="s">
        <v>686</v>
      </c>
      <c r="Q36" s="27" t="s">
        <v>686</v>
      </c>
      <c r="R36" s="27" t="s">
        <v>417</v>
      </c>
      <c r="S36" s="27" t="s">
        <v>418</v>
      </c>
      <c r="T36" s="27">
        <v>7</v>
      </c>
      <c r="U36" s="27" t="s">
        <v>37</v>
      </c>
      <c r="V36" s="27" t="s">
        <v>687</v>
      </c>
      <c r="W36" s="27" t="s">
        <v>688</v>
      </c>
      <c r="X36" s="27" t="s">
        <v>689</v>
      </c>
    </row>
    <row r="37" spans="1:24" hidden="1">
      <c r="A37" s="27" t="s">
        <v>690</v>
      </c>
      <c r="B37" s="27" t="s">
        <v>691</v>
      </c>
      <c r="C37" s="27" t="s">
        <v>692</v>
      </c>
      <c r="D37" s="27" t="s">
        <v>693</v>
      </c>
      <c r="E37" s="27" t="s">
        <v>475</v>
      </c>
      <c r="F37" s="27" t="s">
        <v>691</v>
      </c>
      <c r="G37" s="27" t="s">
        <v>694</v>
      </c>
      <c r="I37" s="27">
        <v>28000</v>
      </c>
      <c r="J37" s="27" t="s">
        <v>477</v>
      </c>
      <c r="L37" s="29" t="e">
        <f>VLOOKUP(G37,[2]视频!$G$20:$H$236,2,FALSE)</f>
        <v>#N/A</v>
      </c>
      <c r="M37" s="40">
        <f t="shared" si="0"/>
        <v>3.9285714285714284</v>
      </c>
      <c r="N37" s="40" t="e">
        <f t="shared" si="1"/>
        <v>#VALUE!</v>
      </c>
      <c r="O37" s="40" t="e">
        <f t="shared" si="2"/>
        <v>#VALUE!</v>
      </c>
      <c r="P37" s="27" t="s">
        <v>491</v>
      </c>
      <c r="Q37" s="27" t="s">
        <v>695</v>
      </c>
      <c r="R37" s="27" t="s">
        <v>417</v>
      </c>
      <c r="S37" s="27" t="s">
        <v>418</v>
      </c>
      <c r="T37" s="27">
        <v>7</v>
      </c>
      <c r="U37" s="27" t="s">
        <v>37</v>
      </c>
      <c r="V37" s="27" t="s">
        <v>696</v>
      </c>
      <c r="W37" s="27" t="s">
        <v>409</v>
      </c>
      <c r="X37" s="27" t="s">
        <v>697</v>
      </c>
    </row>
    <row r="38" spans="1:24" hidden="1">
      <c r="A38" s="27" t="s">
        <v>698</v>
      </c>
      <c r="B38" s="27" t="s">
        <v>699</v>
      </c>
      <c r="C38" s="27" t="s">
        <v>700</v>
      </c>
      <c r="D38" s="27" t="s">
        <v>701</v>
      </c>
      <c r="E38" s="27" t="s">
        <v>401</v>
      </c>
      <c r="F38" s="27" t="s">
        <v>702</v>
      </c>
      <c r="G38" s="27" t="s">
        <v>703</v>
      </c>
      <c r="I38" s="27">
        <v>16000</v>
      </c>
      <c r="J38" s="27" t="s">
        <v>704</v>
      </c>
      <c r="L38" s="29">
        <f>VLOOKUP(G38,[2]视频!$G$20:$H$236,2,FALSE)</f>
        <v>0</v>
      </c>
      <c r="M38" s="40">
        <f t="shared" si="0"/>
        <v>5.6875</v>
      </c>
      <c r="N38" s="40" t="e">
        <f t="shared" si="1"/>
        <v>#VALUE!</v>
      </c>
      <c r="O38" s="40" t="e">
        <f t="shared" si="2"/>
        <v>#VALUE!</v>
      </c>
      <c r="P38" s="27" t="s">
        <v>491</v>
      </c>
      <c r="Q38" s="27" t="s">
        <v>705</v>
      </c>
      <c r="R38" s="27" t="s">
        <v>417</v>
      </c>
      <c r="S38" s="27" t="s">
        <v>418</v>
      </c>
      <c r="T38" s="27">
        <v>5</v>
      </c>
      <c r="U38" s="27" t="s">
        <v>37</v>
      </c>
      <c r="V38" s="27" t="s">
        <v>561</v>
      </c>
      <c r="W38" s="27" t="s">
        <v>397</v>
      </c>
      <c r="X38" s="27" t="s">
        <v>706</v>
      </c>
    </row>
    <row r="39" spans="1:24" hidden="1">
      <c r="A39" s="27" t="s">
        <v>707</v>
      </c>
      <c r="B39" s="27" t="s">
        <v>708</v>
      </c>
      <c r="C39" s="27" t="s">
        <v>709</v>
      </c>
      <c r="D39" s="27" t="s">
        <v>710</v>
      </c>
      <c r="E39" s="27" t="s">
        <v>401</v>
      </c>
      <c r="F39" s="27" t="s">
        <v>711</v>
      </c>
      <c r="G39" s="27" t="s">
        <v>712</v>
      </c>
      <c r="H39" s="28"/>
      <c r="I39" s="27">
        <v>18000</v>
      </c>
      <c r="J39" s="27" t="s">
        <v>713</v>
      </c>
      <c r="L39" s="29">
        <f>VLOOKUP(G39,[2]视频!$G$20:$H$236,2,FALSE)</f>
        <v>0</v>
      </c>
      <c r="M39" s="40">
        <f t="shared" si="0"/>
        <v>3.3333333333333335</v>
      </c>
      <c r="N39" s="40">
        <f t="shared" si="1"/>
        <v>1.1111111111111112E-2</v>
      </c>
      <c r="O39" s="40">
        <f t="shared" si="2"/>
        <v>3.3333333333333335E-3</v>
      </c>
      <c r="P39" s="27" t="s">
        <v>405</v>
      </c>
      <c r="Q39" s="27" t="s">
        <v>427</v>
      </c>
      <c r="R39" s="27">
        <v>200</v>
      </c>
      <c r="S39" s="27" t="s">
        <v>714</v>
      </c>
      <c r="T39" s="27" t="s">
        <v>419</v>
      </c>
      <c r="U39" s="27" t="s">
        <v>37</v>
      </c>
      <c r="V39" s="27" t="s">
        <v>481</v>
      </c>
      <c r="W39" s="27" t="s">
        <v>715</v>
      </c>
      <c r="X39" s="27" t="s">
        <v>501</v>
      </c>
    </row>
    <row r="40" spans="1:24" hidden="1">
      <c r="A40" s="27" t="s">
        <v>716</v>
      </c>
      <c r="B40" s="27" t="s">
        <v>113</v>
      </c>
      <c r="C40" s="27" t="s">
        <v>114</v>
      </c>
      <c r="D40" s="27" t="s">
        <v>717</v>
      </c>
      <c r="E40" s="27" t="s">
        <v>475</v>
      </c>
      <c r="F40" s="27" t="s">
        <v>115</v>
      </c>
      <c r="G40" s="27" t="s">
        <v>116</v>
      </c>
      <c r="H40" s="28"/>
      <c r="I40" s="27">
        <v>14000</v>
      </c>
      <c r="J40" s="27" t="s">
        <v>718</v>
      </c>
      <c r="L40" s="29" t="str">
        <f>VLOOKUP(G40,[2]视频!$G$20:$H$236,2,FALSE)</f>
        <v>视频待选</v>
      </c>
      <c r="M40" s="40">
        <f t="shared" si="0"/>
        <v>9.3571428571428577</v>
      </c>
      <c r="N40" s="40" t="e">
        <f t="shared" si="1"/>
        <v>#VALUE!</v>
      </c>
      <c r="O40" s="40" t="e">
        <f t="shared" si="2"/>
        <v>#VALUE!</v>
      </c>
      <c r="P40" s="27" t="s">
        <v>491</v>
      </c>
      <c r="Q40" s="27" t="s">
        <v>719</v>
      </c>
      <c r="R40" s="27" t="s">
        <v>417</v>
      </c>
      <c r="S40" s="27" t="s">
        <v>418</v>
      </c>
      <c r="T40" s="27">
        <v>7</v>
      </c>
      <c r="U40" s="27" t="s">
        <v>37</v>
      </c>
      <c r="V40" s="27" t="s">
        <v>720</v>
      </c>
      <c r="W40" s="27" t="s">
        <v>721</v>
      </c>
      <c r="X40" s="27" t="s">
        <v>501</v>
      </c>
    </row>
    <row r="41" spans="1:24" hidden="1">
      <c r="A41" s="27" t="s">
        <v>722</v>
      </c>
      <c r="B41" s="27" t="s">
        <v>723</v>
      </c>
      <c r="C41" s="27" t="s">
        <v>724</v>
      </c>
      <c r="D41" s="27" t="s">
        <v>724</v>
      </c>
      <c r="E41" s="27" t="s">
        <v>401</v>
      </c>
      <c r="F41" s="27" t="s">
        <v>725</v>
      </c>
      <c r="G41" s="27" t="s">
        <v>726</v>
      </c>
      <c r="H41" s="28"/>
      <c r="I41" s="27">
        <v>53000</v>
      </c>
      <c r="J41" s="27" t="s">
        <v>553</v>
      </c>
      <c r="L41" s="29" t="str">
        <f>VLOOKUP(G41,[2]视频!$G$20:$H$236,2,FALSE)</f>
        <v>视频待选</v>
      </c>
      <c r="M41" s="40">
        <f t="shared" si="0"/>
        <v>6.5094339622641506</v>
      </c>
      <c r="N41" s="40" t="e">
        <f t="shared" si="1"/>
        <v>#VALUE!</v>
      </c>
      <c r="O41" s="40" t="e">
        <f t="shared" si="2"/>
        <v>#VALUE!</v>
      </c>
      <c r="P41" s="27" t="s">
        <v>672</v>
      </c>
      <c r="Q41" s="27" t="s">
        <v>727</v>
      </c>
      <c r="R41" s="27" t="s">
        <v>417</v>
      </c>
      <c r="S41" s="27" t="s">
        <v>418</v>
      </c>
      <c r="T41" s="27" t="s">
        <v>602</v>
      </c>
      <c r="U41" s="27" t="s">
        <v>37</v>
      </c>
      <c r="V41" s="27" t="s">
        <v>507</v>
      </c>
      <c r="W41" s="27" t="s">
        <v>726</v>
      </c>
      <c r="X41" s="27" t="s">
        <v>501</v>
      </c>
    </row>
    <row r="42" spans="1:24" hidden="1">
      <c r="A42" s="27" t="s">
        <v>728</v>
      </c>
      <c r="B42" s="27" t="s">
        <v>729</v>
      </c>
      <c r="C42" s="27" t="s">
        <v>730</v>
      </c>
      <c r="D42" s="27" t="s">
        <v>731</v>
      </c>
      <c r="E42" s="27" t="s">
        <v>401</v>
      </c>
      <c r="F42" s="27" t="s">
        <v>732</v>
      </c>
      <c r="G42" s="27" t="s">
        <v>733</v>
      </c>
      <c r="I42" s="27">
        <v>30000</v>
      </c>
      <c r="J42" s="27" t="s">
        <v>435</v>
      </c>
      <c r="L42" s="29">
        <f>VLOOKUP(G42,[2]视频!$G$20:$H$236,2,FALSE)</f>
        <v>0</v>
      </c>
      <c r="M42" s="40">
        <f t="shared" si="0"/>
        <v>1.6333333333333333</v>
      </c>
      <c r="N42" s="40">
        <f t="shared" si="1"/>
        <v>0.01</v>
      </c>
      <c r="O42" s="40">
        <f t="shared" si="2"/>
        <v>6.1224489795918364E-3</v>
      </c>
      <c r="P42" s="27" t="s">
        <v>734</v>
      </c>
      <c r="Q42" s="27" t="s">
        <v>735</v>
      </c>
      <c r="R42" s="27">
        <v>300</v>
      </c>
      <c r="S42" s="27" t="s">
        <v>736</v>
      </c>
      <c r="T42" s="27">
        <v>5</v>
      </c>
      <c r="U42" s="27" t="s">
        <v>456</v>
      </c>
      <c r="W42" s="27" t="s">
        <v>656</v>
      </c>
      <c r="X42" s="27" t="s">
        <v>501</v>
      </c>
    </row>
    <row r="43" spans="1:24" hidden="1">
      <c r="A43" s="27" t="s">
        <v>737</v>
      </c>
      <c r="B43" s="27" t="s">
        <v>738</v>
      </c>
      <c r="C43" s="27" t="s">
        <v>739</v>
      </c>
      <c r="D43" s="27" t="s">
        <v>740</v>
      </c>
      <c r="E43" s="27" t="s">
        <v>475</v>
      </c>
      <c r="F43" s="27" t="s">
        <v>741</v>
      </c>
      <c r="G43" s="27" t="s">
        <v>742</v>
      </c>
      <c r="I43" s="27">
        <v>10000</v>
      </c>
      <c r="J43" s="27" t="s">
        <v>743</v>
      </c>
      <c r="L43" s="29">
        <f>VLOOKUP(G43,[2]视频!$G$20:$H$236,2,FALSE)</f>
        <v>0</v>
      </c>
      <c r="M43" s="40">
        <f t="shared" si="0"/>
        <v>3.1</v>
      </c>
      <c r="N43" s="40">
        <f t="shared" si="1"/>
        <v>0.02</v>
      </c>
      <c r="O43" s="40">
        <f t="shared" si="2"/>
        <v>6.4516129032258064E-3</v>
      </c>
      <c r="P43" s="27" t="s">
        <v>686</v>
      </c>
      <c r="Q43" s="27" t="s">
        <v>665</v>
      </c>
      <c r="R43" s="27">
        <v>200</v>
      </c>
      <c r="S43" s="27" t="s">
        <v>744</v>
      </c>
      <c r="T43" s="27">
        <v>5</v>
      </c>
      <c r="U43" s="27" t="s">
        <v>37</v>
      </c>
      <c r="V43" s="27" t="s">
        <v>745</v>
      </c>
      <c r="W43" s="27" t="s">
        <v>746</v>
      </c>
      <c r="X43" s="27" t="s">
        <v>747</v>
      </c>
    </row>
    <row r="44" spans="1:24" hidden="1">
      <c r="A44" s="27" t="s">
        <v>748</v>
      </c>
      <c r="B44" s="27" t="s">
        <v>749</v>
      </c>
      <c r="C44" s="27" t="s">
        <v>750</v>
      </c>
      <c r="D44" s="27" t="s">
        <v>751</v>
      </c>
      <c r="E44" s="27" t="s">
        <v>401</v>
      </c>
      <c r="F44" s="27" t="s">
        <v>752</v>
      </c>
      <c r="G44" s="27" t="s">
        <v>753</v>
      </c>
      <c r="I44" s="27">
        <v>10067</v>
      </c>
      <c r="J44" s="27" t="s">
        <v>754</v>
      </c>
      <c r="L44" s="29">
        <f>VLOOKUP(G44,[2]视频!$G$20:$H$236,2,FALSE)</f>
        <v>0</v>
      </c>
      <c r="M44" s="40">
        <f t="shared" si="0"/>
        <v>3.1787026919638421</v>
      </c>
      <c r="N44" s="40">
        <f t="shared" si="1"/>
        <v>1.9866891824774014E-2</v>
      </c>
      <c r="O44" s="40">
        <f t="shared" si="2"/>
        <v>6.2500000000000003E-3</v>
      </c>
      <c r="P44" s="27" t="s">
        <v>405</v>
      </c>
      <c r="Q44" s="27" t="s">
        <v>719</v>
      </c>
      <c r="R44" s="27">
        <v>200</v>
      </c>
      <c r="S44" s="27" t="s">
        <v>468</v>
      </c>
      <c r="T44" s="27">
        <v>5</v>
      </c>
      <c r="U44" s="27" t="s">
        <v>456</v>
      </c>
      <c r="W44" s="27" t="s">
        <v>468</v>
      </c>
      <c r="X44" s="27" t="s">
        <v>755</v>
      </c>
    </row>
    <row r="45" spans="1:24" hidden="1">
      <c r="A45" s="27" t="s">
        <v>370</v>
      </c>
      <c r="B45" s="27" t="s">
        <v>59</v>
      </c>
      <c r="C45" s="27" t="s">
        <v>60</v>
      </c>
      <c r="D45" s="27" t="s">
        <v>756</v>
      </c>
      <c r="E45" s="27" t="s">
        <v>401</v>
      </c>
      <c r="F45" s="27" t="s">
        <v>59</v>
      </c>
      <c r="G45" s="27" t="s">
        <v>61</v>
      </c>
      <c r="H45" s="28"/>
      <c r="I45" s="27">
        <v>11000</v>
      </c>
      <c r="J45" s="27" t="s">
        <v>642</v>
      </c>
      <c r="L45" s="29" t="str">
        <f>VLOOKUP(G45,[2]视频!$G$20:$H$236,2,FALSE)</f>
        <v>视频待选</v>
      </c>
      <c r="M45" s="40">
        <f t="shared" si="0"/>
        <v>19.09090909090909</v>
      </c>
      <c r="N45" s="40" t="e">
        <f t="shared" si="1"/>
        <v>#VALUE!</v>
      </c>
      <c r="O45" s="40" t="e">
        <f t="shared" si="2"/>
        <v>#VALUE!</v>
      </c>
      <c r="P45" s="27" t="s">
        <v>491</v>
      </c>
      <c r="Q45" s="27" t="s">
        <v>427</v>
      </c>
      <c r="R45" s="27" t="s">
        <v>417</v>
      </c>
      <c r="S45" s="27" t="s">
        <v>418</v>
      </c>
      <c r="T45" s="27" t="s">
        <v>602</v>
      </c>
      <c r="U45" s="27" t="s">
        <v>37</v>
      </c>
      <c r="V45" s="27" t="s">
        <v>507</v>
      </c>
      <c r="W45" s="27" t="s">
        <v>757</v>
      </c>
      <c r="X45" s="27" t="s">
        <v>540</v>
      </c>
    </row>
    <row r="46" spans="1:24" hidden="1">
      <c r="A46" s="27" t="s">
        <v>758</v>
      </c>
      <c r="B46" s="27" t="s">
        <v>759</v>
      </c>
      <c r="C46" s="27" t="s">
        <v>760</v>
      </c>
      <c r="D46" s="27" t="s">
        <v>761</v>
      </c>
      <c r="E46" s="27" t="s">
        <v>401</v>
      </c>
      <c r="F46" s="27" t="s">
        <v>762</v>
      </c>
      <c r="G46" s="27" t="s">
        <v>763</v>
      </c>
      <c r="I46" s="27">
        <v>10546</v>
      </c>
      <c r="J46" s="27" t="s">
        <v>764</v>
      </c>
      <c r="L46" s="29">
        <f>VLOOKUP(G46,[2]视频!$G$20:$H$236,2,FALSE)</f>
        <v>0</v>
      </c>
      <c r="M46" s="40">
        <f t="shared" si="0"/>
        <v>3.1291484923193629</v>
      </c>
      <c r="N46" s="40">
        <f t="shared" si="1"/>
        <v>1.8964536317087048E-2</v>
      </c>
      <c r="O46" s="40">
        <f t="shared" si="2"/>
        <v>6.0606060606060606E-3</v>
      </c>
      <c r="P46" s="27" t="s">
        <v>405</v>
      </c>
      <c r="Q46" s="27" t="s">
        <v>654</v>
      </c>
      <c r="R46" s="27">
        <v>200</v>
      </c>
      <c r="S46" s="27" t="s">
        <v>418</v>
      </c>
      <c r="T46" s="27">
        <v>5</v>
      </c>
      <c r="U46" s="27" t="s">
        <v>37</v>
      </c>
      <c r="W46" s="27" t="s">
        <v>468</v>
      </c>
      <c r="X46" s="27" t="s">
        <v>765</v>
      </c>
    </row>
    <row r="47" spans="1:24" hidden="1">
      <c r="A47" s="27" t="s">
        <v>766</v>
      </c>
      <c r="B47" s="27" t="s">
        <v>767</v>
      </c>
      <c r="C47" s="27" t="s">
        <v>768</v>
      </c>
      <c r="D47" s="27" t="s">
        <v>769</v>
      </c>
      <c r="E47" s="27" t="s">
        <v>401</v>
      </c>
      <c r="F47" s="27" t="s">
        <v>770</v>
      </c>
      <c r="G47" s="27" t="s">
        <v>771</v>
      </c>
      <c r="I47" s="27">
        <v>6500</v>
      </c>
      <c r="J47" s="27" t="s">
        <v>772</v>
      </c>
      <c r="L47" s="29">
        <f>VLOOKUP(G47,[2]视频!$G$20:$H$236,2,FALSE)</f>
        <v>0</v>
      </c>
      <c r="M47" s="40">
        <f t="shared" si="0"/>
        <v>5.8461538461538458</v>
      </c>
      <c r="N47" s="40">
        <f t="shared" si="1"/>
        <v>3.0769230769230771E-2</v>
      </c>
      <c r="O47" s="40">
        <f t="shared" si="2"/>
        <v>5.263157894736842E-3</v>
      </c>
      <c r="P47" s="27" t="s">
        <v>405</v>
      </c>
      <c r="Q47" s="27" t="s">
        <v>773</v>
      </c>
      <c r="R47" s="27">
        <v>200</v>
      </c>
      <c r="S47" s="27" t="s">
        <v>418</v>
      </c>
      <c r="T47" s="27">
        <v>5</v>
      </c>
      <c r="U47" s="27" t="s">
        <v>456</v>
      </c>
      <c r="W47" s="27" t="s">
        <v>656</v>
      </c>
      <c r="X47" s="27" t="s">
        <v>774</v>
      </c>
    </row>
    <row r="48" spans="1:24" hidden="1">
      <c r="A48" s="27" t="s">
        <v>341</v>
      </c>
      <c r="B48" s="27" t="s">
        <v>775</v>
      </c>
      <c r="C48" s="27" t="s">
        <v>776</v>
      </c>
      <c r="D48" s="27" t="s">
        <v>776</v>
      </c>
      <c r="E48" s="27" t="s">
        <v>401</v>
      </c>
      <c r="F48" s="27" t="s">
        <v>777</v>
      </c>
      <c r="G48" s="27" t="s">
        <v>778</v>
      </c>
      <c r="H48" s="28"/>
      <c r="I48" s="27">
        <v>11000</v>
      </c>
      <c r="J48" s="27" t="s">
        <v>620</v>
      </c>
      <c r="L48" s="29" t="str">
        <f>VLOOKUP(G48,[2]视频!$G$20:$H$236,2,FALSE)</f>
        <v>视频待选</v>
      </c>
      <c r="M48" s="40">
        <f t="shared" si="0"/>
        <v>14.545454545454545</v>
      </c>
      <c r="N48" s="40" t="e">
        <f t="shared" si="1"/>
        <v>#VALUE!</v>
      </c>
      <c r="O48" s="40" t="e">
        <f t="shared" si="2"/>
        <v>#VALUE!</v>
      </c>
      <c r="P48" s="27" t="s">
        <v>672</v>
      </c>
      <c r="Q48" s="27" t="s">
        <v>773</v>
      </c>
      <c r="R48" s="27" t="s">
        <v>417</v>
      </c>
      <c r="S48" s="27" t="s">
        <v>418</v>
      </c>
      <c r="T48" s="27" t="s">
        <v>555</v>
      </c>
      <c r="U48" s="27" t="s">
        <v>37</v>
      </c>
      <c r="V48" s="27" t="s">
        <v>507</v>
      </c>
      <c r="W48" s="27" t="s">
        <v>778</v>
      </c>
      <c r="X48" s="27" t="s">
        <v>540</v>
      </c>
    </row>
    <row r="49" spans="1:24" hidden="1">
      <c r="A49" s="27" t="s">
        <v>779</v>
      </c>
      <c r="B49" s="27" t="s">
        <v>780</v>
      </c>
      <c r="C49" s="27" t="s">
        <v>781</v>
      </c>
      <c r="D49" s="27" t="s">
        <v>782</v>
      </c>
      <c r="E49" s="27" t="s">
        <v>401</v>
      </c>
      <c r="F49" s="27" t="s">
        <v>783</v>
      </c>
      <c r="G49" s="27" t="s">
        <v>784</v>
      </c>
      <c r="I49" s="27">
        <v>11000</v>
      </c>
      <c r="J49" s="27" t="s">
        <v>772</v>
      </c>
      <c r="L49" s="29" t="e">
        <f>VLOOKUP(G49,[2]视频!$G$20:$H$236,2,FALSE)</f>
        <v>#N/A</v>
      </c>
      <c r="M49" s="40">
        <f t="shared" si="0"/>
        <v>3.4545454545454546</v>
      </c>
      <c r="N49" s="40">
        <f t="shared" si="1"/>
        <v>1.8181818181818181E-2</v>
      </c>
      <c r="O49" s="40">
        <f t="shared" si="2"/>
        <v>5.263157894736842E-3</v>
      </c>
      <c r="P49" s="27" t="s">
        <v>405</v>
      </c>
      <c r="Q49" s="27" t="s">
        <v>785</v>
      </c>
      <c r="R49" s="27">
        <v>200</v>
      </c>
      <c r="S49" s="27" t="s">
        <v>418</v>
      </c>
      <c r="T49" s="27">
        <v>5</v>
      </c>
      <c r="U49" s="27" t="s">
        <v>456</v>
      </c>
      <c r="W49" s="27" t="s">
        <v>656</v>
      </c>
      <c r="X49" s="27" t="s">
        <v>786</v>
      </c>
    </row>
    <row r="50" spans="1:24" hidden="1">
      <c r="A50" s="27" t="s">
        <v>331</v>
      </c>
      <c r="B50" s="27" t="s">
        <v>83</v>
      </c>
      <c r="C50" s="27" t="s">
        <v>84</v>
      </c>
      <c r="D50" s="27" t="s">
        <v>84</v>
      </c>
      <c r="E50" s="27" t="s">
        <v>401</v>
      </c>
      <c r="F50" s="27" t="s">
        <v>85</v>
      </c>
      <c r="G50" s="27" t="s">
        <v>86</v>
      </c>
      <c r="I50" s="27">
        <v>17000</v>
      </c>
      <c r="J50" s="27" t="s">
        <v>787</v>
      </c>
      <c r="L50" s="29" t="str">
        <f>VLOOKUP(G50,[2]视频!$G$20:$H$236,2,FALSE)</f>
        <v>视频待选</v>
      </c>
      <c r="M50" s="40">
        <f t="shared" si="0"/>
        <v>11</v>
      </c>
      <c r="N50" s="40" t="e">
        <f t="shared" si="1"/>
        <v>#VALUE!</v>
      </c>
      <c r="O50" s="40" t="e">
        <f t="shared" si="2"/>
        <v>#VALUE!</v>
      </c>
      <c r="P50" s="27" t="s">
        <v>585</v>
      </c>
      <c r="Q50" s="27" t="s">
        <v>427</v>
      </c>
      <c r="R50" s="27" t="s">
        <v>417</v>
      </c>
      <c r="S50" s="27" t="s">
        <v>418</v>
      </c>
      <c r="T50" s="27" t="s">
        <v>593</v>
      </c>
      <c r="U50" s="27" t="s">
        <v>456</v>
      </c>
      <c r="V50" s="27" t="s">
        <v>507</v>
      </c>
      <c r="W50" s="27" t="s">
        <v>86</v>
      </c>
      <c r="X50" s="27" t="s">
        <v>547</v>
      </c>
    </row>
    <row r="51" spans="1:24" hidden="1">
      <c r="A51" s="27" t="s">
        <v>788</v>
      </c>
      <c r="B51" s="27" t="s">
        <v>789</v>
      </c>
      <c r="C51" s="27" t="s">
        <v>790</v>
      </c>
      <c r="D51" s="27" t="s">
        <v>790</v>
      </c>
      <c r="E51" s="27" t="s">
        <v>401</v>
      </c>
      <c r="F51" s="27" t="s">
        <v>789</v>
      </c>
      <c r="G51" s="27" t="s">
        <v>791</v>
      </c>
      <c r="H51" s="28"/>
      <c r="I51" s="27">
        <v>15000</v>
      </c>
      <c r="J51" s="27" t="s">
        <v>646</v>
      </c>
      <c r="L51" s="29" t="str">
        <f>VLOOKUP(G51,[2]视频!$G$20:$H$236,2,FALSE)</f>
        <v>视频待选</v>
      </c>
      <c r="M51" s="40">
        <f t="shared" si="0"/>
        <v>9.3333333333333339</v>
      </c>
      <c r="N51" s="40" t="e">
        <f t="shared" si="1"/>
        <v>#VALUE!</v>
      </c>
      <c r="O51" s="40" t="e">
        <f t="shared" si="2"/>
        <v>#VALUE!</v>
      </c>
      <c r="P51" s="27" t="s">
        <v>405</v>
      </c>
      <c r="Q51" s="27" t="s">
        <v>792</v>
      </c>
      <c r="R51" s="27" t="s">
        <v>417</v>
      </c>
      <c r="S51" s="27" t="s">
        <v>418</v>
      </c>
      <c r="T51" s="27" t="s">
        <v>419</v>
      </c>
      <c r="U51" s="27" t="s">
        <v>37</v>
      </c>
      <c r="V51" s="27" t="s">
        <v>507</v>
      </c>
      <c r="W51" s="27" t="s">
        <v>791</v>
      </c>
      <c r="X51" s="27" t="s">
        <v>547</v>
      </c>
    </row>
    <row r="52" spans="1:24" hidden="1">
      <c r="A52" s="27" t="s">
        <v>793</v>
      </c>
      <c r="B52" s="27" t="s">
        <v>794</v>
      </c>
      <c r="C52" s="27" t="s">
        <v>795</v>
      </c>
      <c r="D52" s="27" t="s">
        <v>796</v>
      </c>
      <c r="E52" s="27" t="s">
        <v>475</v>
      </c>
      <c r="F52" s="27" t="s">
        <v>797</v>
      </c>
      <c r="G52" s="27" t="s">
        <v>798</v>
      </c>
      <c r="I52" s="27">
        <v>11000</v>
      </c>
      <c r="J52" s="27" t="s">
        <v>772</v>
      </c>
      <c r="L52" s="29">
        <f>VLOOKUP(G52,[2]视频!$G$20:$H$236,2,FALSE)</f>
        <v>0</v>
      </c>
      <c r="M52" s="40">
        <f t="shared" si="0"/>
        <v>3.4545454545454546</v>
      </c>
      <c r="N52" s="40">
        <f t="shared" si="1"/>
        <v>1.8181818181818181E-2</v>
      </c>
      <c r="O52" s="40">
        <f t="shared" si="2"/>
        <v>5.263157894736842E-3</v>
      </c>
      <c r="P52" s="27" t="s">
        <v>491</v>
      </c>
      <c r="Q52" s="27" t="s">
        <v>523</v>
      </c>
      <c r="R52" s="27">
        <v>200</v>
      </c>
      <c r="S52" s="27" t="s">
        <v>418</v>
      </c>
      <c r="T52" s="27">
        <v>5</v>
      </c>
      <c r="U52" s="27" t="s">
        <v>456</v>
      </c>
      <c r="W52" s="27" t="s">
        <v>799</v>
      </c>
      <c r="X52" s="27" t="s">
        <v>800</v>
      </c>
    </row>
    <row r="53" spans="1:24">
      <c r="A53" s="27" t="s">
        <v>351</v>
      </c>
      <c r="B53" s="27" t="s">
        <v>801</v>
      </c>
      <c r="C53" s="27" t="s">
        <v>185</v>
      </c>
      <c r="D53" s="27" t="s">
        <v>802</v>
      </c>
      <c r="E53" s="27" t="s">
        <v>475</v>
      </c>
      <c r="F53" s="27" t="s">
        <v>186</v>
      </c>
      <c r="G53" s="27" t="s">
        <v>187</v>
      </c>
      <c r="H53" s="43" t="s">
        <v>803</v>
      </c>
      <c r="I53" s="27">
        <v>10243</v>
      </c>
      <c r="J53" s="27" t="s">
        <v>804</v>
      </c>
      <c r="L53" s="29" t="e">
        <f>VLOOKUP(G53,[2]视频!$G$20:$H$236,2,FALSE)</f>
        <v>#N/A</v>
      </c>
      <c r="M53" s="40">
        <f t="shared" si="0"/>
        <v>4.1152982524650978</v>
      </c>
      <c r="N53" s="40">
        <f t="shared" si="1"/>
        <v>1.9525529629991212E-2</v>
      </c>
      <c r="O53" s="40">
        <f t="shared" si="2"/>
        <v>4.7446207861836639E-3</v>
      </c>
      <c r="P53" s="27" t="s">
        <v>405</v>
      </c>
      <c r="Q53" s="27" t="s">
        <v>427</v>
      </c>
      <c r="R53" s="27">
        <v>200</v>
      </c>
      <c r="S53" s="27" t="s">
        <v>655</v>
      </c>
      <c r="T53" s="27">
        <v>5</v>
      </c>
      <c r="U53" s="27" t="s">
        <v>37</v>
      </c>
      <c r="V53" s="27" t="s">
        <v>568</v>
      </c>
      <c r="W53" s="27" t="s">
        <v>805</v>
      </c>
      <c r="X53" s="27" t="s">
        <v>430</v>
      </c>
    </row>
    <row r="54" spans="1:24" hidden="1">
      <c r="A54" s="27" t="s">
        <v>806</v>
      </c>
      <c r="B54" s="27" t="s">
        <v>807</v>
      </c>
      <c r="C54" s="27" t="s">
        <v>808</v>
      </c>
      <c r="D54" s="27" t="s">
        <v>808</v>
      </c>
      <c r="E54" s="27" t="s">
        <v>401</v>
      </c>
      <c r="F54" s="27" t="s">
        <v>807</v>
      </c>
      <c r="G54" s="27" t="s">
        <v>809</v>
      </c>
      <c r="H54" s="28"/>
      <c r="I54" s="27">
        <v>12000</v>
      </c>
      <c r="J54" s="27" t="s">
        <v>810</v>
      </c>
      <c r="L54" s="29" t="str">
        <f>VLOOKUP(G54,[2]视频!$G$20:$H$236,2,FALSE)</f>
        <v>视频待选</v>
      </c>
      <c r="M54" s="40">
        <f t="shared" si="0"/>
        <v>10.833333333333334</v>
      </c>
      <c r="N54" s="40" t="e">
        <f t="shared" si="1"/>
        <v>#VALUE!</v>
      </c>
      <c r="O54" s="40" t="e">
        <f t="shared" si="2"/>
        <v>#VALUE!</v>
      </c>
      <c r="P54" s="27" t="s">
        <v>405</v>
      </c>
      <c r="Q54" s="27" t="s">
        <v>427</v>
      </c>
      <c r="R54" s="27" t="s">
        <v>417</v>
      </c>
      <c r="S54" s="27" t="s">
        <v>418</v>
      </c>
      <c r="T54" s="27" t="s">
        <v>602</v>
      </c>
      <c r="U54" s="27" t="s">
        <v>37</v>
      </c>
      <c r="V54" s="27" t="s">
        <v>507</v>
      </c>
      <c r="W54" s="27" t="s">
        <v>811</v>
      </c>
      <c r="X54" s="27" t="s">
        <v>547</v>
      </c>
    </row>
    <row r="55" spans="1:24" hidden="1">
      <c r="A55" s="27" t="s">
        <v>812</v>
      </c>
      <c r="B55" s="27" t="s">
        <v>813</v>
      </c>
      <c r="C55" s="27" t="s">
        <v>814</v>
      </c>
      <c r="D55" s="27" t="s">
        <v>815</v>
      </c>
      <c r="E55" s="27" t="s">
        <v>475</v>
      </c>
      <c r="F55" s="27" t="s">
        <v>816</v>
      </c>
      <c r="G55" s="27" t="s">
        <v>817</v>
      </c>
      <c r="H55" s="28"/>
      <c r="I55" s="27">
        <v>51000</v>
      </c>
      <c r="J55" s="27" t="s">
        <v>477</v>
      </c>
      <c r="L55" s="29">
        <f>VLOOKUP(G55,[2]视频!$G$20:$H$236,2,FALSE)</f>
        <v>0</v>
      </c>
      <c r="M55" s="40">
        <f t="shared" si="0"/>
        <v>2.1568627450980391</v>
      </c>
      <c r="N55" s="40">
        <f t="shared" si="1"/>
        <v>5.8823529411764705E-3</v>
      </c>
      <c r="O55" s="40">
        <f t="shared" si="2"/>
        <v>2.7272727272727275E-3</v>
      </c>
      <c r="P55" s="27" t="s">
        <v>686</v>
      </c>
      <c r="Q55" s="27" t="s">
        <v>818</v>
      </c>
      <c r="R55" s="27">
        <v>300</v>
      </c>
      <c r="S55" s="27" t="s">
        <v>418</v>
      </c>
      <c r="T55" s="27">
        <v>5</v>
      </c>
      <c r="U55" s="27" t="s">
        <v>456</v>
      </c>
      <c r="W55" s="27" t="s">
        <v>656</v>
      </c>
      <c r="X55" s="27" t="s">
        <v>569</v>
      </c>
    </row>
    <row r="56" spans="1:24" hidden="1">
      <c r="A56" s="27" t="s">
        <v>819</v>
      </c>
      <c r="B56" s="27" t="s">
        <v>820</v>
      </c>
      <c r="C56" s="27" t="s">
        <v>821</v>
      </c>
      <c r="D56" s="27" t="s">
        <v>822</v>
      </c>
      <c r="E56" s="27" t="s">
        <v>401</v>
      </c>
      <c r="F56" s="27" t="s">
        <v>823</v>
      </c>
      <c r="G56" s="27" t="s">
        <v>824</v>
      </c>
      <c r="I56" s="27">
        <v>11000</v>
      </c>
      <c r="J56" s="27" t="s">
        <v>825</v>
      </c>
      <c r="L56" s="29">
        <f>VLOOKUP(G56,[2]视频!$G$20:$H$236,2,FALSE)</f>
        <v>0</v>
      </c>
      <c r="M56" s="40">
        <f t="shared" si="0"/>
        <v>3.9090909090909092</v>
      </c>
      <c r="N56" s="40">
        <f t="shared" si="1"/>
        <v>1.8181818181818181E-2</v>
      </c>
      <c r="O56" s="40">
        <f t="shared" si="2"/>
        <v>4.6511627906976744E-3</v>
      </c>
      <c r="P56" s="27" t="s">
        <v>405</v>
      </c>
      <c r="Q56" s="27" t="s">
        <v>826</v>
      </c>
      <c r="R56" s="27">
        <v>200</v>
      </c>
      <c r="S56" s="27" t="s">
        <v>655</v>
      </c>
      <c r="T56" s="27">
        <v>3</v>
      </c>
      <c r="U56" s="27" t="s">
        <v>456</v>
      </c>
      <c r="W56" s="27" t="s">
        <v>656</v>
      </c>
      <c r="X56" s="27" t="s">
        <v>540</v>
      </c>
    </row>
    <row r="57" spans="1:24" hidden="1">
      <c r="A57" s="27" t="s">
        <v>827</v>
      </c>
      <c r="B57" s="27" t="s">
        <v>828</v>
      </c>
      <c r="C57" s="27" t="s">
        <v>829</v>
      </c>
      <c r="D57" s="27" t="s">
        <v>829</v>
      </c>
      <c r="E57" s="27" t="s">
        <v>401</v>
      </c>
      <c r="F57" s="27" t="s">
        <v>828</v>
      </c>
      <c r="G57" s="27" t="s">
        <v>830</v>
      </c>
      <c r="H57" s="28"/>
      <c r="I57" s="27">
        <v>23000</v>
      </c>
      <c r="J57" s="27" t="s">
        <v>600</v>
      </c>
      <c r="L57" s="29" t="str">
        <f>VLOOKUP(G57,[2]视频!$G$20:$H$236,2,FALSE)</f>
        <v>视频待选</v>
      </c>
      <c r="M57" s="40">
        <f t="shared" si="0"/>
        <v>5.2173913043478262</v>
      </c>
      <c r="N57" s="40" t="e">
        <f t="shared" si="1"/>
        <v>#VALUE!</v>
      </c>
      <c r="O57" s="40" t="e">
        <f t="shared" si="2"/>
        <v>#VALUE!</v>
      </c>
      <c r="P57" s="27" t="s">
        <v>405</v>
      </c>
      <c r="Q57" s="27" t="s">
        <v>831</v>
      </c>
      <c r="R57" s="27" t="s">
        <v>417</v>
      </c>
      <c r="S57" s="27" t="s">
        <v>418</v>
      </c>
      <c r="T57" s="27" t="s">
        <v>419</v>
      </c>
      <c r="U57" s="27" t="s">
        <v>37</v>
      </c>
      <c r="V57" s="27" t="s">
        <v>507</v>
      </c>
      <c r="W57" s="27" t="s">
        <v>830</v>
      </c>
      <c r="X57" s="27" t="s">
        <v>569</v>
      </c>
    </row>
    <row r="58" spans="1:24" hidden="1">
      <c r="A58" s="27" t="s">
        <v>832</v>
      </c>
      <c r="B58" s="27" t="s">
        <v>833</v>
      </c>
      <c r="C58" s="27" t="s">
        <v>834</v>
      </c>
      <c r="D58" s="27" t="s">
        <v>835</v>
      </c>
      <c r="E58" s="27" t="s">
        <v>401</v>
      </c>
      <c r="F58" s="27" t="s">
        <v>836</v>
      </c>
      <c r="G58" s="27" t="s">
        <v>837</v>
      </c>
      <c r="I58" s="27">
        <v>13361</v>
      </c>
      <c r="J58" s="27" t="s">
        <v>825</v>
      </c>
      <c r="L58" s="29">
        <f>VLOOKUP(G58,[2]视频!$G$20:$H$236,2,FALSE)</f>
        <v>0</v>
      </c>
      <c r="M58" s="40">
        <f t="shared" si="0"/>
        <v>3.2183219818875832</v>
      </c>
      <c r="N58" s="40">
        <f t="shared" si="1"/>
        <v>1.4968939450639922E-2</v>
      </c>
      <c r="O58" s="40">
        <f t="shared" si="2"/>
        <v>4.6511627906976744E-3</v>
      </c>
      <c r="P58" s="27" t="s">
        <v>405</v>
      </c>
      <c r="Q58" s="27" t="s">
        <v>838</v>
      </c>
      <c r="R58" s="27">
        <v>200</v>
      </c>
      <c r="S58" s="27" t="s">
        <v>839</v>
      </c>
      <c r="T58" s="27">
        <v>7</v>
      </c>
      <c r="U58" s="27" t="s">
        <v>456</v>
      </c>
      <c r="V58" s="27" t="s">
        <v>656</v>
      </c>
      <c r="W58" s="27" t="s">
        <v>656</v>
      </c>
      <c r="X58" s="27" t="s">
        <v>840</v>
      </c>
    </row>
    <row r="59" spans="1:24" hidden="1">
      <c r="A59" s="27" t="s">
        <v>841</v>
      </c>
      <c r="B59" s="27" t="s">
        <v>842</v>
      </c>
      <c r="C59" s="27" t="s">
        <v>843</v>
      </c>
      <c r="D59" s="27" t="s">
        <v>844</v>
      </c>
      <c r="E59" s="27" t="s">
        <v>401</v>
      </c>
      <c r="F59" s="27" t="s">
        <v>842</v>
      </c>
      <c r="G59" s="27" t="s">
        <v>845</v>
      </c>
      <c r="I59" s="27">
        <v>8500</v>
      </c>
      <c r="J59" s="27" t="s">
        <v>825</v>
      </c>
      <c r="L59" s="29">
        <f>VLOOKUP(G59,[2]视频!$G$20:$H$236,2,FALSE)</f>
        <v>0</v>
      </c>
      <c r="M59" s="40">
        <f t="shared" si="0"/>
        <v>5.0588235294117645</v>
      </c>
      <c r="N59" s="40">
        <f t="shared" si="1"/>
        <v>2.3529411764705882E-2</v>
      </c>
      <c r="O59" s="40">
        <f t="shared" si="2"/>
        <v>4.6511627906976744E-3</v>
      </c>
      <c r="P59" s="27" t="s">
        <v>405</v>
      </c>
      <c r="Q59" s="27" t="s">
        <v>773</v>
      </c>
      <c r="R59" s="27">
        <v>200</v>
      </c>
      <c r="S59" s="27" t="s">
        <v>846</v>
      </c>
      <c r="T59" s="27">
        <v>7</v>
      </c>
      <c r="U59" s="27" t="s">
        <v>37</v>
      </c>
      <c r="V59" s="27" t="s">
        <v>438</v>
      </c>
      <c r="W59" s="27" t="s">
        <v>397</v>
      </c>
      <c r="X59" s="27" t="s">
        <v>847</v>
      </c>
    </row>
    <row r="60" spans="1:24" hidden="1">
      <c r="A60" s="27" t="s">
        <v>576</v>
      </c>
      <c r="B60" s="27" t="s">
        <v>848</v>
      </c>
      <c r="C60" s="27" t="s">
        <v>849</v>
      </c>
      <c r="D60" s="27" t="s">
        <v>849</v>
      </c>
      <c r="E60" s="27" t="s">
        <v>401</v>
      </c>
      <c r="F60" s="27" t="s">
        <v>850</v>
      </c>
      <c r="G60" s="27" t="s">
        <v>851</v>
      </c>
      <c r="I60" s="27">
        <v>58000</v>
      </c>
      <c r="J60" s="27" t="s">
        <v>754</v>
      </c>
      <c r="L60" s="29" t="e">
        <f>VLOOKUP(G60,[2]视频!$G$20:$H$236,2,FALSE)</f>
        <v>#N/A</v>
      </c>
      <c r="M60" s="40">
        <f t="shared" si="0"/>
        <v>0.55172413793103448</v>
      </c>
      <c r="N60" s="40" t="e">
        <f t="shared" si="1"/>
        <v>#VALUE!</v>
      </c>
      <c r="O60" s="40" t="e">
        <f t="shared" si="2"/>
        <v>#VALUE!</v>
      </c>
      <c r="P60" s="27" t="s">
        <v>405</v>
      </c>
      <c r="Q60" s="27" t="s">
        <v>427</v>
      </c>
      <c r="R60" s="27" t="s">
        <v>417</v>
      </c>
      <c r="S60" s="27" t="s">
        <v>418</v>
      </c>
      <c r="T60" s="27" t="s">
        <v>555</v>
      </c>
      <c r="U60" s="27" t="s">
        <v>37</v>
      </c>
      <c r="V60" s="27" t="s">
        <v>420</v>
      </c>
      <c r="W60" s="27" t="s">
        <v>851</v>
      </c>
      <c r="X60" s="27" t="s">
        <v>569</v>
      </c>
    </row>
    <row r="61" spans="1:24" hidden="1">
      <c r="A61" s="27" t="s">
        <v>852</v>
      </c>
      <c r="B61" s="27" t="s">
        <v>853</v>
      </c>
      <c r="C61" s="27" t="s">
        <v>854</v>
      </c>
      <c r="D61" s="27" t="s">
        <v>855</v>
      </c>
      <c r="E61" s="27" t="s">
        <v>475</v>
      </c>
      <c r="F61" s="27" t="s">
        <v>856</v>
      </c>
      <c r="G61" s="27" t="s">
        <v>857</v>
      </c>
      <c r="H61" s="28"/>
      <c r="I61" s="27">
        <v>12000</v>
      </c>
      <c r="J61" s="27" t="s">
        <v>858</v>
      </c>
      <c r="L61" s="29">
        <f>VLOOKUP(G61,[2]视频!$G$20:$H$236,2,FALSE)</f>
        <v>0</v>
      </c>
      <c r="M61" s="40">
        <f t="shared" si="0"/>
        <v>3.6666666666666665</v>
      </c>
      <c r="N61" s="40">
        <f t="shared" si="1"/>
        <v>1.6666666666666666E-2</v>
      </c>
      <c r="O61" s="40">
        <f t="shared" si="2"/>
        <v>4.5454545454545452E-3</v>
      </c>
      <c r="P61" s="27" t="s">
        <v>491</v>
      </c>
      <c r="Q61" s="27" t="s">
        <v>859</v>
      </c>
      <c r="R61" s="27">
        <v>200</v>
      </c>
      <c r="S61" s="27" t="s">
        <v>736</v>
      </c>
      <c r="T61" s="27">
        <v>5</v>
      </c>
      <c r="U61" s="27" t="s">
        <v>456</v>
      </c>
      <c r="W61" s="27" t="s">
        <v>656</v>
      </c>
      <c r="X61" s="27" t="s">
        <v>662</v>
      </c>
    </row>
    <row r="62" spans="1:24" hidden="1">
      <c r="A62" s="27" t="s">
        <v>860</v>
      </c>
      <c r="B62" s="27" t="s">
        <v>861</v>
      </c>
      <c r="C62" s="27" t="s">
        <v>862</v>
      </c>
      <c r="D62" s="27" t="s">
        <v>862</v>
      </c>
      <c r="E62" s="27" t="s">
        <v>401</v>
      </c>
      <c r="F62" s="27" t="s">
        <v>863</v>
      </c>
      <c r="G62" s="27" t="s">
        <v>864</v>
      </c>
      <c r="H62" s="28"/>
      <c r="I62" s="27">
        <v>13000</v>
      </c>
      <c r="J62" s="27" t="s">
        <v>490</v>
      </c>
      <c r="L62" s="29" t="str">
        <f>VLOOKUP(G62,[2]视频!$G$20:$H$236,2,FALSE)</f>
        <v>视频待选</v>
      </c>
      <c r="M62" s="40">
        <f t="shared" si="0"/>
        <v>10.461538461538462</v>
      </c>
      <c r="N62" s="40" t="e">
        <f t="shared" si="1"/>
        <v>#VALUE!</v>
      </c>
      <c r="O62" s="40" t="e">
        <f t="shared" si="2"/>
        <v>#VALUE!</v>
      </c>
      <c r="P62" s="27" t="s">
        <v>405</v>
      </c>
      <c r="Q62" s="27" t="s">
        <v>500</v>
      </c>
      <c r="R62" s="27" t="s">
        <v>417</v>
      </c>
      <c r="S62" s="27" t="s">
        <v>418</v>
      </c>
      <c r="T62" s="27">
        <v>5</v>
      </c>
      <c r="U62" s="27" t="s">
        <v>37</v>
      </c>
      <c r="V62" s="27" t="s">
        <v>507</v>
      </c>
      <c r="W62" s="27" t="s">
        <v>864</v>
      </c>
      <c r="X62" s="27" t="s">
        <v>594</v>
      </c>
    </row>
    <row r="63" spans="1:24" hidden="1">
      <c r="A63" s="27" t="s">
        <v>865</v>
      </c>
      <c r="B63" s="27" t="s">
        <v>866</v>
      </c>
      <c r="C63" s="27" t="s">
        <v>867</v>
      </c>
      <c r="D63" s="27" t="s">
        <v>868</v>
      </c>
      <c r="E63" s="27" t="s">
        <v>401</v>
      </c>
      <c r="F63" s="27" t="s">
        <v>869</v>
      </c>
      <c r="G63" s="27" t="s">
        <v>870</v>
      </c>
      <c r="I63" s="27">
        <v>12000</v>
      </c>
      <c r="J63" s="27" t="s">
        <v>871</v>
      </c>
      <c r="L63" s="29">
        <f>VLOOKUP(G63,[2]视频!$G$20:$H$236,2,FALSE)</f>
        <v>0</v>
      </c>
      <c r="M63" s="40">
        <f t="shared" si="0"/>
        <v>3.75</v>
      </c>
      <c r="N63" s="40">
        <f t="shared" si="1"/>
        <v>1.6666666666666666E-2</v>
      </c>
      <c r="O63" s="40">
        <f t="shared" si="2"/>
        <v>4.4444444444444444E-3</v>
      </c>
      <c r="P63" s="27" t="s">
        <v>405</v>
      </c>
      <c r="Q63" s="27" t="s">
        <v>872</v>
      </c>
      <c r="R63" s="27">
        <v>200</v>
      </c>
      <c r="S63" s="27" t="s">
        <v>418</v>
      </c>
      <c r="T63" s="27">
        <v>5</v>
      </c>
      <c r="U63" s="27" t="s">
        <v>456</v>
      </c>
      <c r="V63" s="27" t="s">
        <v>656</v>
      </c>
      <c r="W63" s="27" t="s">
        <v>656</v>
      </c>
      <c r="X63" s="27" t="s">
        <v>873</v>
      </c>
    </row>
    <row r="64" spans="1:24" hidden="1">
      <c r="A64" s="27" t="s">
        <v>874</v>
      </c>
      <c r="B64" s="27" t="s">
        <v>50</v>
      </c>
      <c r="C64" s="27" t="s">
        <v>51</v>
      </c>
      <c r="D64" s="27" t="s">
        <v>51</v>
      </c>
      <c r="E64" s="27" t="s">
        <v>401</v>
      </c>
      <c r="F64" s="27" t="s">
        <v>50</v>
      </c>
      <c r="G64" s="27" t="s">
        <v>52</v>
      </c>
      <c r="H64" s="28"/>
      <c r="I64" s="27">
        <v>12000</v>
      </c>
      <c r="J64" s="27" t="s">
        <v>875</v>
      </c>
      <c r="L64" s="29" t="str">
        <f>VLOOKUP(G64,[2]视频!$G$20:$H$236,2,FALSE)</f>
        <v>视频待选</v>
      </c>
      <c r="M64" s="40">
        <f t="shared" si="0"/>
        <v>19.75</v>
      </c>
      <c r="N64" s="40" t="e">
        <f t="shared" si="1"/>
        <v>#VALUE!</v>
      </c>
      <c r="O64" s="40" t="e">
        <f t="shared" si="2"/>
        <v>#VALUE!</v>
      </c>
      <c r="P64" s="27" t="s">
        <v>491</v>
      </c>
      <c r="Q64" s="27" t="s">
        <v>427</v>
      </c>
      <c r="R64" s="27" t="s">
        <v>417</v>
      </c>
      <c r="S64" s="27" t="s">
        <v>418</v>
      </c>
      <c r="T64" s="27">
        <v>5</v>
      </c>
      <c r="U64" s="27" t="s">
        <v>37</v>
      </c>
      <c r="V64" s="27" t="s">
        <v>507</v>
      </c>
      <c r="W64" s="27" t="s">
        <v>876</v>
      </c>
      <c r="X64" s="27" t="s">
        <v>594</v>
      </c>
    </row>
    <row r="65" spans="1:24">
      <c r="A65" s="27" t="s">
        <v>46</v>
      </c>
      <c r="B65" s="27" t="s">
        <v>189</v>
      </c>
      <c r="C65" s="27" t="s">
        <v>190</v>
      </c>
      <c r="D65" s="27" t="s">
        <v>190</v>
      </c>
      <c r="E65" s="27" t="s">
        <v>401</v>
      </c>
      <c r="F65" s="27" t="s">
        <v>191</v>
      </c>
      <c r="G65" s="27" t="s">
        <v>192</v>
      </c>
      <c r="H65" s="43" t="s">
        <v>803</v>
      </c>
      <c r="I65" s="27">
        <v>10720</v>
      </c>
      <c r="J65" s="27" t="s">
        <v>877</v>
      </c>
      <c r="L65" s="29">
        <f>VLOOKUP(G65,[2]视频!$G$20:$H$236,2,FALSE)</f>
        <v>0</v>
      </c>
      <c r="M65" s="40">
        <f t="shared" si="0"/>
        <v>4.2910447761194028</v>
      </c>
      <c r="N65" s="40">
        <f t="shared" si="1"/>
        <v>1.8656716417910446E-2</v>
      </c>
      <c r="O65" s="40">
        <f t="shared" si="2"/>
        <v>4.3478260869565218E-3</v>
      </c>
      <c r="P65" s="27" t="s">
        <v>491</v>
      </c>
      <c r="Q65" s="27" t="s">
        <v>500</v>
      </c>
      <c r="R65" s="27">
        <v>200</v>
      </c>
      <c r="S65" s="27" t="s">
        <v>878</v>
      </c>
      <c r="T65" s="27">
        <v>4</v>
      </c>
      <c r="U65" s="27" t="s">
        <v>456</v>
      </c>
      <c r="V65" s="27" t="s">
        <v>656</v>
      </c>
      <c r="W65" s="27" t="s">
        <v>879</v>
      </c>
      <c r="X65" s="27" t="s">
        <v>880</v>
      </c>
    </row>
    <row r="66" spans="1:24" hidden="1">
      <c r="A66" s="27" t="s">
        <v>881</v>
      </c>
      <c r="B66" s="27" t="s">
        <v>71</v>
      </c>
      <c r="C66" s="27" t="s">
        <v>72</v>
      </c>
      <c r="D66" s="27" t="s">
        <v>72</v>
      </c>
      <c r="E66" s="27" t="s">
        <v>401</v>
      </c>
      <c r="F66" s="27" t="s">
        <v>71</v>
      </c>
      <c r="G66" s="27" t="s">
        <v>73</v>
      </c>
      <c r="H66" s="28"/>
      <c r="I66" s="27">
        <v>13000</v>
      </c>
      <c r="J66" s="27" t="s">
        <v>882</v>
      </c>
      <c r="L66" s="29" t="str">
        <f>VLOOKUP(G66,[2]视频!$G$20:$H$236,2,FALSE)</f>
        <v>视频待选</v>
      </c>
      <c r="M66" s="40">
        <f t="shared" ref="M66:M129" si="3">J66/I66</f>
        <v>14.846153846153847</v>
      </c>
      <c r="N66" s="40" t="e">
        <f t="shared" ref="N66:N129" si="4">R66/I66</f>
        <v>#VALUE!</v>
      </c>
      <c r="O66" s="40" t="e">
        <f t="shared" ref="O66:O129" si="5">R66/J66</f>
        <v>#VALUE!</v>
      </c>
      <c r="P66" s="27" t="s">
        <v>405</v>
      </c>
      <c r="Q66" s="27" t="s">
        <v>427</v>
      </c>
      <c r="R66" s="27" t="s">
        <v>417</v>
      </c>
      <c r="S66" s="27" t="s">
        <v>418</v>
      </c>
      <c r="T66" s="27" t="s">
        <v>602</v>
      </c>
      <c r="U66" s="27" t="s">
        <v>37</v>
      </c>
      <c r="V66" s="27" t="s">
        <v>621</v>
      </c>
      <c r="W66" s="27" t="s">
        <v>73</v>
      </c>
      <c r="X66" s="27" t="s">
        <v>880</v>
      </c>
    </row>
    <row r="67" spans="1:24">
      <c r="A67" s="27" t="s">
        <v>883</v>
      </c>
      <c r="B67" s="27" t="s">
        <v>194</v>
      </c>
      <c r="C67" s="27" t="s">
        <v>195</v>
      </c>
      <c r="D67" s="27" t="s">
        <v>884</v>
      </c>
      <c r="E67" s="27" t="s">
        <v>401</v>
      </c>
      <c r="F67" s="27" t="s">
        <v>196</v>
      </c>
      <c r="G67" s="27" t="s">
        <v>197</v>
      </c>
      <c r="H67" s="43" t="s">
        <v>803</v>
      </c>
      <c r="I67" s="27">
        <v>10000</v>
      </c>
      <c r="J67" s="27" t="s">
        <v>885</v>
      </c>
      <c r="L67" s="29">
        <f>VLOOKUP(G67,[2]视频!$G$20:$H$236,2,FALSE)</f>
        <v>0</v>
      </c>
      <c r="M67" s="40">
        <f t="shared" si="3"/>
        <v>4.8</v>
      </c>
      <c r="N67" s="40">
        <f t="shared" si="4"/>
        <v>0.02</v>
      </c>
      <c r="O67" s="40">
        <f t="shared" si="5"/>
        <v>4.1666666666666666E-3</v>
      </c>
      <c r="P67" s="27" t="s">
        <v>405</v>
      </c>
      <c r="Q67" s="27" t="s">
        <v>427</v>
      </c>
      <c r="R67" s="27">
        <v>200</v>
      </c>
      <c r="S67" s="27" t="s">
        <v>418</v>
      </c>
      <c r="T67" s="27">
        <v>3</v>
      </c>
      <c r="U67" s="27" t="s">
        <v>456</v>
      </c>
      <c r="W67" s="27" t="s">
        <v>656</v>
      </c>
      <c r="X67" s="27" t="s">
        <v>886</v>
      </c>
    </row>
    <row r="68" spans="1:24" hidden="1">
      <c r="A68" s="27" t="s">
        <v>887</v>
      </c>
      <c r="B68" s="27" t="s">
        <v>888</v>
      </c>
      <c r="C68" s="27" t="s">
        <v>889</v>
      </c>
      <c r="D68" s="27" t="s">
        <v>890</v>
      </c>
      <c r="E68" s="27" t="s">
        <v>449</v>
      </c>
      <c r="F68" s="27" t="s">
        <v>891</v>
      </c>
      <c r="G68" s="27" t="s">
        <v>892</v>
      </c>
      <c r="I68" s="27">
        <v>30250</v>
      </c>
      <c r="J68" s="27" t="s">
        <v>893</v>
      </c>
      <c r="L68" s="29" t="e">
        <f>VLOOKUP(G68,[2]视频!$G$20:$H$236,2,FALSE)</f>
        <v>#N/A</v>
      </c>
      <c r="M68" s="40">
        <f t="shared" si="3"/>
        <v>2.9421487603305785</v>
      </c>
      <c r="N68" s="40">
        <f t="shared" si="4"/>
        <v>9.9173553719008271E-3</v>
      </c>
      <c r="O68" s="40">
        <f t="shared" si="5"/>
        <v>3.3707865168539327E-3</v>
      </c>
      <c r="P68" s="27" t="s">
        <v>478</v>
      </c>
      <c r="Q68" s="27" t="s">
        <v>894</v>
      </c>
      <c r="R68" s="27">
        <v>300</v>
      </c>
      <c r="S68" s="27" t="s">
        <v>480</v>
      </c>
      <c r="T68" s="27">
        <v>5</v>
      </c>
      <c r="U68" s="27" t="s">
        <v>37</v>
      </c>
      <c r="V68" s="27" t="s">
        <v>895</v>
      </c>
      <c r="W68" s="27" t="s">
        <v>896</v>
      </c>
      <c r="X68" s="27" t="s">
        <v>880</v>
      </c>
    </row>
    <row r="69" spans="1:24">
      <c r="A69" s="27" t="s">
        <v>897</v>
      </c>
      <c r="B69" s="27" t="s">
        <v>200</v>
      </c>
      <c r="C69" s="27" t="s">
        <v>201</v>
      </c>
      <c r="D69" s="27" t="s">
        <v>898</v>
      </c>
      <c r="E69" s="27" t="s">
        <v>475</v>
      </c>
      <c r="F69" s="27" t="s">
        <v>200</v>
      </c>
      <c r="G69" s="27" t="s">
        <v>202</v>
      </c>
      <c r="H69" s="43" t="s">
        <v>803</v>
      </c>
      <c r="I69" s="27">
        <v>11000</v>
      </c>
      <c r="J69" s="27" t="s">
        <v>435</v>
      </c>
      <c r="L69" s="29">
        <f>VLOOKUP(G69,[2]视频!$G$20:$H$236,2,FALSE)</f>
        <v>0</v>
      </c>
      <c r="M69" s="40">
        <f t="shared" si="3"/>
        <v>4.4545454545454541</v>
      </c>
      <c r="N69" s="40">
        <f t="shared" si="4"/>
        <v>1.8181818181818181E-2</v>
      </c>
      <c r="O69" s="40">
        <f t="shared" si="5"/>
        <v>4.0816326530612249E-3</v>
      </c>
      <c r="P69" s="27" t="s">
        <v>453</v>
      </c>
      <c r="Q69" s="27" t="s">
        <v>818</v>
      </c>
      <c r="R69" s="27">
        <v>200</v>
      </c>
      <c r="S69" s="27" t="s">
        <v>418</v>
      </c>
      <c r="T69" s="27">
        <v>3</v>
      </c>
      <c r="U69" s="27" t="s">
        <v>456</v>
      </c>
      <c r="W69" s="27" t="s">
        <v>656</v>
      </c>
      <c r="X69" s="27" t="s">
        <v>899</v>
      </c>
    </row>
    <row r="70" spans="1:24" hidden="1">
      <c r="A70" s="27" t="s">
        <v>900</v>
      </c>
      <c r="B70" s="27" t="s">
        <v>901</v>
      </c>
      <c r="C70" s="27" t="s">
        <v>902</v>
      </c>
      <c r="D70" s="27" t="s">
        <v>903</v>
      </c>
      <c r="E70" s="27" t="s">
        <v>475</v>
      </c>
      <c r="F70" s="27" t="s">
        <v>904</v>
      </c>
      <c r="G70" s="27" t="s">
        <v>905</v>
      </c>
      <c r="I70" s="27">
        <v>14000</v>
      </c>
      <c r="J70" s="27" t="s">
        <v>435</v>
      </c>
      <c r="L70" s="29">
        <f>VLOOKUP(G70,[2]视频!$G$20:$H$236,2,FALSE)</f>
        <v>0</v>
      </c>
      <c r="M70" s="40">
        <f t="shared" si="3"/>
        <v>3.5</v>
      </c>
      <c r="N70" s="40">
        <f t="shared" si="4"/>
        <v>1.4285714285714285E-2</v>
      </c>
      <c r="O70" s="40">
        <f t="shared" si="5"/>
        <v>4.0816326530612249E-3</v>
      </c>
      <c r="P70" s="27" t="s">
        <v>491</v>
      </c>
      <c r="Q70" s="27" t="s">
        <v>906</v>
      </c>
      <c r="R70" s="27">
        <v>200</v>
      </c>
      <c r="S70" s="27" t="s">
        <v>418</v>
      </c>
      <c r="T70" s="27">
        <v>7</v>
      </c>
      <c r="U70" s="27" t="s">
        <v>456</v>
      </c>
      <c r="W70" s="27" t="s">
        <v>656</v>
      </c>
      <c r="X70" s="27" t="s">
        <v>907</v>
      </c>
    </row>
    <row r="71" spans="1:24" hidden="1">
      <c r="A71" s="27" t="s">
        <v>908</v>
      </c>
      <c r="B71" s="27" t="s">
        <v>909</v>
      </c>
      <c r="C71" s="27" t="s">
        <v>910</v>
      </c>
      <c r="D71" s="27" t="s">
        <v>911</v>
      </c>
      <c r="E71" s="27" t="s">
        <v>449</v>
      </c>
      <c r="F71" s="27" t="s">
        <v>912</v>
      </c>
      <c r="G71" s="27" t="s">
        <v>913</v>
      </c>
      <c r="H71" s="28"/>
      <c r="I71" s="27">
        <v>11000</v>
      </c>
      <c r="J71" s="27" t="s">
        <v>914</v>
      </c>
      <c r="L71" s="29" t="str">
        <f>VLOOKUP(G71,[2]视频!$G$20:$H$236,2,FALSE)</f>
        <v>视频待选</v>
      </c>
      <c r="M71" s="40">
        <f t="shared" si="3"/>
        <v>5.7272727272727275</v>
      </c>
      <c r="N71" s="40" t="e">
        <f t="shared" si="4"/>
        <v>#VALUE!</v>
      </c>
      <c r="O71" s="40" t="e">
        <f t="shared" si="5"/>
        <v>#VALUE!</v>
      </c>
      <c r="P71" s="27" t="s">
        <v>915</v>
      </c>
      <c r="Q71" s="27" t="s">
        <v>427</v>
      </c>
      <c r="R71" s="27" t="s">
        <v>417</v>
      </c>
      <c r="S71" s="27" t="s">
        <v>736</v>
      </c>
      <c r="T71" s="27">
        <v>6</v>
      </c>
      <c r="U71" s="27" t="s">
        <v>37</v>
      </c>
      <c r="V71" s="27" t="s">
        <v>507</v>
      </c>
      <c r="W71" s="27" t="s">
        <v>916</v>
      </c>
      <c r="X71" s="27" t="s">
        <v>662</v>
      </c>
    </row>
    <row r="72" spans="1:24" hidden="1">
      <c r="A72" s="27" t="s">
        <v>917</v>
      </c>
      <c r="B72" s="27" t="s">
        <v>918</v>
      </c>
      <c r="C72" s="27" t="s">
        <v>919</v>
      </c>
      <c r="D72" s="27" t="s">
        <v>920</v>
      </c>
      <c r="E72" s="27" t="s">
        <v>401</v>
      </c>
      <c r="F72" s="27" t="s">
        <v>918</v>
      </c>
      <c r="G72" s="27" t="s">
        <v>921</v>
      </c>
      <c r="I72" s="27">
        <v>11000</v>
      </c>
      <c r="J72" s="27" t="s">
        <v>181</v>
      </c>
      <c r="L72" s="29">
        <f>VLOOKUP(G72,[2]视频!$G$20:$H$236,2,FALSE)</f>
        <v>0</v>
      </c>
      <c r="M72" s="40">
        <f t="shared" si="3"/>
        <v>4.7272727272727275</v>
      </c>
      <c r="N72" s="40">
        <f t="shared" si="4"/>
        <v>1.8181818181818181E-2</v>
      </c>
      <c r="O72" s="40">
        <f t="shared" si="5"/>
        <v>3.8461538461538464E-3</v>
      </c>
      <c r="P72" s="27" t="s">
        <v>405</v>
      </c>
      <c r="Q72" s="27" t="s">
        <v>773</v>
      </c>
      <c r="R72" s="27">
        <v>200</v>
      </c>
      <c r="S72" s="27" t="s">
        <v>418</v>
      </c>
      <c r="T72" s="27">
        <v>7</v>
      </c>
      <c r="U72" s="27" t="s">
        <v>456</v>
      </c>
      <c r="V72" s="27" t="s">
        <v>656</v>
      </c>
      <c r="W72" s="27" t="s">
        <v>397</v>
      </c>
      <c r="X72" s="27" t="s">
        <v>922</v>
      </c>
    </row>
    <row r="73" spans="1:24" hidden="1">
      <c r="A73" s="27" t="s">
        <v>923</v>
      </c>
      <c r="B73" s="27" t="s">
        <v>924</v>
      </c>
      <c r="C73" s="27" t="s">
        <v>925</v>
      </c>
      <c r="D73" s="27" t="s">
        <v>926</v>
      </c>
      <c r="E73" s="27" t="s">
        <v>401</v>
      </c>
      <c r="F73" s="27" t="s">
        <v>927</v>
      </c>
      <c r="G73" s="27" t="s">
        <v>928</v>
      </c>
      <c r="I73" s="27">
        <v>12086</v>
      </c>
      <c r="J73" s="27" t="s">
        <v>929</v>
      </c>
      <c r="L73" s="29">
        <f>VLOOKUP(G73,[2]视频!$G$20:$H$236,2,FALSE)</f>
        <v>0</v>
      </c>
      <c r="M73" s="40">
        <f t="shared" si="3"/>
        <v>4.385239119642562</v>
      </c>
      <c r="N73" s="40">
        <f t="shared" si="4"/>
        <v>1.6548072149594573E-2</v>
      </c>
      <c r="O73" s="40">
        <f t="shared" si="5"/>
        <v>3.7735849056603774E-3</v>
      </c>
      <c r="P73" s="27" t="s">
        <v>672</v>
      </c>
      <c r="Q73" s="27" t="s">
        <v>930</v>
      </c>
      <c r="R73" s="27">
        <v>200</v>
      </c>
      <c r="S73" s="27" t="s">
        <v>931</v>
      </c>
      <c r="T73" s="27">
        <v>7</v>
      </c>
      <c r="U73" s="27" t="s">
        <v>37</v>
      </c>
      <c r="V73" s="27" t="s">
        <v>720</v>
      </c>
      <c r="W73" s="27" t="s">
        <v>932</v>
      </c>
      <c r="X73" s="27" t="s">
        <v>933</v>
      </c>
    </row>
    <row r="74" spans="1:24" hidden="1">
      <c r="A74" s="27" t="s">
        <v>934</v>
      </c>
      <c r="B74" s="27" t="s">
        <v>935</v>
      </c>
      <c r="C74" s="27" t="s">
        <v>936</v>
      </c>
      <c r="D74" s="27" t="s">
        <v>936</v>
      </c>
      <c r="E74" s="27" t="s">
        <v>401</v>
      </c>
      <c r="F74" s="27" t="s">
        <v>935</v>
      </c>
      <c r="G74" s="27" t="s">
        <v>937</v>
      </c>
      <c r="H74" s="28"/>
      <c r="I74" s="27">
        <v>10000</v>
      </c>
      <c r="J74" s="27" t="s">
        <v>938</v>
      </c>
      <c r="L74" s="29" t="str">
        <f>VLOOKUP(G74,[2]视频!$G$20:$H$236,2,FALSE)</f>
        <v>视频待选</v>
      </c>
      <c r="M74" s="40">
        <f t="shared" si="3"/>
        <v>11.9</v>
      </c>
      <c r="N74" s="40" t="e">
        <f t="shared" si="4"/>
        <v>#VALUE!</v>
      </c>
      <c r="O74" s="40" t="e">
        <f t="shared" si="5"/>
        <v>#VALUE!</v>
      </c>
      <c r="P74" s="27" t="s">
        <v>405</v>
      </c>
      <c r="Q74" s="27" t="s">
        <v>427</v>
      </c>
      <c r="R74" s="27" t="s">
        <v>417</v>
      </c>
      <c r="S74" s="27" t="s">
        <v>418</v>
      </c>
      <c r="T74" s="27" t="s">
        <v>419</v>
      </c>
      <c r="U74" s="27" t="s">
        <v>37</v>
      </c>
      <c r="V74" s="27" t="s">
        <v>507</v>
      </c>
      <c r="W74" s="27" t="s">
        <v>937</v>
      </c>
      <c r="X74" s="27" t="s">
        <v>939</v>
      </c>
    </row>
    <row r="75" spans="1:24" hidden="1">
      <c r="A75" s="27" t="s">
        <v>940</v>
      </c>
      <c r="B75" s="27" t="s">
        <v>941</v>
      </c>
      <c r="C75" s="27" t="s">
        <v>942</v>
      </c>
      <c r="D75" s="27" t="s">
        <v>943</v>
      </c>
      <c r="E75" s="27" t="s">
        <v>401</v>
      </c>
      <c r="F75" s="27" t="s">
        <v>944</v>
      </c>
      <c r="G75" s="27" t="s">
        <v>945</v>
      </c>
      <c r="H75" s="28"/>
      <c r="I75" s="27">
        <v>8259</v>
      </c>
      <c r="J75" s="27" t="s">
        <v>946</v>
      </c>
      <c r="L75" s="29">
        <f>VLOOKUP(G75,[2]视频!$G$20:$H$236,2,FALSE)</f>
        <v>0</v>
      </c>
      <c r="M75" s="40">
        <f t="shared" si="3"/>
        <v>2.9059208136578278</v>
      </c>
      <c r="N75" s="40">
        <f t="shared" si="4"/>
        <v>2.42160067804819E-2</v>
      </c>
      <c r="O75" s="40">
        <f t="shared" si="5"/>
        <v>8.3333333333333332E-3</v>
      </c>
      <c r="P75" s="27" t="s">
        <v>405</v>
      </c>
      <c r="Q75" s="27" t="s">
        <v>947</v>
      </c>
      <c r="R75" s="27">
        <v>200</v>
      </c>
      <c r="S75" s="27" t="s">
        <v>846</v>
      </c>
      <c r="T75" s="27">
        <v>3</v>
      </c>
      <c r="U75" s="27" t="s">
        <v>456</v>
      </c>
      <c r="W75" s="27" t="s">
        <v>656</v>
      </c>
      <c r="X75" s="27" t="s">
        <v>939</v>
      </c>
    </row>
    <row r="76" spans="1:24" hidden="1">
      <c r="A76" s="27" t="s">
        <v>948</v>
      </c>
      <c r="B76" s="27" t="s">
        <v>949</v>
      </c>
      <c r="C76" s="27" t="s">
        <v>950</v>
      </c>
      <c r="D76" s="27" t="s">
        <v>951</v>
      </c>
      <c r="E76" s="27" t="s">
        <v>401</v>
      </c>
      <c r="F76" s="27" t="s">
        <v>949</v>
      </c>
      <c r="G76" s="27" t="s">
        <v>952</v>
      </c>
      <c r="I76" s="27">
        <v>12000</v>
      </c>
      <c r="J76" s="27" t="s">
        <v>953</v>
      </c>
      <c r="L76" s="29">
        <f>VLOOKUP(G76,[2]视频!$G$20:$H$236,2,FALSE)</f>
        <v>0</v>
      </c>
      <c r="M76" s="40">
        <f t="shared" si="3"/>
        <v>4.5</v>
      </c>
      <c r="N76" s="40">
        <f t="shared" si="4"/>
        <v>1.6666666666666666E-2</v>
      </c>
      <c r="O76" s="40">
        <f t="shared" si="5"/>
        <v>3.7037037037037038E-3</v>
      </c>
      <c r="P76" s="27" t="s">
        <v>491</v>
      </c>
      <c r="Q76" s="27" t="s">
        <v>427</v>
      </c>
      <c r="R76" s="27">
        <v>200</v>
      </c>
      <c r="S76" s="27" t="s">
        <v>736</v>
      </c>
      <c r="T76" s="27">
        <v>7</v>
      </c>
      <c r="U76" s="27" t="s">
        <v>456</v>
      </c>
      <c r="W76" s="27" t="s">
        <v>656</v>
      </c>
      <c r="X76" s="27" t="s">
        <v>954</v>
      </c>
    </row>
    <row r="77" spans="1:24" hidden="1">
      <c r="A77" s="27" t="s">
        <v>955</v>
      </c>
      <c r="B77" s="27" t="s">
        <v>956</v>
      </c>
      <c r="C77" s="27" t="s">
        <v>957</v>
      </c>
      <c r="D77" s="27" t="s">
        <v>958</v>
      </c>
      <c r="E77" s="27" t="s">
        <v>401</v>
      </c>
      <c r="F77" s="27" t="s">
        <v>959</v>
      </c>
      <c r="G77" s="27" t="s">
        <v>960</v>
      </c>
      <c r="I77" s="27">
        <v>13000</v>
      </c>
      <c r="J77" s="27" t="s">
        <v>452</v>
      </c>
      <c r="L77" s="29">
        <f>VLOOKUP(G77,[2]视频!$G$20:$H$236,2,FALSE)</f>
        <v>0</v>
      </c>
      <c r="M77" s="40">
        <f t="shared" si="3"/>
        <v>4.2307692307692308</v>
      </c>
      <c r="N77" s="40">
        <f t="shared" si="4"/>
        <v>1.5384615384615385E-2</v>
      </c>
      <c r="O77" s="40">
        <f t="shared" si="5"/>
        <v>3.6363636363636364E-3</v>
      </c>
      <c r="P77" s="27" t="s">
        <v>405</v>
      </c>
      <c r="Q77" s="27" t="s">
        <v>500</v>
      </c>
      <c r="R77" s="27">
        <v>200</v>
      </c>
      <c r="S77" s="27" t="s">
        <v>418</v>
      </c>
      <c r="T77" s="27">
        <v>7</v>
      </c>
      <c r="U77" s="27" t="s">
        <v>456</v>
      </c>
      <c r="W77" s="27" t="s">
        <v>656</v>
      </c>
      <c r="X77" s="27" t="s">
        <v>961</v>
      </c>
    </row>
    <row r="78" spans="1:24" hidden="1">
      <c r="A78" s="27" t="s">
        <v>962</v>
      </c>
      <c r="B78" s="27" t="s">
        <v>963</v>
      </c>
      <c r="C78" s="27" t="s">
        <v>964</v>
      </c>
      <c r="D78" s="27" t="s">
        <v>964</v>
      </c>
      <c r="E78" s="27" t="s">
        <v>401</v>
      </c>
      <c r="F78" s="27" t="s">
        <v>965</v>
      </c>
      <c r="G78" s="27" t="s">
        <v>966</v>
      </c>
      <c r="I78" s="27">
        <v>9246</v>
      </c>
      <c r="J78" s="27" t="s">
        <v>452</v>
      </c>
      <c r="L78" s="29">
        <f>VLOOKUP(G78,[2]视频!$G$20:$H$236,2,FALSE)</f>
        <v>0</v>
      </c>
      <c r="M78" s="40">
        <f t="shared" si="3"/>
        <v>5.9485182781743458</v>
      </c>
      <c r="N78" s="40">
        <f t="shared" si="4"/>
        <v>2.1630975556997622E-2</v>
      </c>
      <c r="O78" s="40">
        <f t="shared" si="5"/>
        <v>3.6363636363636364E-3</v>
      </c>
      <c r="P78" s="27" t="s">
        <v>491</v>
      </c>
      <c r="Q78" s="27" t="s">
        <v>427</v>
      </c>
      <c r="R78" s="27">
        <v>200</v>
      </c>
      <c r="S78" s="27" t="s">
        <v>397</v>
      </c>
      <c r="T78" s="27">
        <v>3</v>
      </c>
      <c r="U78" s="27" t="s">
        <v>456</v>
      </c>
      <c r="W78" s="27" t="s">
        <v>656</v>
      </c>
      <c r="X78" s="27" t="s">
        <v>967</v>
      </c>
    </row>
    <row r="79" spans="1:24" hidden="1">
      <c r="A79" s="27" t="s">
        <v>968</v>
      </c>
      <c r="B79" s="27" t="s">
        <v>969</v>
      </c>
      <c r="C79" s="27" t="s">
        <v>970</v>
      </c>
      <c r="D79" s="27" t="s">
        <v>971</v>
      </c>
      <c r="E79" s="27" t="s">
        <v>475</v>
      </c>
      <c r="F79" s="27" t="s">
        <v>972</v>
      </c>
      <c r="G79" s="27" t="s">
        <v>973</v>
      </c>
      <c r="I79" s="27">
        <v>42000</v>
      </c>
      <c r="J79" s="27" t="s">
        <v>974</v>
      </c>
      <c r="L79" s="29" t="str">
        <f>VLOOKUP(G79,[2]视频!$G$20:$H$236,2,FALSE)</f>
        <v>视频待选</v>
      </c>
      <c r="M79" s="40">
        <f t="shared" si="3"/>
        <v>6.0476190476190474</v>
      </c>
      <c r="N79" s="40">
        <f t="shared" si="4"/>
        <v>7.1428571428571426E-3</v>
      </c>
      <c r="O79" s="40">
        <f t="shared" si="5"/>
        <v>1.1811023622047244E-3</v>
      </c>
      <c r="P79" s="27" t="s">
        <v>478</v>
      </c>
      <c r="Q79" s="27" t="s">
        <v>975</v>
      </c>
      <c r="R79" s="27">
        <v>300</v>
      </c>
      <c r="S79" s="27" t="s">
        <v>418</v>
      </c>
      <c r="T79" s="27">
        <v>5</v>
      </c>
      <c r="U79" s="27" t="s">
        <v>37</v>
      </c>
      <c r="V79" s="27" t="s">
        <v>481</v>
      </c>
      <c r="W79" s="27" t="s">
        <v>976</v>
      </c>
      <c r="X79" s="27" t="s">
        <v>679</v>
      </c>
    </row>
    <row r="80" spans="1:24" hidden="1">
      <c r="A80" s="27" t="s">
        <v>362</v>
      </c>
      <c r="B80" s="27" t="s">
        <v>977</v>
      </c>
      <c r="C80" s="27" t="s">
        <v>978</v>
      </c>
      <c r="D80" s="27" t="s">
        <v>979</v>
      </c>
      <c r="E80" s="27" t="s">
        <v>401</v>
      </c>
      <c r="F80" s="27" t="s">
        <v>977</v>
      </c>
      <c r="G80" s="27" t="s">
        <v>980</v>
      </c>
      <c r="H80" s="28"/>
      <c r="I80" s="27">
        <v>33303</v>
      </c>
      <c r="J80" s="27" t="s">
        <v>981</v>
      </c>
      <c r="L80" s="29">
        <f>VLOOKUP(G80,[2]视频!$G$20:$H$236,2,FALSE)</f>
        <v>0</v>
      </c>
      <c r="M80" s="40">
        <f t="shared" si="3"/>
        <v>1.9818034411314296</v>
      </c>
      <c r="N80" s="40">
        <f t="shared" si="4"/>
        <v>9.008197459688316E-3</v>
      </c>
      <c r="O80" s="40">
        <f t="shared" si="5"/>
        <v>4.5454545454545452E-3</v>
      </c>
      <c r="P80" s="27" t="s">
        <v>672</v>
      </c>
      <c r="Q80" s="27" t="s">
        <v>982</v>
      </c>
      <c r="R80" s="27">
        <v>300</v>
      </c>
      <c r="S80" s="27" t="s">
        <v>397</v>
      </c>
      <c r="T80" s="27">
        <v>5</v>
      </c>
      <c r="U80" s="27" t="s">
        <v>456</v>
      </c>
      <c r="V80" s="27" t="s">
        <v>397</v>
      </c>
      <c r="W80" s="27" t="s">
        <v>397</v>
      </c>
      <c r="X80" s="27" t="s">
        <v>983</v>
      </c>
    </row>
    <row r="81" spans="1:24">
      <c r="A81" s="27" t="s">
        <v>984</v>
      </c>
      <c r="B81" s="27" t="s">
        <v>205</v>
      </c>
      <c r="C81" s="27" t="s">
        <v>206</v>
      </c>
      <c r="D81" s="27" t="s">
        <v>985</v>
      </c>
      <c r="E81" s="27" t="s">
        <v>401</v>
      </c>
      <c r="F81" s="27" t="s">
        <v>207</v>
      </c>
      <c r="G81" s="27" t="s">
        <v>208</v>
      </c>
      <c r="H81" s="43" t="s">
        <v>803</v>
      </c>
      <c r="I81" s="27">
        <v>12000</v>
      </c>
      <c r="J81" s="27" t="s">
        <v>584</v>
      </c>
      <c r="L81" s="29">
        <f>VLOOKUP(G81,[2]视频!$G$20:$H$236,2,FALSE)</f>
        <v>0</v>
      </c>
      <c r="M81" s="40">
        <f t="shared" si="3"/>
        <v>4.666666666666667</v>
      </c>
      <c r="N81" s="40">
        <f t="shared" si="4"/>
        <v>1.6666666666666666E-2</v>
      </c>
      <c r="O81" s="40">
        <f t="shared" si="5"/>
        <v>3.5714285714285713E-3</v>
      </c>
      <c r="P81" s="27" t="s">
        <v>491</v>
      </c>
      <c r="Q81" s="27" t="s">
        <v>986</v>
      </c>
      <c r="R81" s="27">
        <v>200</v>
      </c>
      <c r="S81" s="27" t="s">
        <v>736</v>
      </c>
      <c r="T81" s="27">
        <v>4</v>
      </c>
      <c r="U81" s="27" t="s">
        <v>456</v>
      </c>
      <c r="W81" s="27" t="s">
        <v>656</v>
      </c>
      <c r="X81" s="27" t="s">
        <v>540</v>
      </c>
    </row>
    <row r="82" spans="1:24">
      <c r="A82" s="27" t="s">
        <v>987</v>
      </c>
      <c r="B82" s="27" t="s">
        <v>211</v>
      </c>
      <c r="C82" s="27" t="s">
        <v>212</v>
      </c>
      <c r="D82" s="27" t="s">
        <v>988</v>
      </c>
      <c r="E82" s="27" t="s">
        <v>475</v>
      </c>
      <c r="F82" s="27" t="s">
        <v>213</v>
      </c>
      <c r="G82" s="27" t="s">
        <v>214</v>
      </c>
      <c r="H82" s="43" t="s">
        <v>803</v>
      </c>
      <c r="I82" s="27">
        <v>12000</v>
      </c>
      <c r="J82" s="27" t="s">
        <v>989</v>
      </c>
      <c r="L82" s="29">
        <f>VLOOKUP(G82,[2]视频!$G$20:$H$236,2,FALSE)</f>
        <v>0</v>
      </c>
      <c r="M82" s="40">
        <f t="shared" si="3"/>
        <v>4.75</v>
      </c>
      <c r="N82" s="40">
        <f t="shared" si="4"/>
        <v>1.6666666666666666E-2</v>
      </c>
      <c r="O82" s="40">
        <f t="shared" si="5"/>
        <v>3.5087719298245615E-3</v>
      </c>
      <c r="P82" s="27" t="s">
        <v>478</v>
      </c>
      <c r="Q82" s="27" t="s">
        <v>427</v>
      </c>
      <c r="R82" s="27">
        <v>200</v>
      </c>
      <c r="S82" s="27" t="s">
        <v>480</v>
      </c>
      <c r="T82" s="27">
        <v>3</v>
      </c>
      <c r="U82" s="27" t="s">
        <v>456</v>
      </c>
      <c r="W82" s="27" t="s">
        <v>656</v>
      </c>
      <c r="X82" s="27" t="s">
        <v>990</v>
      </c>
    </row>
    <row r="83" spans="1:24" hidden="1">
      <c r="A83" s="27" t="s">
        <v>991</v>
      </c>
      <c r="B83" s="27" t="s">
        <v>992</v>
      </c>
      <c r="C83" s="27" t="s">
        <v>993</v>
      </c>
      <c r="D83" s="27" t="s">
        <v>994</v>
      </c>
      <c r="E83" s="27" t="s">
        <v>401</v>
      </c>
      <c r="F83" s="27" t="s">
        <v>995</v>
      </c>
      <c r="G83" s="27" t="s">
        <v>996</v>
      </c>
      <c r="I83" s="27">
        <v>11000</v>
      </c>
      <c r="J83" s="27" t="s">
        <v>989</v>
      </c>
      <c r="L83" s="29">
        <f>VLOOKUP(G83,[2]视频!$G$20:$H$236,2,FALSE)</f>
        <v>0</v>
      </c>
      <c r="M83" s="40">
        <f t="shared" si="3"/>
        <v>5.1818181818181817</v>
      </c>
      <c r="N83" s="40">
        <f t="shared" si="4"/>
        <v>1.8181818181818181E-2</v>
      </c>
      <c r="O83" s="40">
        <f t="shared" si="5"/>
        <v>3.5087719298245615E-3</v>
      </c>
      <c r="P83" s="27" t="s">
        <v>491</v>
      </c>
      <c r="Q83" s="27" t="s">
        <v>997</v>
      </c>
      <c r="R83" s="27">
        <v>200</v>
      </c>
      <c r="S83" s="27" t="s">
        <v>418</v>
      </c>
      <c r="T83" s="27">
        <v>7</v>
      </c>
      <c r="U83" s="27" t="s">
        <v>456</v>
      </c>
      <c r="W83" s="27" t="s">
        <v>656</v>
      </c>
      <c r="X83" s="27" t="s">
        <v>998</v>
      </c>
    </row>
    <row r="84" spans="1:24" hidden="1">
      <c r="A84" s="27" t="s">
        <v>999</v>
      </c>
      <c r="B84" s="27" t="s">
        <v>1000</v>
      </c>
      <c r="C84" s="27" t="s">
        <v>1001</v>
      </c>
      <c r="D84" s="27" t="s">
        <v>1002</v>
      </c>
      <c r="E84" s="27" t="s">
        <v>475</v>
      </c>
      <c r="F84" s="27" t="s">
        <v>1000</v>
      </c>
      <c r="G84" s="27" t="s">
        <v>1003</v>
      </c>
      <c r="I84" s="27">
        <v>97000</v>
      </c>
      <c r="J84" s="27" t="s">
        <v>1004</v>
      </c>
      <c r="L84" s="29">
        <f>VLOOKUP(G84,[2]视频!$G$20:$H$236,2,FALSE)</f>
        <v>0</v>
      </c>
      <c r="M84" s="40">
        <f t="shared" si="3"/>
        <v>2.268041237113402</v>
      </c>
      <c r="N84" s="40">
        <f t="shared" si="4"/>
        <v>3.092783505154639E-3</v>
      </c>
      <c r="O84" s="40">
        <f t="shared" si="5"/>
        <v>1.3636363636363637E-3</v>
      </c>
      <c r="P84" s="27" t="s">
        <v>478</v>
      </c>
      <c r="Q84" s="27" t="s">
        <v>1005</v>
      </c>
      <c r="R84" s="27">
        <v>300</v>
      </c>
      <c r="S84" s="27" t="s">
        <v>736</v>
      </c>
      <c r="T84" s="27" t="s">
        <v>602</v>
      </c>
      <c r="U84" s="27" t="s">
        <v>456</v>
      </c>
      <c r="V84" s="27" t="s">
        <v>656</v>
      </c>
      <c r="W84" s="27" t="s">
        <v>468</v>
      </c>
      <c r="X84" s="27" t="s">
        <v>1006</v>
      </c>
    </row>
    <row r="85" spans="1:24">
      <c r="A85" s="27" t="s">
        <v>1007</v>
      </c>
      <c r="B85" s="27" t="s">
        <v>1008</v>
      </c>
      <c r="C85" s="27" t="s">
        <v>1009</v>
      </c>
      <c r="D85" s="27" t="s">
        <v>1010</v>
      </c>
      <c r="E85" s="27" t="s">
        <v>401</v>
      </c>
      <c r="F85" s="27" t="s">
        <v>1008</v>
      </c>
      <c r="G85" s="27" t="s">
        <v>1011</v>
      </c>
      <c r="H85" s="43" t="s">
        <v>803</v>
      </c>
      <c r="I85" s="27">
        <v>11000</v>
      </c>
      <c r="J85" s="27" t="s">
        <v>989</v>
      </c>
      <c r="L85" s="29">
        <f>VLOOKUP(G85,[2]视频!$G$20:$H$236,2,FALSE)</f>
        <v>0</v>
      </c>
      <c r="M85" s="40">
        <f t="shared" si="3"/>
        <v>5.1818181818181817</v>
      </c>
      <c r="N85" s="40">
        <f t="shared" si="4"/>
        <v>1.8181818181818181E-2</v>
      </c>
      <c r="O85" s="40">
        <f t="shared" si="5"/>
        <v>3.5087719298245615E-3</v>
      </c>
      <c r="P85" s="27" t="s">
        <v>585</v>
      </c>
      <c r="Q85" s="27" t="s">
        <v>427</v>
      </c>
      <c r="R85" s="27">
        <v>200</v>
      </c>
      <c r="S85" s="27" t="s">
        <v>1012</v>
      </c>
      <c r="T85" s="27">
        <v>3</v>
      </c>
      <c r="U85" s="27" t="s">
        <v>456</v>
      </c>
      <c r="W85" s="27" t="s">
        <v>468</v>
      </c>
      <c r="X85" s="27" t="s">
        <v>1013</v>
      </c>
    </row>
    <row r="86" spans="1:24" hidden="1">
      <c r="A86" s="27" t="s">
        <v>1014</v>
      </c>
      <c r="B86" s="27" t="s">
        <v>1015</v>
      </c>
      <c r="C86" s="27" t="s">
        <v>1016</v>
      </c>
      <c r="D86" s="27" t="s">
        <v>1017</v>
      </c>
      <c r="E86" s="27" t="s">
        <v>401</v>
      </c>
      <c r="F86" s="27" t="s">
        <v>1015</v>
      </c>
      <c r="G86" s="27" t="s">
        <v>1018</v>
      </c>
      <c r="I86" s="27">
        <v>13389</v>
      </c>
      <c r="J86" s="27" t="s">
        <v>512</v>
      </c>
      <c r="L86" s="29">
        <f>VLOOKUP(G86,[2]视频!$G$20:$H$236,2,FALSE)</f>
        <v>0</v>
      </c>
      <c r="M86" s="40">
        <f t="shared" si="3"/>
        <v>4.3319142579729633</v>
      </c>
      <c r="N86" s="40">
        <f t="shared" si="4"/>
        <v>1.4937635372320561E-2</v>
      </c>
      <c r="O86" s="40">
        <f t="shared" si="5"/>
        <v>3.4482758620689655E-3</v>
      </c>
      <c r="P86" s="27" t="s">
        <v>585</v>
      </c>
      <c r="Q86" s="27" t="s">
        <v>1019</v>
      </c>
      <c r="R86" s="27">
        <v>200</v>
      </c>
      <c r="S86" s="27" t="s">
        <v>799</v>
      </c>
      <c r="T86" s="27">
        <v>7</v>
      </c>
      <c r="U86" s="27" t="s">
        <v>456</v>
      </c>
      <c r="W86" s="27" t="s">
        <v>799</v>
      </c>
      <c r="X86" s="27" t="s">
        <v>1020</v>
      </c>
    </row>
    <row r="87" spans="1:24">
      <c r="A87" s="27" t="s">
        <v>344</v>
      </c>
      <c r="B87" s="27" t="s">
        <v>217</v>
      </c>
      <c r="C87" s="27" t="s">
        <v>218</v>
      </c>
      <c r="D87" s="27" t="s">
        <v>1021</v>
      </c>
      <c r="E87" s="27" t="s">
        <v>475</v>
      </c>
      <c r="F87" s="27" t="s">
        <v>219</v>
      </c>
      <c r="G87" s="27" t="s">
        <v>220</v>
      </c>
      <c r="H87" s="43" t="s">
        <v>803</v>
      </c>
      <c r="I87" s="27">
        <v>12000</v>
      </c>
      <c r="J87" s="27" t="s">
        <v>713</v>
      </c>
      <c r="L87" s="29">
        <f>VLOOKUP(G87,[2]视频!$G$20:$H$236,2,FALSE)</f>
        <v>0</v>
      </c>
      <c r="M87" s="40">
        <f t="shared" si="3"/>
        <v>5</v>
      </c>
      <c r="N87" s="40">
        <f t="shared" si="4"/>
        <v>1.6666666666666666E-2</v>
      </c>
      <c r="O87" s="40">
        <f t="shared" si="5"/>
        <v>3.3333333333333335E-3</v>
      </c>
      <c r="P87" s="27" t="s">
        <v>453</v>
      </c>
      <c r="Q87" s="27" t="s">
        <v>1022</v>
      </c>
      <c r="R87" s="27">
        <v>200</v>
      </c>
      <c r="S87" s="27" t="s">
        <v>37</v>
      </c>
      <c r="T87" s="27">
        <v>3</v>
      </c>
      <c r="U87" s="27" t="s">
        <v>456</v>
      </c>
      <c r="V87" s="27" t="s">
        <v>656</v>
      </c>
      <c r="W87" s="27" t="s">
        <v>656</v>
      </c>
      <c r="X87" s="27" t="s">
        <v>603</v>
      </c>
    </row>
    <row r="88" spans="1:24">
      <c r="A88" s="27" t="s">
        <v>1023</v>
      </c>
      <c r="B88" s="27" t="s">
        <v>1024</v>
      </c>
      <c r="C88" s="27" t="s">
        <v>1025</v>
      </c>
      <c r="D88" s="27" t="s">
        <v>1026</v>
      </c>
      <c r="E88" s="27" t="s">
        <v>401</v>
      </c>
      <c r="F88" s="27" t="s">
        <v>1027</v>
      </c>
      <c r="G88" s="27" t="s">
        <v>1028</v>
      </c>
      <c r="H88" s="43" t="s">
        <v>803</v>
      </c>
      <c r="I88" s="27">
        <v>10000</v>
      </c>
      <c r="J88" s="27" t="s">
        <v>713</v>
      </c>
      <c r="L88" s="29">
        <f>VLOOKUP(G88,[2]视频!$G$20:$H$236,2,FALSE)</f>
        <v>0</v>
      </c>
      <c r="M88" s="40">
        <f t="shared" si="3"/>
        <v>6</v>
      </c>
      <c r="N88" s="40">
        <f t="shared" si="4"/>
        <v>0.02</v>
      </c>
      <c r="O88" s="40">
        <f t="shared" si="5"/>
        <v>3.3333333333333335E-3</v>
      </c>
      <c r="P88" s="27" t="s">
        <v>405</v>
      </c>
      <c r="Q88" s="27" t="s">
        <v>1029</v>
      </c>
      <c r="R88" s="27">
        <v>200</v>
      </c>
      <c r="S88" s="27" t="s">
        <v>455</v>
      </c>
      <c r="T88" s="27">
        <v>3</v>
      </c>
      <c r="U88" s="27" t="s">
        <v>456</v>
      </c>
      <c r="W88" s="27" t="s">
        <v>656</v>
      </c>
      <c r="X88" s="27" t="s">
        <v>755</v>
      </c>
    </row>
    <row r="89" spans="1:24" hidden="1">
      <c r="A89" s="27" t="s">
        <v>1030</v>
      </c>
      <c r="B89" s="27" t="s">
        <v>41</v>
      </c>
      <c r="C89" s="27" t="s">
        <v>42</v>
      </c>
      <c r="D89" s="27" t="s">
        <v>42</v>
      </c>
      <c r="E89" s="27" t="s">
        <v>401</v>
      </c>
      <c r="F89" s="27" t="s">
        <v>41</v>
      </c>
      <c r="G89" s="27" t="s">
        <v>43</v>
      </c>
      <c r="I89" s="27">
        <v>10000</v>
      </c>
      <c r="J89" s="27" t="s">
        <v>1031</v>
      </c>
      <c r="L89" s="29" t="str">
        <f>VLOOKUP(G89,[2]视频!$G$20:$H$236,2,FALSE)</f>
        <v>视频待选</v>
      </c>
      <c r="M89" s="40">
        <f t="shared" si="3"/>
        <v>23.3</v>
      </c>
      <c r="N89" s="40" t="e">
        <f t="shared" si="4"/>
        <v>#VALUE!</v>
      </c>
      <c r="O89" s="40" t="e">
        <f t="shared" si="5"/>
        <v>#VALUE!</v>
      </c>
      <c r="P89" s="27" t="s">
        <v>405</v>
      </c>
      <c r="Q89" s="27" t="s">
        <v>427</v>
      </c>
      <c r="R89" s="27" t="s">
        <v>417</v>
      </c>
      <c r="S89" s="27" t="s">
        <v>418</v>
      </c>
      <c r="T89" s="27" t="s">
        <v>419</v>
      </c>
      <c r="U89" s="27" t="s">
        <v>37</v>
      </c>
      <c r="V89" s="27" t="s">
        <v>507</v>
      </c>
      <c r="W89" s="27" t="s">
        <v>43</v>
      </c>
      <c r="X89" s="27" t="s">
        <v>1032</v>
      </c>
    </row>
    <row r="90" spans="1:24" hidden="1">
      <c r="A90" s="27" t="s">
        <v>1033</v>
      </c>
      <c r="B90" s="27" t="s">
        <v>1034</v>
      </c>
      <c r="C90" s="27" t="s">
        <v>1035</v>
      </c>
      <c r="D90" s="27" t="s">
        <v>1036</v>
      </c>
      <c r="E90" s="27" t="s">
        <v>475</v>
      </c>
      <c r="F90" s="27" t="s">
        <v>1034</v>
      </c>
      <c r="G90" s="27" t="s">
        <v>1037</v>
      </c>
      <c r="I90" s="27">
        <v>30000</v>
      </c>
      <c r="J90" s="27" t="s">
        <v>1038</v>
      </c>
      <c r="L90" s="29">
        <f>VLOOKUP(G90,[2]视频!$G$20:$H$236,2,FALSE)</f>
        <v>0</v>
      </c>
      <c r="M90" s="40">
        <f t="shared" si="3"/>
        <v>3.0666666666666669</v>
      </c>
      <c r="N90" s="40">
        <f t="shared" si="4"/>
        <v>0.01</v>
      </c>
      <c r="O90" s="40">
        <f t="shared" si="5"/>
        <v>3.2608695652173911E-3</v>
      </c>
      <c r="P90" s="27" t="s">
        <v>491</v>
      </c>
      <c r="Q90" s="27" t="s">
        <v>1039</v>
      </c>
      <c r="R90" s="27">
        <v>300</v>
      </c>
      <c r="S90" s="27" t="s">
        <v>1040</v>
      </c>
      <c r="T90" s="27" t="s">
        <v>1041</v>
      </c>
      <c r="U90" s="27" t="s">
        <v>456</v>
      </c>
      <c r="V90" s="27" t="s">
        <v>656</v>
      </c>
      <c r="W90" s="27" t="s">
        <v>397</v>
      </c>
      <c r="X90" s="27" t="s">
        <v>1042</v>
      </c>
    </row>
    <row r="91" spans="1:24" hidden="1">
      <c r="A91" s="27" t="s">
        <v>1043</v>
      </c>
      <c r="B91" s="27" t="s">
        <v>1044</v>
      </c>
      <c r="C91" s="27" t="s">
        <v>1045</v>
      </c>
      <c r="D91" s="27" t="s">
        <v>1046</v>
      </c>
      <c r="E91" s="27" t="s">
        <v>401</v>
      </c>
      <c r="F91" s="27" t="s">
        <v>1047</v>
      </c>
      <c r="G91" s="27" t="s">
        <v>1048</v>
      </c>
      <c r="I91" s="27">
        <v>10000</v>
      </c>
      <c r="J91" s="27" t="s">
        <v>1049</v>
      </c>
      <c r="L91" s="29">
        <f>VLOOKUP(G91,[2]视频!$G$20:$H$236,2,FALSE)</f>
        <v>0</v>
      </c>
      <c r="M91" s="40">
        <f t="shared" si="3"/>
        <v>9.3000000000000007</v>
      </c>
      <c r="N91" s="40">
        <f t="shared" si="4"/>
        <v>0.03</v>
      </c>
      <c r="O91" s="40">
        <f t="shared" si="5"/>
        <v>3.2258064516129032E-3</v>
      </c>
      <c r="P91" s="27" t="s">
        <v>585</v>
      </c>
      <c r="Q91" s="27" t="s">
        <v>1050</v>
      </c>
      <c r="R91" s="27">
        <v>300</v>
      </c>
      <c r="S91" s="27" t="s">
        <v>655</v>
      </c>
      <c r="T91" s="27">
        <v>7</v>
      </c>
      <c r="U91" s="27" t="s">
        <v>456</v>
      </c>
      <c r="V91" s="27" t="s">
        <v>621</v>
      </c>
      <c r="W91" s="27" t="s">
        <v>656</v>
      </c>
      <c r="X91" s="27" t="s">
        <v>1051</v>
      </c>
    </row>
    <row r="92" spans="1:24" hidden="1">
      <c r="A92" s="27" t="s">
        <v>1052</v>
      </c>
      <c r="B92" s="27" t="s">
        <v>1053</v>
      </c>
      <c r="C92" s="27" t="s">
        <v>1054</v>
      </c>
      <c r="D92" s="27" t="s">
        <v>1055</v>
      </c>
      <c r="E92" s="27" t="s">
        <v>449</v>
      </c>
      <c r="F92" s="27" t="s">
        <v>1056</v>
      </c>
      <c r="G92" s="27" t="s">
        <v>1057</v>
      </c>
      <c r="I92" s="27">
        <v>25000</v>
      </c>
      <c r="J92" s="27" t="s">
        <v>176</v>
      </c>
      <c r="L92" s="29">
        <f>VLOOKUP(G92,[2]视频!$G$20:$H$236,2,FALSE)</f>
        <v>0</v>
      </c>
      <c r="M92" s="40">
        <f t="shared" si="3"/>
        <v>2.48</v>
      </c>
      <c r="N92" s="40">
        <f t="shared" si="4"/>
        <v>8.0000000000000002E-3</v>
      </c>
      <c r="O92" s="40">
        <f t="shared" si="5"/>
        <v>3.2258064516129032E-3</v>
      </c>
      <c r="P92" s="27" t="s">
        <v>453</v>
      </c>
      <c r="Q92" s="27" t="s">
        <v>1058</v>
      </c>
      <c r="R92" s="27">
        <v>200</v>
      </c>
      <c r="S92" s="27" t="s">
        <v>397</v>
      </c>
      <c r="T92" s="27">
        <v>3</v>
      </c>
      <c r="U92" s="27" t="s">
        <v>456</v>
      </c>
      <c r="W92" s="27" t="s">
        <v>656</v>
      </c>
      <c r="X92" s="27" t="s">
        <v>1059</v>
      </c>
    </row>
    <row r="93" spans="1:24" hidden="1">
      <c r="A93" s="27" t="s">
        <v>1060</v>
      </c>
      <c r="B93" s="27" t="s">
        <v>1061</v>
      </c>
      <c r="C93" s="27" t="s">
        <v>1062</v>
      </c>
      <c r="D93" s="27" t="s">
        <v>1063</v>
      </c>
      <c r="E93" s="27" t="s">
        <v>475</v>
      </c>
      <c r="F93" s="27" t="s">
        <v>1064</v>
      </c>
      <c r="G93" s="27" t="s">
        <v>1065</v>
      </c>
      <c r="H93" s="28"/>
      <c r="I93" s="27">
        <v>18000</v>
      </c>
      <c r="J93" s="27" t="s">
        <v>94</v>
      </c>
      <c r="L93" s="29">
        <f>VLOOKUP(G93,[2]视频!$G$20:$H$236,2,FALSE)</f>
        <v>0</v>
      </c>
      <c r="M93" s="40">
        <f t="shared" si="3"/>
        <v>1.2777777777777777</v>
      </c>
      <c r="N93" s="40">
        <f t="shared" si="4"/>
        <v>1.1111111111111112E-2</v>
      </c>
      <c r="O93" s="40">
        <f t="shared" si="5"/>
        <v>8.6956521739130436E-3</v>
      </c>
      <c r="P93" s="27" t="s">
        <v>491</v>
      </c>
      <c r="Q93" s="27" t="s">
        <v>1066</v>
      </c>
      <c r="R93" s="27">
        <v>200</v>
      </c>
      <c r="S93" s="27" t="s">
        <v>397</v>
      </c>
      <c r="T93" s="27">
        <v>3</v>
      </c>
      <c r="U93" s="27" t="s">
        <v>456</v>
      </c>
      <c r="V93" s="27" t="s">
        <v>656</v>
      </c>
      <c r="W93" s="27" t="s">
        <v>656</v>
      </c>
      <c r="X93" s="27" t="s">
        <v>1067</v>
      </c>
    </row>
    <row r="94" spans="1:24" hidden="1">
      <c r="A94" s="27" t="s">
        <v>324</v>
      </c>
      <c r="B94" s="27" t="s">
        <v>1068</v>
      </c>
      <c r="C94" s="27" t="s">
        <v>1069</v>
      </c>
      <c r="D94" s="27" t="s">
        <v>1070</v>
      </c>
      <c r="E94" s="27" t="s">
        <v>401</v>
      </c>
      <c r="F94" s="27" t="s">
        <v>1071</v>
      </c>
      <c r="G94" s="27" t="s">
        <v>1072</v>
      </c>
      <c r="H94" s="28"/>
      <c r="I94" s="27">
        <v>9921</v>
      </c>
      <c r="J94" s="27" t="s">
        <v>129</v>
      </c>
      <c r="L94" s="29">
        <f>VLOOKUP(G94,[2]视频!$G$20:$H$236,2,FALSE)</f>
        <v>0</v>
      </c>
      <c r="M94" s="40">
        <f t="shared" si="3"/>
        <v>2.2175183953230522</v>
      </c>
      <c r="N94" s="40">
        <f t="shared" si="4"/>
        <v>2.0159258139300473E-2</v>
      </c>
      <c r="O94" s="40">
        <f t="shared" si="5"/>
        <v>9.0909090909090905E-3</v>
      </c>
      <c r="P94" s="27" t="s">
        <v>405</v>
      </c>
      <c r="Q94" s="27" t="s">
        <v>1073</v>
      </c>
      <c r="R94" s="27">
        <v>200</v>
      </c>
      <c r="S94" s="27" t="s">
        <v>418</v>
      </c>
      <c r="T94" s="27">
        <v>6</v>
      </c>
      <c r="U94" s="27" t="s">
        <v>456</v>
      </c>
      <c r="V94" s="27" t="s">
        <v>656</v>
      </c>
      <c r="W94" s="27" t="s">
        <v>656</v>
      </c>
      <c r="X94" s="27" t="s">
        <v>1074</v>
      </c>
    </row>
    <row r="95" spans="1:24">
      <c r="A95" s="27" t="s">
        <v>1075</v>
      </c>
      <c r="B95" s="27" t="s">
        <v>222</v>
      </c>
      <c r="C95" s="27" t="s">
        <v>223</v>
      </c>
      <c r="D95" s="27" t="s">
        <v>1076</v>
      </c>
      <c r="E95" s="27" t="s">
        <v>449</v>
      </c>
      <c r="F95" s="27" t="s">
        <v>224</v>
      </c>
      <c r="G95" s="27" t="s">
        <v>225</v>
      </c>
      <c r="H95" s="43" t="s">
        <v>803</v>
      </c>
      <c r="I95" s="27">
        <v>11000</v>
      </c>
      <c r="J95" s="27" t="s">
        <v>1077</v>
      </c>
      <c r="L95" s="29">
        <f>VLOOKUP(G95,[2]视频!$G$20:$H$236,2,FALSE)</f>
        <v>0</v>
      </c>
      <c r="M95" s="40">
        <f t="shared" si="3"/>
        <v>6.0909090909090908</v>
      </c>
      <c r="N95" s="40">
        <f t="shared" si="4"/>
        <v>1.8181818181818181E-2</v>
      </c>
      <c r="O95" s="40">
        <f t="shared" si="5"/>
        <v>2.9850746268656717E-3</v>
      </c>
      <c r="P95" s="27" t="s">
        <v>491</v>
      </c>
      <c r="Q95" s="27" t="s">
        <v>1078</v>
      </c>
      <c r="R95" s="27">
        <v>200</v>
      </c>
      <c r="S95" s="27" t="s">
        <v>1079</v>
      </c>
      <c r="T95" s="27">
        <v>3</v>
      </c>
      <c r="U95" s="27" t="s">
        <v>456</v>
      </c>
      <c r="V95" s="27" t="s">
        <v>656</v>
      </c>
      <c r="W95" s="27" t="s">
        <v>468</v>
      </c>
      <c r="X95" s="27" t="s">
        <v>440</v>
      </c>
    </row>
    <row r="96" spans="1:24" hidden="1">
      <c r="A96" s="27" t="s">
        <v>376</v>
      </c>
      <c r="B96" s="27" t="s">
        <v>1080</v>
      </c>
      <c r="C96" s="27" t="s">
        <v>1081</v>
      </c>
      <c r="D96" s="27" t="s">
        <v>1082</v>
      </c>
      <c r="E96" s="27" t="s">
        <v>475</v>
      </c>
      <c r="F96" s="27" t="s">
        <v>1080</v>
      </c>
      <c r="G96" s="27" t="s">
        <v>1083</v>
      </c>
      <c r="H96" s="28"/>
      <c r="I96" s="27">
        <v>193000</v>
      </c>
      <c r="J96" s="27" t="s">
        <v>1084</v>
      </c>
      <c r="L96" s="29" t="e">
        <f>VLOOKUP(G96,[2]视频!$G$20:$H$236,2,FALSE)</f>
        <v>#N/A</v>
      </c>
      <c r="M96" s="40">
        <f t="shared" si="3"/>
        <v>1.8238341968911918</v>
      </c>
      <c r="N96" s="40" t="e">
        <f t="shared" si="4"/>
        <v>#VALUE!</v>
      </c>
      <c r="O96" s="40" t="e">
        <f t="shared" si="5"/>
        <v>#VALUE!</v>
      </c>
      <c r="P96" s="27" t="s">
        <v>686</v>
      </c>
      <c r="Q96" s="27" t="s">
        <v>695</v>
      </c>
      <c r="R96" s="27" t="s">
        <v>417</v>
      </c>
      <c r="S96" s="27" t="s">
        <v>418</v>
      </c>
      <c r="T96" s="27">
        <v>7</v>
      </c>
      <c r="U96" s="27" t="s">
        <v>37</v>
      </c>
      <c r="V96" s="27" t="s">
        <v>1085</v>
      </c>
      <c r="W96" s="27" t="s">
        <v>1086</v>
      </c>
      <c r="X96" s="27" t="s">
        <v>1087</v>
      </c>
    </row>
    <row r="97" spans="1:24">
      <c r="A97" s="27" t="s">
        <v>1088</v>
      </c>
      <c r="B97" s="27" t="s">
        <v>228</v>
      </c>
      <c r="C97" s="27" t="s">
        <v>229</v>
      </c>
      <c r="D97" s="27" t="s">
        <v>1089</v>
      </c>
      <c r="E97" s="27" t="s">
        <v>401</v>
      </c>
      <c r="F97" s="27" t="s">
        <v>230</v>
      </c>
      <c r="G97" s="27" t="s">
        <v>231</v>
      </c>
      <c r="H97" s="43" t="s">
        <v>803</v>
      </c>
      <c r="I97" s="27">
        <v>16000</v>
      </c>
      <c r="J97" s="27" t="s">
        <v>664</v>
      </c>
      <c r="L97" s="29">
        <f>VLOOKUP(G97,[2]视频!$G$20:$H$236,2,FALSE)</f>
        <v>0</v>
      </c>
      <c r="M97" s="40">
        <f t="shared" si="3"/>
        <v>4.3125</v>
      </c>
      <c r="N97" s="40">
        <f t="shared" si="4"/>
        <v>1.2500000000000001E-2</v>
      </c>
      <c r="O97" s="40">
        <f t="shared" si="5"/>
        <v>2.8985507246376812E-3</v>
      </c>
      <c r="P97" s="27" t="s">
        <v>405</v>
      </c>
      <c r="Q97" s="27" t="s">
        <v>506</v>
      </c>
      <c r="R97" s="27">
        <v>200</v>
      </c>
      <c r="S97" s="27" t="s">
        <v>468</v>
      </c>
      <c r="T97" s="27" t="s">
        <v>419</v>
      </c>
      <c r="U97" s="27" t="s">
        <v>456</v>
      </c>
      <c r="W97" s="27" t="s">
        <v>656</v>
      </c>
      <c r="X97" s="27" t="s">
        <v>1090</v>
      </c>
    </row>
    <row r="98" spans="1:24" hidden="1">
      <c r="A98" s="27" t="s">
        <v>1091</v>
      </c>
      <c r="B98" s="27" t="s">
        <v>1092</v>
      </c>
      <c r="C98" s="27" t="s">
        <v>1093</v>
      </c>
      <c r="D98" s="27" t="s">
        <v>1094</v>
      </c>
      <c r="E98" s="27" t="s">
        <v>401</v>
      </c>
      <c r="F98" s="27" t="s">
        <v>1092</v>
      </c>
      <c r="G98" s="27" t="s">
        <v>1095</v>
      </c>
      <c r="H98" s="28"/>
      <c r="I98" s="27">
        <v>11000</v>
      </c>
      <c r="J98" s="27" t="s">
        <v>477</v>
      </c>
      <c r="L98" s="29" t="str">
        <f>VLOOKUP(G98,[2]视频!$G$20:$H$236,2,FALSE)</f>
        <v>视频待选</v>
      </c>
      <c r="M98" s="40">
        <f t="shared" si="3"/>
        <v>10</v>
      </c>
      <c r="N98" s="40">
        <f t="shared" si="4"/>
        <v>1.8181818181818181E-2</v>
      </c>
      <c r="O98" s="40">
        <f t="shared" si="5"/>
        <v>1.8181818181818182E-3</v>
      </c>
      <c r="P98" s="27" t="s">
        <v>491</v>
      </c>
      <c r="Q98" s="27" t="s">
        <v>1096</v>
      </c>
      <c r="R98" s="27">
        <v>200</v>
      </c>
      <c r="S98" s="27" t="s">
        <v>418</v>
      </c>
      <c r="T98" s="27">
        <v>4</v>
      </c>
      <c r="U98" s="27" t="s">
        <v>37</v>
      </c>
      <c r="V98" s="27" t="s">
        <v>438</v>
      </c>
      <c r="W98" s="27" t="s">
        <v>1097</v>
      </c>
      <c r="X98" s="27" t="s">
        <v>1098</v>
      </c>
    </row>
    <row r="99" spans="1:24" hidden="1">
      <c r="A99" s="27" t="s">
        <v>1099</v>
      </c>
      <c r="B99" s="27" t="s">
        <v>143</v>
      </c>
      <c r="C99" s="27" t="s">
        <v>144</v>
      </c>
      <c r="D99" s="27" t="s">
        <v>144</v>
      </c>
      <c r="E99" s="27" t="s">
        <v>401</v>
      </c>
      <c r="F99" s="27" t="s">
        <v>145</v>
      </c>
      <c r="G99" s="27" t="s">
        <v>146</v>
      </c>
      <c r="I99" s="27">
        <v>11000</v>
      </c>
      <c r="J99" s="27" t="s">
        <v>914</v>
      </c>
      <c r="L99" s="29" t="str">
        <f>VLOOKUP(G99,[2]视频!$G$20:$H$236,2,FALSE)</f>
        <v>视频待选</v>
      </c>
      <c r="M99" s="40">
        <f t="shared" si="3"/>
        <v>5.7272727272727275</v>
      </c>
      <c r="N99" s="40">
        <f t="shared" si="4"/>
        <v>1.8181818181818181E-2</v>
      </c>
      <c r="O99" s="40">
        <f t="shared" si="5"/>
        <v>3.1746031746031746E-3</v>
      </c>
      <c r="P99" s="27" t="s">
        <v>405</v>
      </c>
      <c r="Q99" s="27" t="s">
        <v>427</v>
      </c>
      <c r="R99" s="27">
        <v>200</v>
      </c>
      <c r="S99" s="27" t="s">
        <v>1100</v>
      </c>
      <c r="T99" s="27">
        <v>5</v>
      </c>
      <c r="U99" s="27" t="s">
        <v>37</v>
      </c>
      <c r="V99" s="27" t="s">
        <v>720</v>
      </c>
      <c r="W99" s="27" t="s">
        <v>1101</v>
      </c>
      <c r="X99" s="27" t="s">
        <v>1102</v>
      </c>
    </row>
    <row r="100" spans="1:24">
      <c r="A100" s="27" t="s">
        <v>1103</v>
      </c>
      <c r="B100" s="27" t="s">
        <v>1104</v>
      </c>
      <c r="C100" s="27" t="s">
        <v>1105</v>
      </c>
      <c r="D100" s="27" t="s">
        <v>1106</v>
      </c>
      <c r="E100" s="27" t="s">
        <v>401</v>
      </c>
      <c r="F100" s="27" t="s">
        <v>1107</v>
      </c>
      <c r="G100" s="27" t="s">
        <v>1108</v>
      </c>
      <c r="H100" s="43" t="s">
        <v>803</v>
      </c>
      <c r="I100" s="27">
        <v>10000</v>
      </c>
      <c r="J100" s="27" t="s">
        <v>664</v>
      </c>
      <c r="L100" s="29">
        <f>VLOOKUP(G100,[2]视频!$G$20:$H$236,2,FALSE)</f>
        <v>0</v>
      </c>
      <c r="M100" s="40">
        <f t="shared" si="3"/>
        <v>6.9</v>
      </c>
      <c r="N100" s="40">
        <f t="shared" si="4"/>
        <v>0.02</v>
      </c>
      <c r="O100" s="40">
        <f t="shared" si="5"/>
        <v>2.8985507246376812E-3</v>
      </c>
      <c r="P100" s="27" t="s">
        <v>405</v>
      </c>
      <c r="Q100" s="27" t="s">
        <v>500</v>
      </c>
      <c r="R100" s="27">
        <v>200</v>
      </c>
      <c r="S100" s="27" t="s">
        <v>736</v>
      </c>
      <c r="T100" s="27">
        <v>3</v>
      </c>
      <c r="U100" s="27" t="s">
        <v>456</v>
      </c>
      <c r="W100" s="27" t="s">
        <v>656</v>
      </c>
      <c r="X100" s="27" t="s">
        <v>1109</v>
      </c>
    </row>
    <row r="101" spans="1:24" hidden="1">
      <c r="A101" s="27" t="s">
        <v>1110</v>
      </c>
      <c r="B101" s="27" t="s">
        <v>1111</v>
      </c>
      <c r="C101" s="27" t="s">
        <v>1112</v>
      </c>
      <c r="D101" s="27" t="s">
        <v>1113</v>
      </c>
      <c r="E101" s="27" t="s">
        <v>475</v>
      </c>
      <c r="F101" s="27" t="s">
        <v>1111</v>
      </c>
      <c r="G101" s="27" t="s">
        <v>1114</v>
      </c>
      <c r="H101" s="28"/>
      <c r="I101" s="27">
        <v>80000</v>
      </c>
      <c r="J101" s="27" t="s">
        <v>1115</v>
      </c>
      <c r="L101" s="29" t="e">
        <f>VLOOKUP(G101,[2]视频!$G$20:$H$236,2,FALSE)</f>
        <v>#N/A</v>
      </c>
      <c r="M101" s="40">
        <f t="shared" si="3"/>
        <v>2.1875</v>
      </c>
      <c r="N101" s="40" t="e">
        <f t="shared" si="4"/>
        <v>#VALUE!</v>
      </c>
      <c r="O101" s="40" t="e">
        <f t="shared" si="5"/>
        <v>#VALUE!</v>
      </c>
      <c r="P101" s="27" t="s">
        <v>478</v>
      </c>
      <c r="Q101" s="27" t="s">
        <v>695</v>
      </c>
      <c r="R101" s="27" t="s">
        <v>417</v>
      </c>
      <c r="S101" s="27" t="s">
        <v>418</v>
      </c>
      <c r="T101" s="27" t="s">
        <v>1116</v>
      </c>
      <c r="U101" s="27" t="s">
        <v>37</v>
      </c>
      <c r="V101" s="27" t="s">
        <v>1117</v>
      </c>
      <c r="W101" s="27" t="s">
        <v>1118</v>
      </c>
      <c r="X101" s="27" t="s">
        <v>1042</v>
      </c>
    </row>
    <row r="102" spans="1:24" hidden="1">
      <c r="A102" s="27" t="s">
        <v>1119</v>
      </c>
      <c r="B102" s="27" t="s">
        <v>1120</v>
      </c>
      <c r="C102" s="27" t="s">
        <v>1121</v>
      </c>
      <c r="D102" s="27" t="s">
        <v>1121</v>
      </c>
      <c r="E102" s="27" t="s">
        <v>475</v>
      </c>
      <c r="F102" s="27" t="s">
        <v>1122</v>
      </c>
      <c r="G102" s="27" t="s">
        <v>1123</v>
      </c>
      <c r="H102" s="28"/>
      <c r="I102" s="27">
        <v>13000</v>
      </c>
      <c r="J102" s="27" t="s">
        <v>1124</v>
      </c>
      <c r="L102" s="29">
        <f>VLOOKUP(G102,[2]视频!$G$20:$H$236,2,FALSE)</f>
        <v>0</v>
      </c>
      <c r="M102" s="40">
        <f t="shared" si="3"/>
        <v>2.6923076923076925</v>
      </c>
      <c r="N102" s="40">
        <f t="shared" si="4"/>
        <v>1.5384615384615385E-2</v>
      </c>
      <c r="O102" s="40">
        <f t="shared" si="5"/>
        <v>5.7142857142857143E-3</v>
      </c>
      <c r="P102" s="27" t="s">
        <v>405</v>
      </c>
      <c r="Q102" s="27" t="s">
        <v>1125</v>
      </c>
      <c r="R102" s="27">
        <v>200</v>
      </c>
      <c r="S102" s="27" t="s">
        <v>418</v>
      </c>
      <c r="T102" s="27">
        <v>5</v>
      </c>
      <c r="U102" s="27" t="s">
        <v>456</v>
      </c>
      <c r="W102" s="27" t="s">
        <v>656</v>
      </c>
      <c r="X102" s="27" t="s">
        <v>1126</v>
      </c>
    </row>
    <row r="103" spans="1:24">
      <c r="A103" s="27" t="s">
        <v>359</v>
      </c>
      <c r="B103" s="27" t="s">
        <v>234</v>
      </c>
      <c r="C103" s="27" t="s">
        <v>235</v>
      </c>
      <c r="D103" s="27" t="s">
        <v>1127</v>
      </c>
      <c r="E103" s="27" t="s">
        <v>401</v>
      </c>
      <c r="F103" s="27" t="s">
        <v>234</v>
      </c>
      <c r="G103" s="27" t="s">
        <v>236</v>
      </c>
      <c r="H103" s="43" t="s">
        <v>803</v>
      </c>
      <c r="I103" s="27">
        <v>14000</v>
      </c>
      <c r="J103" s="27" t="s">
        <v>1128</v>
      </c>
      <c r="L103" s="29">
        <f>VLOOKUP(G103,[2]视频!$G$20:$H$236,2,FALSE)</f>
        <v>0</v>
      </c>
      <c r="M103" s="40">
        <f t="shared" si="3"/>
        <v>5</v>
      </c>
      <c r="N103" s="40">
        <f t="shared" si="4"/>
        <v>1.4285714285714285E-2</v>
      </c>
      <c r="O103" s="40">
        <f t="shared" si="5"/>
        <v>2.8571428571428571E-3</v>
      </c>
      <c r="P103" s="27" t="s">
        <v>491</v>
      </c>
      <c r="Q103" s="27" t="s">
        <v>1129</v>
      </c>
      <c r="R103" s="27">
        <v>200</v>
      </c>
      <c r="S103" s="27" t="s">
        <v>1130</v>
      </c>
      <c r="T103" s="27">
        <v>3</v>
      </c>
      <c r="U103" s="27" t="s">
        <v>456</v>
      </c>
      <c r="V103" s="27" t="s">
        <v>656</v>
      </c>
      <c r="W103" s="27" t="s">
        <v>656</v>
      </c>
      <c r="X103" s="27" t="s">
        <v>1131</v>
      </c>
    </row>
    <row r="104" spans="1:24" hidden="1">
      <c r="A104" s="27" t="s">
        <v>1132</v>
      </c>
      <c r="B104" s="27" t="s">
        <v>32</v>
      </c>
      <c r="C104" s="27" t="s">
        <v>33</v>
      </c>
      <c r="D104" s="27" t="s">
        <v>1133</v>
      </c>
      <c r="E104" s="27" t="s">
        <v>401</v>
      </c>
      <c r="F104" s="27" t="s">
        <v>34</v>
      </c>
      <c r="G104" s="27" t="s">
        <v>35</v>
      </c>
      <c r="H104" s="28"/>
      <c r="I104" s="27">
        <v>20000</v>
      </c>
      <c r="J104" s="27" t="s">
        <v>1134</v>
      </c>
      <c r="L104" s="29" t="str">
        <f>VLOOKUP(G104,[2]视频!$G$20:$H$236,2,FALSE)</f>
        <v>视频待选</v>
      </c>
      <c r="M104" s="40">
        <f t="shared" si="3"/>
        <v>42</v>
      </c>
      <c r="N104" s="40" t="e">
        <f t="shared" si="4"/>
        <v>#VALUE!</v>
      </c>
      <c r="O104" s="40" t="e">
        <f t="shared" si="5"/>
        <v>#VALUE!</v>
      </c>
      <c r="P104" s="27" t="s">
        <v>585</v>
      </c>
      <c r="Q104" s="27" t="s">
        <v>1135</v>
      </c>
      <c r="R104" s="27" t="s">
        <v>417</v>
      </c>
      <c r="S104" s="27" t="s">
        <v>744</v>
      </c>
      <c r="T104" s="27" t="s">
        <v>1136</v>
      </c>
      <c r="U104" s="27" t="s">
        <v>37</v>
      </c>
      <c r="V104" s="27" t="s">
        <v>507</v>
      </c>
      <c r="W104" s="27" t="s">
        <v>1137</v>
      </c>
      <c r="X104" s="27" t="s">
        <v>1126</v>
      </c>
    </row>
    <row r="105" spans="1:24" hidden="1">
      <c r="A105" s="27" t="s">
        <v>1138</v>
      </c>
      <c r="B105" s="27" t="s">
        <v>1139</v>
      </c>
      <c r="C105" s="27" t="s">
        <v>1140</v>
      </c>
      <c r="D105" s="27" t="s">
        <v>1141</v>
      </c>
      <c r="E105" s="27" t="s">
        <v>401</v>
      </c>
      <c r="F105" s="27" t="s">
        <v>1140</v>
      </c>
      <c r="G105" s="27" t="s">
        <v>1142</v>
      </c>
      <c r="H105" s="28"/>
      <c r="I105" s="27">
        <v>22000</v>
      </c>
      <c r="J105" s="27" t="s">
        <v>560</v>
      </c>
      <c r="L105" s="29" t="str">
        <f>VLOOKUP(G105,[2]视频!$G$20:$H$236,2,FALSE)</f>
        <v>视频待选</v>
      </c>
      <c r="M105" s="40">
        <f t="shared" si="3"/>
        <v>7.7272727272727275</v>
      </c>
      <c r="N105" s="40">
        <f t="shared" si="4"/>
        <v>9.0909090909090905E-3</v>
      </c>
      <c r="O105" s="40">
        <f t="shared" si="5"/>
        <v>1.176470588235294E-3</v>
      </c>
      <c r="P105" s="27" t="s">
        <v>585</v>
      </c>
      <c r="Q105" s="27" t="s">
        <v>1143</v>
      </c>
      <c r="R105" s="27">
        <v>200</v>
      </c>
      <c r="S105" s="27" t="s">
        <v>397</v>
      </c>
      <c r="T105" s="27">
        <v>5</v>
      </c>
      <c r="U105" s="27" t="s">
        <v>37</v>
      </c>
      <c r="V105" s="27" t="s">
        <v>438</v>
      </c>
      <c r="W105" s="27" t="s">
        <v>1144</v>
      </c>
      <c r="X105" s="27" t="s">
        <v>1145</v>
      </c>
    </row>
    <row r="106" spans="1:24" hidden="1">
      <c r="A106" s="27" t="s">
        <v>1146</v>
      </c>
      <c r="B106" s="27" t="s">
        <v>1147</v>
      </c>
      <c r="C106" s="27" t="s">
        <v>1148</v>
      </c>
      <c r="D106" s="27" t="s">
        <v>1149</v>
      </c>
      <c r="E106" s="27" t="s">
        <v>401</v>
      </c>
      <c r="F106" s="27" t="s">
        <v>1150</v>
      </c>
      <c r="G106" s="27" t="s">
        <v>1151</v>
      </c>
      <c r="H106" s="28"/>
      <c r="I106" s="27">
        <v>10020</v>
      </c>
      <c r="J106" s="27" t="s">
        <v>584</v>
      </c>
      <c r="L106" s="29" t="str">
        <f>VLOOKUP(G106,[2]视频!$G$20:$H$236,2,FALSE)</f>
        <v>视频待选</v>
      </c>
      <c r="M106" s="40">
        <f t="shared" si="3"/>
        <v>5.5888223552894214</v>
      </c>
      <c r="N106" s="40">
        <f t="shared" si="4"/>
        <v>1.9960079840319361E-2</v>
      </c>
      <c r="O106" s="40">
        <f t="shared" si="5"/>
        <v>3.5714285714285713E-3</v>
      </c>
      <c r="P106" s="27" t="s">
        <v>585</v>
      </c>
      <c r="Q106" s="27" t="s">
        <v>427</v>
      </c>
      <c r="R106" s="27">
        <v>200</v>
      </c>
      <c r="S106" s="27" t="s">
        <v>1152</v>
      </c>
      <c r="T106" s="27" t="s">
        <v>593</v>
      </c>
      <c r="U106" s="27" t="s">
        <v>37</v>
      </c>
      <c r="V106" s="27" t="s">
        <v>621</v>
      </c>
      <c r="W106" s="27" t="s">
        <v>1153</v>
      </c>
      <c r="X106" s="27" t="s">
        <v>1154</v>
      </c>
    </row>
    <row r="107" spans="1:24" hidden="1">
      <c r="A107" s="27" t="s">
        <v>1155</v>
      </c>
      <c r="B107" s="27" t="s">
        <v>1156</v>
      </c>
      <c r="C107" s="27" t="s">
        <v>1157</v>
      </c>
      <c r="D107" s="27" t="s">
        <v>1158</v>
      </c>
      <c r="E107" s="27" t="s">
        <v>401</v>
      </c>
      <c r="F107" s="27" t="s">
        <v>1159</v>
      </c>
      <c r="G107" s="27" t="s">
        <v>1160</v>
      </c>
      <c r="H107" s="28"/>
      <c r="I107" s="27">
        <v>34000</v>
      </c>
      <c r="J107" s="27" t="s">
        <v>1161</v>
      </c>
      <c r="L107" s="29" t="str">
        <f>VLOOKUP(G107,[2]视频!$G$20:$H$236,2,FALSE)</f>
        <v>视频待选</v>
      </c>
      <c r="M107" s="40">
        <f t="shared" si="3"/>
        <v>4.5</v>
      </c>
      <c r="N107" s="40">
        <f t="shared" si="4"/>
        <v>8.8235294117647058E-3</v>
      </c>
      <c r="O107" s="40">
        <f t="shared" si="5"/>
        <v>1.9607843137254902E-3</v>
      </c>
      <c r="P107" s="27" t="s">
        <v>405</v>
      </c>
      <c r="Q107" s="27" t="s">
        <v>1162</v>
      </c>
      <c r="R107" s="27">
        <v>300</v>
      </c>
      <c r="S107" s="27" t="s">
        <v>1163</v>
      </c>
      <c r="T107" s="27">
        <v>7</v>
      </c>
      <c r="U107" s="27" t="s">
        <v>37</v>
      </c>
      <c r="V107" s="27" t="s">
        <v>507</v>
      </c>
      <c r="W107" s="27" t="s">
        <v>1164</v>
      </c>
      <c r="X107" s="27" t="s">
        <v>1165</v>
      </c>
    </row>
    <row r="108" spans="1:24">
      <c r="A108" s="27" t="s">
        <v>352</v>
      </c>
      <c r="B108" s="27" t="s">
        <v>239</v>
      </c>
      <c r="C108" s="27" t="s">
        <v>240</v>
      </c>
      <c r="D108" s="27" t="s">
        <v>1166</v>
      </c>
      <c r="E108" s="27" t="s">
        <v>401</v>
      </c>
      <c r="F108" s="27" t="s">
        <v>241</v>
      </c>
      <c r="G108" s="27" t="s">
        <v>242</v>
      </c>
      <c r="H108" s="43" t="s">
        <v>803</v>
      </c>
      <c r="I108" s="27">
        <v>10000</v>
      </c>
      <c r="J108" s="27" t="s">
        <v>1167</v>
      </c>
      <c r="L108" s="29">
        <f>VLOOKUP(G108,[2]视频!$G$20:$H$236,2,FALSE)</f>
        <v>0</v>
      </c>
      <c r="M108" s="40">
        <f t="shared" si="3"/>
        <v>7.1</v>
      </c>
      <c r="N108" s="40">
        <f t="shared" si="4"/>
        <v>0.02</v>
      </c>
      <c r="O108" s="40">
        <f t="shared" si="5"/>
        <v>2.8169014084507044E-3</v>
      </c>
      <c r="P108" s="27" t="s">
        <v>405</v>
      </c>
      <c r="Q108" s="27" t="s">
        <v>586</v>
      </c>
      <c r="R108" s="27">
        <v>200</v>
      </c>
      <c r="S108" s="27" t="s">
        <v>1168</v>
      </c>
      <c r="T108" s="27">
        <v>3</v>
      </c>
      <c r="U108" s="27" t="s">
        <v>456</v>
      </c>
      <c r="V108" s="27" t="s">
        <v>656</v>
      </c>
      <c r="W108" s="27" t="s">
        <v>656</v>
      </c>
      <c r="X108" s="27" t="s">
        <v>578</v>
      </c>
    </row>
    <row r="109" spans="1:24" hidden="1">
      <c r="A109" s="27" t="s">
        <v>1169</v>
      </c>
      <c r="B109" s="27" t="s">
        <v>1170</v>
      </c>
      <c r="C109" s="27" t="s">
        <v>1171</v>
      </c>
      <c r="D109" s="27" t="s">
        <v>1172</v>
      </c>
      <c r="E109" s="27" t="s">
        <v>401</v>
      </c>
      <c r="F109" s="27" t="s">
        <v>1173</v>
      </c>
      <c r="G109" s="27" t="s">
        <v>1174</v>
      </c>
      <c r="I109" s="27">
        <v>18000</v>
      </c>
      <c r="J109" s="27" t="s">
        <v>1175</v>
      </c>
      <c r="L109" s="29">
        <f>VLOOKUP(G109,[2]视频!$G$20:$H$236,2,FALSE)</f>
        <v>0</v>
      </c>
      <c r="M109" s="40">
        <f t="shared" si="3"/>
        <v>3.6111111111111112</v>
      </c>
      <c r="N109" s="40">
        <f t="shared" si="4"/>
        <v>1.1111111111111112E-2</v>
      </c>
      <c r="O109" s="40">
        <f t="shared" si="5"/>
        <v>3.0769230769230769E-3</v>
      </c>
      <c r="P109" s="27" t="s">
        <v>491</v>
      </c>
      <c r="Q109" s="27" t="s">
        <v>1176</v>
      </c>
      <c r="R109" s="27">
        <v>200</v>
      </c>
      <c r="S109" s="27" t="s">
        <v>456</v>
      </c>
      <c r="T109" s="27">
        <v>3</v>
      </c>
      <c r="U109" s="27" t="s">
        <v>37</v>
      </c>
      <c r="V109" s="27" t="s">
        <v>507</v>
      </c>
      <c r="W109" s="27" t="s">
        <v>1177</v>
      </c>
      <c r="X109" s="27" t="s">
        <v>1178</v>
      </c>
    </row>
    <row r="110" spans="1:24" hidden="1">
      <c r="A110" s="27" t="s">
        <v>1179</v>
      </c>
      <c r="B110" s="27" t="s">
        <v>152</v>
      </c>
      <c r="C110" s="27" t="s">
        <v>153</v>
      </c>
      <c r="D110" s="27" t="s">
        <v>1180</v>
      </c>
      <c r="E110" s="27" t="s">
        <v>475</v>
      </c>
      <c r="F110" s="27" t="s">
        <v>152</v>
      </c>
      <c r="G110" s="27" t="s">
        <v>154</v>
      </c>
      <c r="I110" s="27">
        <v>11200</v>
      </c>
      <c r="J110" s="27" t="s">
        <v>989</v>
      </c>
      <c r="L110" s="29" t="str">
        <f>VLOOKUP(G110,[2]视频!$G$20:$H$236,2,FALSE)</f>
        <v>视频待选</v>
      </c>
      <c r="M110" s="40">
        <f t="shared" si="3"/>
        <v>5.0892857142857144</v>
      </c>
      <c r="N110" s="40">
        <f t="shared" si="4"/>
        <v>1.7857142857142856E-2</v>
      </c>
      <c r="O110" s="40">
        <f t="shared" si="5"/>
        <v>3.5087719298245615E-3</v>
      </c>
      <c r="P110" s="27" t="s">
        <v>405</v>
      </c>
      <c r="Q110" s="27" t="s">
        <v>1181</v>
      </c>
      <c r="R110" s="27">
        <v>200</v>
      </c>
      <c r="S110" s="27" t="s">
        <v>846</v>
      </c>
      <c r="T110" s="27">
        <v>3</v>
      </c>
      <c r="U110" s="27" t="s">
        <v>37</v>
      </c>
      <c r="V110" s="27" t="s">
        <v>720</v>
      </c>
      <c r="W110" s="27" t="s">
        <v>1182</v>
      </c>
      <c r="X110" s="27" t="s">
        <v>1183</v>
      </c>
    </row>
    <row r="111" spans="1:24" hidden="1">
      <c r="A111" s="27" t="s">
        <v>1184</v>
      </c>
      <c r="B111" s="27" t="s">
        <v>1185</v>
      </c>
      <c r="C111" s="27" t="s">
        <v>1186</v>
      </c>
      <c r="D111" s="27" t="s">
        <v>1187</v>
      </c>
      <c r="E111" s="27" t="s">
        <v>401</v>
      </c>
      <c r="F111" s="27" t="s">
        <v>1185</v>
      </c>
      <c r="G111" s="27" t="s">
        <v>1188</v>
      </c>
      <c r="I111" s="27">
        <v>22000</v>
      </c>
      <c r="J111" s="27" t="s">
        <v>764</v>
      </c>
      <c r="L111" s="29" t="e">
        <f>VLOOKUP(G111,[2]视频!$G$20:$H$236,2,FALSE)</f>
        <v>#N/A</v>
      </c>
      <c r="M111" s="40">
        <f t="shared" si="3"/>
        <v>1.5</v>
      </c>
      <c r="N111" s="40">
        <f t="shared" si="4"/>
        <v>9.0909090909090905E-3</v>
      </c>
      <c r="O111" s="40">
        <f t="shared" si="5"/>
        <v>6.0606060606060606E-3</v>
      </c>
      <c r="P111" s="27" t="s">
        <v>672</v>
      </c>
      <c r="Q111" s="27" t="s">
        <v>1189</v>
      </c>
      <c r="R111" s="27">
        <v>200</v>
      </c>
      <c r="S111" s="27" t="s">
        <v>418</v>
      </c>
      <c r="T111" s="27">
        <v>3</v>
      </c>
      <c r="U111" s="27" t="s">
        <v>37</v>
      </c>
      <c r="V111" s="27" t="s">
        <v>568</v>
      </c>
      <c r="W111" s="27" t="s">
        <v>656</v>
      </c>
      <c r="X111" s="27" t="s">
        <v>1190</v>
      </c>
    </row>
    <row r="112" spans="1:24" hidden="1">
      <c r="A112" s="27" t="s">
        <v>1191</v>
      </c>
      <c r="B112" s="27" t="s">
        <v>1192</v>
      </c>
      <c r="C112" s="27" t="s">
        <v>1193</v>
      </c>
      <c r="D112" s="27" t="s">
        <v>1194</v>
      </c>
      <c r="E112" s="27" t="s">
        <v>475</v>
      </c>
      <c r="F112" s="27" t="s">
        <v>1195</v>
      </c>
      <c r="G112" s="27" t="s">
        <v>1196</v>
      </c>
      <c r="H112" s="28"/>
      <c r="I112" s="27">
        <v>11000</v>
      </c>
      <c r="J112" s="27" t="s">
        <v>1167</v>
      </c>
      <c r="L112" s="29">
        <f>VLOOKUP(G112,[2]视频!$G$20:$H$236,2,FALSE)</f>
        <v>0</v>
      </c>
      <c r="M112" s="40">
        <f t="shared" si="3"/>
        <v>6.4545454545454541</v>
      </c>
      <c r="N112" s="40">
        <f t="shared" si="4"/>
        <v>1.8181818181818181E-2</v>
      </c>
      <c r="O112" s="40">
        <f t="shared" si="5"/>
        <v>2.8169014084507044E-3</v>
      </c>
      <c r="P112" s="27" t="s">
        <v>491</v>
      </c>
      <c r="Q112" s="27" t="s">
        <v>1197</v>
      </c>
      <c r="R112" s="27">
        <v>200</v>
      </c>
      <c r="S112" s="27" t="s">
        <v>468</v>
      </c>
      <c r="T112" s="27">
        <v>7</v>
      </c>
      <c r="U112" s="27" t="s">
        <v>456</v>
      </c>
      <c r="W112" s="27" t="s">
        <v>468</v>
      </c>
      <c r="X112" s="27" t="s">
        <v>1198</v>
      </c>
    </row>
    <row r="113" spans="1:24">
      <c r="A113" s="27" t="s">
        <v>1199</v>
      </c>
      <c r="B113" s="27" t="s">
        <v>1200</v>
      </c>
      <c r="C113" s="27" t="s">
        <v>1201</v>
      </c>
      <c r="D113" s="27" t="s">
        <v>1202</v>
      </c>
      <c r="E113" s="27" t="s">
        <v>475</v>
      </c>
      <c r="F113" s="27" t="s">
        <v>1203</v>
      </c>
      <c r="G113" s="27" t="s">
        <v>1204</v>
      </c>
      <c r="H113" s="43" t="s">
        <v>803</v>
      </c>
      <c r="I113" s="27">
        <v>11000</v>
      </c>
      <c r="J113" s="27" t="s">
        <v>1205</v>
      </c>
      <c r="L113" s="29">
        <f>VLOOKUP(G113,[2]视频!$G$20:$H$236,2,FALSE)</f>
        <v>0</v>
      </c>
      <c r="M113" s="40">
        <f t="shared" si="3"/>
        <v>6.5454545454545459</v>
      </c>
      <c r="N113" s="40">
        <f t="shared" si="4"/>
        <v>1.8181818181818181E-2</v>
      </c>
      <c r="O113" s="40">
        <f t="shared" si="5"/>
        <v>2.7777777777777779E-3</v>
      </c>
      <c r="P113" s="27" t="s">
        <v>491</v>
      </c>
      <c r="Q113" s="27" t="s">
        <v>1206</v>
      </c>
      <c r="R113" s="27">
        <v>200</v>
      </c>
      <c r="S113" s="27" t="s">
        <v>418</v>
      </c>
      <c r="T113" s="27">
        <v>4</v>
      </c>
      <c r="U113" s="27" t="s">
        <v>456</v>
      </c>
      <c r="W113" s="27" t="s">
        <v>656</v>
      </c>
      <c r="X113" s="27" t="s">
        <v>1207</v>
      </c>
    </row>
    <row r="114" spans="1:24">
      <c r="A114" s="27" t="s">
        <v>1208</v>
      </c>
      <c r="B114" s="27" t="s">
        <v>1209</v>
      </c>
      <c r="C114" s="27" t="s">
        <v>1210</v>
      </c>
      <c r="D114" s="27" t="s">
        <v>1211</v>
      </c>
      <c r="E114" s="27" t="s">
        <v>475</v>
      </c>
      <c r="F114" s="27" t="s">
        <v>1209</v>
      </c>
      <c r="G114" s="27" t="s">
        <v>1212</v>
      </c>
      <c r="H114" s="43" t="s">
        <v>803</v>
      </c>
      <c r="I114" s="27">
        <v>11000</v>
      </c>
      <c r="J114" s="27" t="s">
        <v>1205</v>
      </c>
      <c r="L114" s="29">
        <f>VLOOKUP(G114,[2]视频!$G$20:$H$236,2,FALSE)</f>
        <v>0</v>
      </c>
      <c r="M114" s="40">
        <f t="shared" si="3"/>
        <v>6.5454545454545459</v>
      </c>
      <c r="N114" s="40">
        <f t="shared" si="4"/>
        <v>1.8181818181818181E-2</v>
      </c>
      <c r="O114" s="40">
        <f t="shared" si="5"/>
        <v>2.7777777777777779E-3</v>
      </c>
      <c r="P114" s="27" t="s">
        <v>491</v>
      </c>
      <c r="Q114" s="27" t="s">
        <v>1213</v>
      </c>
      <c r="R114" s="27">
        <v>200</v>
      </c>
      <c r="S114" s="27" t="s">
        <v>736</v>
      </c>
      <c r="T114" s="27">
        <v>5</v>
      </c>
      <c r="U114" s="27" t="s">
        <v>456</v>
      </c>
      <c r="W114" s="27" t="s">
        <v>468</v>
      </c>
      <c r="X114" s="27" t="s">
        <v>1214</v>
      </c>
    </row>
    <row r="115" spans="1:24" hidden="1">
      <c r="A115" s="27" t="s">
        <v>1215</v>
      </c>
      <c r="B115" s="27" t="s">
        <v>1216</v>
      </c>
      <c r="C115" s="27" t="s">
        <v>1217</v>
      </c>
      <c r="D115" s="27" t="s">
        <v>1218</v>
      </c>
      <c r="E115" s="27" t="s">
        <v>475</v>
      </c>
      <c r="F115" s="27" t="s">
        <v>1216</v>
      </c>
      <c r="G115" s="27" t="s">
        <v>1219</v>
      </c>
      <c r="I115" s="27">
        <v>31000</v>
      </c>
      <c r="J115" s="27" t="s">
        <v>1220</v>
      </c>
      <c r="L115" s="29">
        <f>VLOOKUP(G115,[2]视频!$G$20:$H$236,2,FALSE)</f>
        <v>0</v>
      </c>
      <c r="M115" s="40">
        <f t="shared" si="3"/>
        <v>3.5161290322580645</v>
      </c>
      <c r="N115" s="40">
        <f t="shared" si="4"/>
        <v>9.6774193548387101E-3</v>
      </c>
      <c r="O115" s="40">
        <f t="shared" si="5"/>
        <v>2.7522935779816515E-3</v>
      </c>
      <c r="P115" s="27" t="s">
        <v>491</v>
      </c>
      <c r="Q115" s="27" t="s">
        <v>665</v>
      </c>
      <c r="R115" s="27">
        <v>300</v>
      </c>
      <c r="S115" s="27" t="s">
        <v>1221</v>
      </c>
      <c r="T115" s="27">
        <v>7</v>
      </c>
      <c r="U115" s="27" t="s">
        <v>456</v>
      </c>
      <c r="V115" s="27" t="s">
        <v>656</v>
      </c>
      <c r="W115" s="27" t="s">
        <v>656</v>
      </c>
      <c r="X115" s="27" t="s">
        <v>1222</v>
      </c>
    </row>
    <row r="116" spans="1:24" hidden="1">
      <c r="A116" s="27" t="s">
        <v>1223</v>
      </c>
      <c r="B116" s="27" t="s">
        <v>1224</v>
      </c>
      <c r="C116" s="27" t="s">
        <v>1225</v>
      </c>
      <c r="D116" s="27" t="s">
        <v>1226</v>
      </c>
      <c r="E116" s="27" t="s">
        <v>475</v>
      </c>
      <c r="F116" s="27" t="s">
        <v>1224</v>
      </c>
      <c r="G116" s="27" t="s">
        <v>1227</v>
      </c>
      <c r="I116" s="27">
        <v>34000</v>
      </c>
      <c r="J116" s="27" t="s">
        <v>477</v>
      </c>
      <c r="L116" s="29">
        <f>VLOOKUP(G116,[2]视频!$G$20:$H$236,2,FALSE)</f>
        <v>0</v>
      </c>
      <c r="M116" s="40">
        <f t="shared" si="3"/>
        <v>3.2352941176470589</v>
      </c>
      <c r="N116" s="40">
        <f t="shared" si="4"/>
        <v>8.8235294117647058E-3</v>
      </c>
      <c r="O116" s="40">
        <f t="shared" si="5"/>
        <v>2.7272727272727275E-3</v>
      </c>
      <c r="P116" s="27" t="s">
        <v>491</v>
      </c>
      <c r="Q116" s="27" t="s">
        <v>1228</v>
      </c>
      <c r="R116" s="27">
        <v>300</v>
      </c>
      <c r="S116" s="27" t="s">
        <v>418</v>
      </c>
      <c r="T116" s="27" t="s">
        <v>1116</v>
      </c>
      <c r="U116" s="27" t="s">
        <v>456</v>
      </c>
      <c r="W116" s="27" t="s">
        <v>397</v>
      </c>
      <c r="X116" s="27" t="s">
        <v>1229</v>
      </c>
    </row>
    <row r="117" spans="1:24" hidden="1">
      <c r="A117" s="27" t="s">
        <v>1230</v>
      </c>
      <c r="B117" s="27" t="s">
        <v>131</v>
      </c>
      <c r="C117" s="27" t="s">
        <v>132</v>
      </c>
      <c r="D117" s="27" t="s">
        <v>1231</v>
      </c>
      <c r="E117" s="27" t="s">
        <v>401</v>
      </c>
      <c r="F117" s="27" t="s">
        <v>133</v>
      </c>
      <c r="G117" s="27" t="s">
        <v>134</v>
      </c>
      <c r="I117" s="27">
        <v>19000</v>
      </c>
      <c r="J117" s="27" t="s">
        <v>718</v>
      </c>
      <c r="L117" s="29" t="str">
        <f>VLOOKUP(G117,[2]视频!$G$20:$H$236,2,FALSE)</f>
        <v>视频待选</v>
      </c>
      <c r="M117" s="40">
        <f t="shared" si="3"/>
        <v>6.8947368421052628</v>
      </c>
      <c r="N117" s="40" t="e">
        <f t="shared" si="4"/>
        <v>#VALUE!</v>
      </c>
      <c r="O117" s="40" t="e">
        <f t="shared" si="5"/>
        <v>#VALUE!</v>
      </c>
      <c r="P117" s="27" t="s">
        <v>491</v>
      </c>
      <c r="Q117" s="27" t="s">
        <v>1232</v>
      </c>
      <c r="R117" s="27" t="s">
        <v>417</v>
      </c>
      <c r="S117" s="27" t="s">
        <v>736</v>
      </c>
      <c r="T117" s="27">
        <v>7</v>
      </c>
      <c r="U117" s="27" t="s">
        <v>37</v>
      </c>
      <c r="V117" s="27" t="s">
        <v>481</v>
      </c>
      <c r="W117" s="27" t="s">
        <v>1233</v>
      </c>
      <c r="X117" s="27" t="s">
        <v>1234</v>
      </c>
    </row>
    <row r="118" spans="1:24" hidden="1">
      <c r="A118" s="27" t="s">
        <v>1235</v>
      </c>
      <c r="B118" s="27" t="s">
        <v>1236</v>
      </c>
      <c r="C118" s="27" t="s">
        <v>1237</v>
      </c>
      <c r="D118" s="27" t="s">
        <v>1238</v>
      </c>
      <c r="E118" s="27" t="s">
        <v>401</v>
      </c>
      <c r="F118" s="27" t="s">
        <v>1236</v>
      </c>
      <c r="G118" s="27" t="s">
        <v>1239</v>
      </c>
      <c r="I118" s="27">
        <v>30600</v>
      </c>
      <c r="J118" s="27" t="s">
        <v>1240</v>
      </c>
      <c r="L118" s="29">
        <f>VLOOKUP(G118,[2]视频!$G$20:$H$236,2,FALSE)</f>
        <v>0</v>
      </c>
      <c r="M118" s="40">
        <f t="shared" si="3"/>
        <v>2.6797385620915031</v>
      </c>
      <c r="N118" s="40">
        <f t="shared" si="4"/>
        <v>9.8039215686274508E-3</v>
      </c>
      <c r="O118" s="40">
        <f t="shared" si="5"/>
        <v>3.6585365853658539E-3</v>
      </c>
      <c r="P118" s="27" t="s">
        <v>405</v>
      </c>
      <c r="Q118" s="27" t="s">
        <v>1241</v>
      </c>
      <c r="R118" s="27">
        <v>300</v>
      </c>
      <c r="S118" s="27" t="s">
        <v>397</v>
      </c>
      <c r="T118" s="27">
        <v>3</v>
      </c>
      <c r="U118" s="27" t="s">
        <v>456</v>
      </c>
      <c r="W118" s="27" t="s">
        <v>397</v>
      </c>
      <c r="X118" s="27" t="s">
        <v>1242</v>
      </c>
    </row>
    <row r="119" spans="1:24" hidden="1">
      <c r="A119" s="27" t="s">
        <v>1243</v>
      </c>
      <c r="B119" s="27" t="s">
        <v>1244</v>
      </c>
      <c r="C119" s="27" t="s">
        <v>1245</v>
      </c>
      <c r="D119" s="27" t="s">
        <v>1246</v>
      </c>
      <c r="E119" s="27" t="s">
        <v>401</v>
      </c>
      <c r="F119" s="27" t="s">
        <v>1247</v>
      </c>
      <c r="G119" s="27" t="s">
        <v>1248</v>
      </c>
      <c r="I119" s="27">
        <v>21000</v>
      </c>
      <c r="J119" s="27" t="s">
        <v>1249</v>
      </c>
      <c r="L119" s="29">
        <f>VLOOKUP(G119,[2]视频!$G$20:$H$236,2,FALSE)</f>
        <v>0</v>
      </c>
      <c r="M119" s="40">
        <f t="shared" si="3"/>
        <v>3.5238095238095237</v>
      </c>
      <c r="N119" s="40">
        <f t="shared" si="4"/>
        <v>9.5238095238095247E-3</v>
      </c>
      <c r="O119" s="40">
        <f t="shared" si="5"/>
        <v>2.7027027027027029E-3</v>
      </c>
      <c r="P119" s="27" t="s">
        <v>491</v>
      </c>
      <c r="Q119" s="27" t="s">
        <v>427</v>
      </c>
      <c r="R119" s="27">
        <v>200</v>
      </c>
      <c r="S119" s="27" t="s">
        <v>480</v>
      </c>
      <c r="T119" s="27">
        <v>4</v>
      </c>
      <c r="U119" s="27" t="s">
        <v>456</v>
      </c>
      <c r="W119" s="27" t="s">
        <v>656</v>
      </c>
      <c r="X119" s="27" t="s">
        <v>1250</v>
      </c>
    </row>
    <row r="120" spans="1:24" hidden="1">
      <c r="A120" s="27" t="s">
        <v>1251</v>
      </c>
      <c r="B120" s="27" t="s">
        <v>1252</v>
      </c>
      <c r="C120" s="27" t="s">
        <v>1253</v>
      </c>
      <c r="D120" s="27" t="s">
        <v>1254</v>
      </c>
      <c r="E120" s="27" t="s">
        <v>401</v>
      </c>
      <c r="F120" s="27" t="s">
        <v>1255</v>
      </c>
      <c r="G120" s="27" t="s">
        <v>1256</v>
      </c>
      <c r="I120" s="27">
        <v>15000</v>
      </c>
      <c r="J120" s="27" t="s">
        <v>1257</v>
      </c>
      <c r="L120" s="29">
        <f>VLOOKUP(G120,[2]视频!$G$20:$H$236,2,FALSE)</f>
        <v>0</v>
      </c>
      <c r="M120" s="40">
        <f t="shared" si="3"/>
        <v>1.9333333333333333</v>
      </c>
      <c r="N120" s="40">
        <f t="shared" si="4"/>
        <v>1.3333333333333334E-2</v>
      </c>
      <c r="O120" s="40">
        <f t="shared" si="5"/>
        <v>6.8965517241379309E-3</v>
      </c>
      <c r="P120" s="27" t="s">
        <v>491</v>
      </c>
      <c r="Q120" s="27" t="s">
        <v>1258</v>
      </c>
      <c r="R120" s="27">
        <v>200</v>
      </c>
      <c r="S120" s="27" t="s">
        <v>456</v>
      </c>
      <c r="T120" s="27">
        <v>7</v>
      </c>
      <c r="U120" s="27" t="s">
        <v>456</v>
      </c>
      <c r="V120" s="27" t="s">
        <v>656</v>
      </c>
      <c r="W120" s="27" t="s">
        <v>656</v>
      </c>
      <c r="X120" s="27" t="s">
        <v>1259</v>
      </c>
    </row>
    <row r="121" spans="1:24" hidden="1">
      <c r="A121" s="27" t="s">
        <v>1260</v>
      </c>
      <c r="B121" s="27" t="s">
        <v>1261</v>
      </c>
      <c r="C121" s="27" t="s">
        <v>1262</v>
      </c>
      <c r="D121" s="27" t="s">
        <v>1263</v>
      </c>
      <c r="E121" s="27" t="s">
        <v>401</v>
      </c>
      <c r="F121" s="27" t="s">
        <v>1264</v>
      </c>
      <c r="G121" s="27" t="s">
        <v>1265</v>
      </c>
      <c r="I121" s="27">
        <v>30500</v>
      </c>
      <c r="J121" s="27" t="s">
        <v>1266</v>
      </c>
      <c r="L121" s="29" t="str">
        <f>VLOOKUP(G121,[2]视频!$G$20:$H$236,2,FALSE)</f>
        <v>视频待选</v>
      </c>
      <c r="M121" s="40">
        <f t="shared" si="3"/>
        <v>4.1967213114754101</v>
      </c>
      <c r="N121" s="40">
        <f t="shared" si="4"/>
        <v>9.8360655737704927E-3</v>
      </c>
      <c r="O121" s="40">
        <f t="shared" si="5"/>
        <v>2.3437499999999999E-3</v>
      </c>
      <c r="P121" s="27" t="s">
        <v>405</v>
      </c>
      <c r="Q121" s="27" t="s">
        <v>1267</v>
      </c>
      <c r="R121" s="27">
        <v>300</v>
      </c>
      <c r="S121" s="27" t="s">
        <v>418</v>
      </c>
      <c r="T121" s="27">
        <v>2</v>
      </c>
      <c r="U121" s="27" t="s">
        <v>37</v>
      </c>
      <c r="V121" s="27" t="s">
        <v>621</v>
      </c>
      <c r="W121" s="27" t="s">
        <v>1268</v>
      </c>
      <c r="X121" s="27" t="s">
        <v>774</v>
      </c>
    </row>
    <row r="122" spans="1:24">
      <c r="A122" s="27" t="s">
        <v>1269</v>
      </c>
      <c r="B122" s="27" t="s">
        <v>1270</v>
      </c>
      <c r="C122" s="27" t="s">
        <v>1271</v>
      </c>
      <c r="D122" s="27" t="s">
        <v>1272</v>
      </c>
      <c r="E122" s="27" t="s">
        <v>401</v>
      </c>
      <c r="F122" s="27" t="s">
        <v>1273</v>
      </c>
      <c r="G122" s="27" t="s">
        <v>1274</v>
      </c>
      <c r="H122" s="43" t="s">
        <v>803</v>
      </c>
      <c r="I122" s="27">
        <v>13000</v>
      </c>
      <c r="J122" s="27" t="s">
        <v>1275</v>
      </c>
      <c r="L122" s="29">
        <f>VLOOKUP(G122,[2]视频!$G$20:$H$236,2,FALSE)</f>
        <v>0</v>
      </c>
      <c r="M122" s="40">
        <f t="shared" si="3"/>
        <v>5.7692307692307692</v>
      </c>
      <c r="N122" s="40">
        <f t="shared" si="4"/>
        <v>1.5384615384615385E-2</v>
      </c>
      <c r="O122" s="40">
        <f t="shared" si="5"/>
        <v>2.6666666666666666E-3</v>
      </c>
      <c r="P122" s="27" t="s">
        <v>405</v>
      </c>
      <c r="Q122" s="27" t="s">
        <v>1276</v>
      </c>
      <c r="R122" s="27">
        <v>200</v>
      </c>
      <c r="S122" s="27" t="s">
        <v>736</v>
      </c>
      <c r="T122" s="27">
        <v>5</v>
      </c>
      <c r="U122" s="27" t="s">
        <v>456</v>
      </c>
      <c r="V122" s="27" t="s">
        <v>656</v>
      </c>
      <c r="W122" s="27" t="s">
        <v>799</v>
      </c>
      <c r="X122" s="27" t="s">
        <v>1277</v>
      </c>
    </row>
    <row r="123" spans="1:24" hidden="1">
      <c r="A123" s="27" t="s">
        <v>1278</v>
      </c>
      <c r="B123" s="27" t="s">
        <v>1279</v>
      </c>
      <c r="C123" s="27" t="s">
        <v>1280</v>
      </c>
      <c r="D123" s="27" t="s">
        <v>1281</v>
      </c>
      <c r="E123" s="27" t="s">
        <v>475</v>
      </c>
      <c r="F123" s="27" t="s">
        <v>1282</v>
      </c>
      <c r="G123" s="27" t="s">
        <v>1283</v>
      </c>
      <c r="I123" s="27">
        <v>13000</v>
      </c>
      <c r="J123" s="27" t="s">
        <v>772</v>
      </c>
      <c r="L123" s="29">
        <f>VLOOKUP(G123,[2]视频!$G$20:$H$236,2,FALSE)</f>
        <v>0</v>
      </c>
      <c r="M123" s="40">
        <f t="shared" si="3"/>
        <v>2.9230769230769229</v>
      </c>
      <c r="N123" s="40">
        <f t="shared" si="4"/>
        <v>1.5384615384615385E-2</v>
      </c>
      <c r="O123" s="40">
        <f t="shared" si="5"/>
        <v>5.263157894736842E-3</v>
      </c>
      <c r="P123" s="27" t="s">
        <v>491</v>
      </c>
      <c r="Q123" s="27" t="s">
        <v>427</v>
      </c>
      <c r="R123" s="27">
        <v>200</v>
      </c>
      <c r="S123" s="27" t="s">
        <v>418</v>
      </c>
      <c r="T123" s="27">
        <v>7</v>
      </c>
      <c r="U123" s="27" t="s">
        <v>456</v>
      </c>
      <c r="V123" s="27" t="s">
        <v>656</v>
      </c>
      <c r="W123" s="27" t="s">
        <v>397</v>
      </c>
      <c r="X123" s="27" t="s">
        <v>1284</v>
      </c>
    </row>
    <row r="124" spans="1:24" hidden="1">
      <c r="A124" s="27" t="s">
        <v>1285</v>
      </c>
      <c r="B124" s="27" t="s">
        <v>1286</v>
      </c>
      <c r="C124" s="27" t="s">
        <v>1287</v>
      </c>
      <c r="D124" s="27" t="s">
        <v>1288</v>
      </c>
      <c r="E124" s="27" t="s">
        <v>475</v>
      </c>
      <c r="F124" s="27" t="s">
        <v>1289</v>
      </c>
      <c r="G124" s="27" t="s">
        <v>1290</v>
      </c>
      <c r="H124" s="28"/>
      <c r="I124" s="27">
        <v>11000</v>
      </c>
      <c r="J124" s="27" t="s">
        <v>1291</v>
      </c>
      <c r="L124" s="29">
        <f>VLOOKUP(G124,[2]视频!$G$20:$H$236,2,FALSE)</f>
        <v>0</v>
      </c>
      <c r="M124" s="40">
        <f t="shared" si="3"/>
        <v>6.9090909090909092</v>
      </c>
      <c r="N124" s="40">
        <f t="shared" si="4"/>
        <v>1.8181818181818181E-2</v>
      </c>
      <c r="O124" s="40">
        <f t="shared" si="5"/>
        <v>2.631578947368421E-3</v>
      </c>
      <c r="P124" s="27" t="s">
        <v>491</v>
      </c>
      <c r="Q124" s="27" t="s">
        <v>1292</v>
      </c>
      <c r="R124" s="27">
        <v>200</v>
      </c>
      <c r="S124" s="27" t="s">
        <v>418</v>
      </c>
      <c r="T124" s="27" t="s">
        <v>1293</v>
      </c>
      <c r="U124" s="27" t="s">
        <v>456</v>
      </c>
      <c r="V124" s="27" t="s">
        <v>656</v>
      </c>
      <c r="W124" s="27" t="s">
        <v>656</v>
      </c>
      <c r="X124" s="27" t="s">
        <v>939</v>
      </c>
    </row>
    <row r="125" spans="1:24">
      <c r="A125" s="27" t="s">
        <v>1294</v>
      </c>
      <c r="B125" s="27" t="s">
        <v>1295</v>
      </c>
      <c r="C125" s="27" t="s">
        <v>1296</v>
      </c>
      <c r="D125" s="27" t="s">
        <v>1297</v>
      </c>
      <c r="E125" s="27" t="s">
        <v>475</v>
      </c>
      <c r="F125" s="27" t="s">
        <v>1298</v>
      </c>
      <c r="G125" s="27" t="s">
        <v>1299</v>
      </c>
      <c r="H125" s="43" t="s">
        <v>803</v>
      </c>
      <c r="I125" s="27">
        <v>12000</v>
      </c>
      <c r="J125" s="27" t="s">
        <v>1291</v>
      </c>
      <c r="L125" s="29">
        <f>VLOOKUP(G125,[2]视频!$G$20:$H$236,2,FALSE)</f>
        <v>0</v>
      </c>
      <c r="M125" s="40">
        <f t="shared" si="3"/>
        <v>6.333333333333333</v>
      </c>
      <c r="N125" s="40">
        <f t="shared" si="4"/>
        <v>1.6666666666666666E-2</v>
      </c>
      <c r="O125" s="40">
        <f t="shared" si="5"/>
        <v>2.631578947368421E-3</v>
      </c>
      <c r="P125" s="27" t="s">
        <v>405</v>
      </c>
      <c r="Q125" s="27" t="s">
        <v>654</v>
      </c>
      <c r="R125" s="27">
        <v>200</v>
      </c>
      <c r="S125" s="27" t="s">
        <v>1300</v>
      </c>
      <c r="T125" s="27">
        <v>5</v>
      </c>
      <c r="U125" s="27" t="s">
        <v>456</v>
      </c>
      <c r="W125" s="27" t="s">
        <v>656</v>
      </c>
      <c r="X125" s="27" t="s">
        <v>1059</v>
      </c>
    </row>
    <row r="126" spans="1:24" hidden="1">
      <c r="A126" s="27" t="s">
        <v>1301</v>
      </c>
      <c r="B126" s="27" t="s">
        <v>1302</v>
      </c>
      <c r="C126" s="27" t="s">
        <v>1303</v>
      </c>
      <c r="D126" s="27" t="s">
        <v>1304</v>
      </c>
      <c r="E126" s="27" t="s">
        <v>401</v>
      </c>
      <c r="F126" s="27" t="s">
        <v>1305</v>
      </c>
      <c r="G126" s="27" t="s">
        <v>1306</v>
      </c>
      <c r="H126" s="28"/>
      <c r="I126" s="27">
        <v>18000</v>
      </c>
      <c r="J126" s="27" t="s">
        <v>1307</v>
      </c>
      <c r="L126" s="29">
        <f>VLOOKUP(G126,[2]视频!$G$20:$H$236,2,FALSE)</f>
        <v>0</v>
      </c>
      <c r="M126" s="40">
        <f t="shared" si="3"/>
        <v>4.2777777777777777</v>
      </c>
      <c r="N126" s="40">
        <f t="shared" si="4"/>
        <v>1.1111111111111112E-2</v>
      </c>
      <c r="O126" s="40">
        <f t="shared" si="5"/>
        <v>2.5974025974025974E-3</v>
      </c>
      <c r="P126" s="27" t="s">
        <v>491</v>
      </c>
      <c r="Q126" s="27" t="s">
        <v>427</v>
      </c>
      <c r="R126" s="27">
        <v>200</v>
      </c>
      <c r="S126" s="27" t="s">
        <v>744</v>
      </c>
      <c r="T126" s="27">
        <v>7</v>
      </c>
      <c r="U126" s="27" t="s">
        <v>456</v>
      </c>
      <c r="V126" s="27" t="s">
        <v>1308</v>
      </c>
      <c r="W126" s="27" t="s">
        <v>656</v>
      </c>
      <c r="X126" s="27" t="s">
        <v>1309</v>
      </c>
    </row>
    <row r="127" spans="1:24" hidden="1">
      <c r="A127" s="27" t="s">
        <v>1310</v>
      </c>
      <c r="B127" s="27" t="s">
        <v>1311</v>
      </c>
      <c r="C127" s="27" t="s">
        <v>1312</v>
      </c>
      <c r="D127" s="27" t="s">
        <v>1313</v>
      </c>
      <c r="E127" s="27" t="s">
        <v>449</v>
      </c>
      <c r="F127" s="27" t="s">
        <v>1314</v>
      </c>
      <c r="G127" s="27" t="s">
        <v>1315</v>
      </c>
      <c r="I127" s="27">
        <v>10000</v>
      </c>
      <c r="J127" s="27" t="s">
        <v>135</v>
      </c>
      <c r="L127" s="29">
        <f>VLOOKUP(G127,[2]视频!$G$20:$H$236,2,FALSE)</f>
        <v>0</v>
      </c>
      <c r="M127" s="40">
        <f t="shared" si="3"/>
        <v>1.9</v>
      </c>
      <c r="N127" s="40">
        <f t="shared" si="4"/>
        <v>0.02</v>
      </c>
      <c r="O127" s="40">
        <f t="shared" si="5"/>
        <v>1.0526315789473684E-2</v>
      </c>
      <c r="P127" s="27" t="s">
        <v>405</v>
      </c>
      <c r="Q127" s="27" t="s">
        <v>1316</v>
      </c>
      <c r="R127" s="27">
        <v>200</v>
      </c>
      <c r="S127" s="27" t="s">
        <v>1317</v>
      </c>
      <c r="T127" s="27">
        <v>5</v>
      </c>
      <c r="U127" s="27" t="s">
        <v>456</v>
      </c>
      <c r="W127" s="27" t="s">
        <v>656</v>
      </c>
      <c r="X127" s="27" t="s">
        <v>1318</v>
      </c>
    </row>
    <row r="128" spans="1:24" hidden="1">
      <c r="A128" s="27" t="s">
        <v>1319</v>
      </c>
      <c r="B128" s="27" t="s">
        <v>1320</v>
      </c>
      <c r="C128" s="27" t="s">
        <v>1321</v>
      </c>
      <c r="D128" s="27" t="s">
        <v>1321</v>
      </c>
      <c r="E128" s="27" t="s">
        <v>475</v>
      </c>
      <c r="F128" s="27" t="s">
        <v>1320</v>
      </c>
      <c r="G128" s="27" t="s">
        <v>1322</v>
      </c>
      <c r="I128" s="27">
        <v>38000</v>
      </c>
      <c r="J128" s="27" t="s">
        <v>600</v>
      </c>
      <c r="L128" s="29">
        <f>VLOOKUP(G128,[2]视频!$G$20:$H$236,2,FALSE)</f>
        <v>0</v>
      </c>
      <c r="M128" s="40">
        <f t="shared" si="3"/>
        <v>3.1578947368421053</v>
      </c>
      <c r="N128" s="40">
        <f t="shared" si="4"/>
        <v>7.8947368421052634E-3</v>
      </c>
      <c r="O128" s="40">
        <f t="shared" si="5"/>
        <v>2.5000000000000001E-3</v>
      </c>
      <c r="P128" s="27" t="s">
        <v>491</v>
      </c>
      <c r="Q128" s="27" t="s">
        <v>1323</v>
      </c>
      <c r="R128" s="27">
        <v>300</v>
      </c>
      <c r="S128" s="27" t="s">
        <v>1324</v>
      </c>
      <c r="T128" s="27">
        <v>5</v>
      </c>
      <c r="U128" s="27" t="s">
        <v>456</v>
      </c>
      <c r="V128" s="27" t="s">
        <v>429</v>
      </c>
      <c r="W128" s="27" t="s">
        <v>1325</v>
      </c>
      <c r="X128" s="27" t="s">
        <v>1326</v>
      </c>
    </row>
    <row r="129" spans="1:24" hidden="1">
      <c r="A129" s="27" t="s">
        <v>1327</v>
      </c>
      <c r="B129" s="27" t="s">
        <v>1328</v>
      </c>
      <c r="C129" s="27" t="s">
        <v>1329</v>
      </c>
      <c r="D129" s="27" t="s">
        <v>1330</v>
      </c>
      <c r="E129" s="27" t="s">
        <v>401</v>
      </c>
      <c r="F129" s="27" t="s">
        <v>1331</v>
      </c>
      <c r="G129" s="27" t="s">
        <v>1332</v>
      </c>
      <c r="I129" s="27">
        <v>14000</v>
      </c>
      <c r="J129" s="27" t="s">
        <v>1333</v>
      </c>
      <c r="L129" s="29" t="e">
        <f>VLOOKUP(G129,[2]视频!$G$20:$H$236,2,FALSE)</f>
        <v>#N/A</v>
      </c>
      <c r="M129" s="40">
        <f t="shared" si="3"/>
        <v>4.5714285714285712</v>
      </c>
      <c r="N129" s="40">
        <f t="shared" si="4"/>
        <v>1.4285714285714285E-2</v>
      </c>
      <c r="O129" s="40">
        <f t="shared" si="5"/>
        <v>3.1250000000000002E-3</v>
      </c>
      <c r="P129" s="27" t="s">
        <v>405</v>
      </c>
      <c r="Q129" s="27" t="s">
        <v>523</v>
      </c>
      <c r="R129" s="27">
        <v>200</v>
      </c>
      <c r="S129" s="27" t="s">
        <v>418</v>
      </c>
      <c r="T129" s="44">
        <v>43895</v>
      </c>
      <c r="U129" s="27" t="s">
        <v>456</v>
      </c>
      <c r="V129" s="27" t="s">
        <v>720</v>
      </c>
      <c r="W129" s="27" t="s">
        <v>1334</v>
      </c>
      <c r="X129" s="27" t="s">
        <v>1335</v>
      </c>
    </row>
    <row r="130" spans="1:24">
      <c r="A130" s="27" t="s">
        <v>1336</v>
      </c>
      <c r="B130" s="27" t="s">
        <v>244</v>
      </c>
      <c r="C130" s="27" t="s">
        <v>245</v>
      </c>
      <c r="D130" s="27" t="s">
        <v>245</v>
      </c>
      <c r="E130" s="27" t="s">
        <v>401</v>
      </c>
      <c r="F130" s="27" t="s">
        <v>1337</v>
      </c>
      <c r="G130" s="27" t="s">
        <v>247</v>
      </c>
      <c r="H130" s="43" t="s">
        <v>803</v>
      </c>
      <c r="I130" s="27">
        <v>12000</v>
      </c>
      <c r="J130" s="27" t="s">
        <v>1338</v>
      </c>
      <c r="L130" s="29" t="e">
        <f>VLOOKUP(G130,[2]视频!$G$20:$H$236,2,FALSE)</f>
        <v>#N/A</v>
      </c>
      <c r="M130" s="40">
        <f t="shared" ref="M130:M193" si="6">J130/I130</f>
        <v>6.916666666666667</v>
      </c>
      <c r="N130" s="40">
        <f t="shared" ref="N130:N193" si="7">R130/I130</f>
        <v>1.6666666666666666E-2</v>
      </c>
      <c r="O130" s="40">
        <f t="shared" ref="O130:O193" si="8">R130/J130</f>
        <v>2.4096385542168677E-3</v>
      </c>
      <c r="P130" s="27" t="s">
        <v>405</v>
      </c>
      <c r="Q130" s="27" t="s">
        <v>1339</v>
      </c>
      <c r="R130" s="27">
        <v>200</v>
      </c>
      <c r="S130" s="27" t="s">
        <v>736</v>
      </c>
      <c r="T130" s="27">
        <v>3</v>
      </c>
      <c r="U130" s="27" t="s">
        <v>456</v>
      </c>
      <c r="V130" s="27" t="s">
        <v>1340</v>
      </c>
      <c r="W130" s="27" t="s">
        <v>397</v>
      </c>
      <c r="X130" s="27" t="s">
        <v>1341</v>
      </c>
    </row>
    <row r="131" spans="1:24" hidden="1">
      <c r="A131" s="27" t="s">
        <v>1342</v>
      </c>
      <c r="B131" s="27" t="s">
        <v>1343</v>
      </c>
      <c r="C131" s="27" t="s">
        <v>138</v>
      </c>
      <c r="D131" s="27" t="s">
        <v>1344</v>
      </c>
      <c r="E131" s="27" t="s">
        <v>401</v>
      </c>
      <c r="F131" s="27" t="s">
        <v>139</v>
      </c>
      <c r="G131" s="27" t="s">
        <v>140</v>
      </c>
      <c r="I131" s="27">
        <v>12000</v>
      </c>
      <c r="J131" s="27" t="s">
        <v>1345</v>
      </c>
      <c r="L131" s="29" t="str">
        <f>VLOOKUP(G131,[2]视频!$G$20:$H$236,2,FALSE)</f>
        <v>视频待选</v>
      </c>
      <c r="M131" s="40">
        <f t="shared" si="6"/>
        <v>6.666666666666667</v>
      </c>
      <c r="N131" s="40">
        <f t="shared" si="7"/>
        <v>1.6666666666666666E-2</v>
      </c>
      <c r="O131" s="40">
        <f t="shared" si="8"/>
        <v>2.5000000000000001E-3</v>
      </c>
      <c r="P131" s="27" t="s">
        <v>585</v>
      </c>
      <c r="Q131" s="27" t="s">
        <v>610</v>
      </c>
      <c r="R131" s="27">
        <v>200</v>
      </c>
      <c r="S131" s="27" t="s">
        <v>418</v>
      </c>
      <c r="T131" s="27">
        <v>3</v>
      </c>
      <c r="U131" s="27" t="s">
        <v>37</v>
      </c>
      <c r="V131" s="27" t="s">
        <v>621</v>
      </c>
      <c r="W131" s="27" t="s">
        <v>1346</v>
      </c>
      <c r="X131" s="27" t="s">
        <v>1347</v>
      </c>
    </row>
    <row r="132" spans="1:24">
      <c r="A132" s="27" t="s">
        <v>1348</v>
      </c>
      <c r="B132" s="27" t="s">
        <v>249</v>
      </c>
      <c r="C132" s="27" t="s">
        <v>250</v>
      </c>
      <c r="D132" s="27" t="s">
        <v>1349</v>
      </c>
      <c r="E132" s="27" t="s">
        <v>401</v>
      </c>
      <c r="F132" s="27" t="s">
        <v>249</v>
      </c>
      <c r="G132" s="27" t="s">
        <v>251</v>
      </c>
      <c r="H132" s="43" t="s">
        <v>803</v>
      </c>
      <c r="I132" s="27">
        <v>17500</v>
      </c>
      <c r="J132" s="27" t="s">
        <v>1350</v>
      </c>
      <c r="L132" s="29">
        <f>VLOOKUP(G132,[2]视频!$G$20:$H$236,2,FALSE)</f>
        <v>0</v>
      </c>
      <c r="M132" s="40">
        <f t="shared" si="6"/>
        <v>4.8</v>
      </c>
      <c r="N132" s="40">
        <f t="shared" si="7"/>
        <v>1.1428571428571429E-2</v>
      </c>
      <c r="O132" s="40">
        <f t="shared" si="8"/>
        <v>2.3809523809523812E-3</v>
      </c>
      <c r="P132" s="27" t="s">
        <v>491</v>
      </c>
      <c r="Q132" s="27" t="s">
        <v>872</v>
      </c>
      <c r="R132" s="27">
        <v>200</v>
      </c>
      <c r="S132" s="27" t="s">
        <v>655</v>
      </c>
      <c r="T132" s="27" t="s">
        <v>419</v>
      </c>
      <c r="U132" s="27" t="s">
        <v>456</v>
      </c>
      <c r="W132" s="27" t="s">
        <v>656</v>
      </c>
      <c r="X132" s="27" t="s">
        <v>1351</v>
      </c>
    </row>
    <row r="133" spans="1:24" hidden="1">
      <c r="A133" s="27" t="s">
        <v>1352</v>
      </c>
      <c r="B133" s="27" t="s">
        <v>1353</v>
      </c>
      <c r="C133" s="27" t="s">
        <v>1354</v>
      </c>
      <c r="D133" s="27" t="s">
        <v>1355</v>
      </c>
      <c r="E133" s="27" t="s">
        <v>475</v>
      </c>
      <c r="F133" s="27" t="s">
        <v>1356</v>
      </c>
      <c r="G133" s="27" t="s">
        <v>1357</v>
      </c>
      <c r="I133" s="27">
        <v>30000</v>
      </c>
      <c r="J133" s="27" t="s">
        <v>1358</v>
      </c>
      <c r="L133" s="29">
        <f>VLOOKUP(G133,[2]视频!$G$20:$H$236,2,FALSE)</f>
        <v>0</v>
      </c>
      <c r="M133" s="40">
        <f t="shared" si="6"/>
        <v>4.2</v>
      </c>
      <c r="N133" s="40">
        <f t="shared" si="7"/>
        <v>0.01</v>
      </c>
      <c r="O133" s="40">
        <f t="shared" si="8"/>
        <v>2.3809523809523812E-3</v>
      </c>
      <c r="P133" s="27" t="s">
        <v>491</v>
      </c>
      <c r="Q133" s="27" t="s">
        <v>1058</v>
      </c>
      <c r="R133" s="27">
        <v>300</v>
      </c>
      <c r="S133" s="27" t="s">
        <v>1058</v>
      </c>
      <c r="T133" s="27">
        <v>7</v>
      </c>
      <c r="U133" s="27" t="s">
        <v>456</v>
      </c>
      <c r="W133" s="27" t="s">
        <v>397</v>
      </c>
      <c r="X133" s="27" t="s">
        <v>1277</v>
      </c>
    </row>
    <row r="134" spans="1:24">
      <c r="A134" s="27" t="s">
        <v>360</v>
      </c>
      <c r="B134" s="27" t="s">
        <v>253</v>
      </c>
      <c r="C134" s="27" t="s">
        <v>254</v>
      </c>
      <c r="D134" s="27" t="s">
        <v>1359</v>
      </c>
      <c r="E134" s="27" t="s">
        <v>401</v>
      </c>
      <c r="F134" s="27" t="s">
        <v>253</v>
      </c>
      <c r="G134" s="27" t="s">
        <v>255</v>
      </c>
      <c r="H134" s="43" t="s">
        <v>803</v>
      </c>
      <c r="I134" s="27">
        <v>17400</v>
      </c>
      <c r="J134" s="27" t="s">
        <v>1360</v>
      </c>
      <c r="L134" s="29">
        <f>VLOOKUP(G134,[2]视频!$G$20:$H$236,2,FALSE)</f>
        <v>0</v>
      </c>
      <c r="M134" s="40">
        <f t="shared" si="6"/>
        <v>5.0574712643678161</v>
      </c>
      <c r="N134" s="40">
        <f t="shared" si="7"/>
        <v>1.1494252873563218E-2</v>
      </c>
      <c r="O134" s="40">
        <f t="shared" si="8"/>
        <v>2.2727272727272726E-3</v>
      </c>
      <c r="P134" s="27" t="s">
        <v>491</v>
      </c>
      <c r="Q134" s="27" t="s">
        <v>500</v>
      </c>
      <c r="R134" s="27">
        <v>200</v>
      </c>
      <c r="S134" s="27" t="s">
        <v>1361</v>
      </c>
      <c r="T134" s="27">
        <v>5</v>
      </c>
      <c r="U134" s="27" t="s">
        <v>456</v>
      </c>
      <c r="W134" s="27" t="s">
        <v>656</v>
      </c>
      <c r="X134" s="27" t="s">
        <v>501</v>
      </c>
    </row>
    <row r="135" spans="1:24" hidden="1">
      <c r="A135" s="27" t="s">
        <v>1362</v>
      </c>
      <c r="B135" s="27" t="s">
        <v>1363</v>
      </c>
      <c r="C135" s="27" t="s">
        <v>1364</v>
      </c>
      <c r="D135" s="27" t="s">
        <v>1365</v>
      </c>
      <c r="E135" s="27" t="s">
        <v>401</v>
      </c>
      <c r="F135" s="27" t="s">
        <v>1363</v>
      </c>
      <c r="G135" s="27" t="s">
        <v>1366</v>
      </c>
      <c r="I135" s="27">
        <v>11440</v>
      </c>
      <c r="J135" s="27" t="s">
        <v>1367</v>
      </c>
      <c r="L135" s="29" t="e">
        <f>VLOOKUP(G135,[2]视频!$G$20:$H$236,2,FALSE)</f>
        <v>#N/A</v>
      </c>
      <c r="M135" s="40">
        <f t="shared" si="6"/>
        <v>8.4790209790209783</v>
      </c>
      <c r="N135" s="40">
        <f t="shared" si="7"/>
        <v>1.7482517482517484E-2</v>
      </c>
      <c r="O135" s="40">
        <f t="shared" si="8"/>
        <v>2.0618556701030928E-3</v>
      </c>
      <c r="P135" s="27" t="s">
        <v>491</v>
      </c>
      <c r="Q135" s="27" t="s">
        <v>773</v>
      </c>
      <c r="R135" s="27">
        <v>200</v>
      </c>
      <c r="S135" s="27" t="s">
        <v>418</v>
      </c>
      <c r="T135" s="27">
        <v>5</v>
      </c>
      <c r="U135" s="27" t="s">
        <v>37</v>
      </c>
      <c r="V135" s="27" t="s">
        <v>457</v>
      </c>
      <c r="W135" s="27" t="s">
        <v>1368</v>
      </c>
      <c r="X135" s="27" t="s">
        <v>1369</v>
      </c>
    </row>
    <row r="136" spans="1:24">
      <c r="A136" s="27" t="s">
        <v>1370</v>
      </c>
      <c r="B136" s="27" t="s">
        <v>257</v>
      </c>
      <c r="C136" s="27" t="s">
        <v>258</v>
      </c>
      <c r="D136" s="27" t="s">
        <v>1371</v>
      </c>
      <c r="E136" s="27" t="s">
        <v>401</v>
      </c>
      <c r="F136" s="27" t="s">
        <v>259</v>
      </c>
      <c r="G136" s="27" t="s">
        <v>260</v>
      </c>
      <c r="H136" s="43" t="s">
        <v>803</v>
      </c>
      <c r="I136" s="27">
        <v>19000</v>
      </c>
      <c r="J136" s="27" t="s">
        <v>704</v>
      </c>
      <c r="L136" s="29">
        <f>VLOOKUP(G136,[2]视频!$G$20:$H$236,2,FALSE)</f>
        <v>0</v>
      </c>
      <c r="M136" s="40">
        <f t="shared" si="6"/>
        <v>4.7894736842105265</v>
      </c>
      <c r="N136" s="40">
        <f t="shared" si="7"/>
        <v>1.0526315789473684E-2</v>
      </c>
      <c r="O136" s="40">
        <f t="shared" si="8"/>
        <v>2.1978021978021978E-3</v>
      </c>
      <c r="P136" s="27" t="s">
        <v>405</v>
      </c>
      <c r="Q136" s="27" t="s">
        <v>1022</v>
      </c>
      <c r="R136" s="27">
        <v>200</v>
      </c>
      <c r="S136" s="27" t="s">
        <v>846</v>
      </c>
      <c r="T136" s="27">
        <v>3</v>
      </c>
      <c r="U136" s="27" t="s">
        <v>456</v>
      </c>
      <c r="V136" s="27" t="s">
        <v>656</v>
      </c>
      <c r="W136" s="27" t="s">
        <v>799</v>
      </c>
      <c r="X136" s="27" t="s">
        <v>440</v>
      </c>
    </row>
    <row r="137" spans="1:24">
      <c r="A137" s="27" t="s">
        <v>1372</v>
      </c>
      <c r="B137" s="27" t="s">
        <v>262</v>
      </c>
      <c r="C137" s="27" t="s">
        <v>263</v>
      </c>
      <c r="D137" s="27" t="s">
        <v>1373</v>
      </c>
      <c r="E137" s="27" t="s">
        <v>401</v>
      </c>
      <c r="F137" s="27" t="s">
        <v>264</v>
      </c>
      <c r="G137" s="27" t="s">
        <v>265</v>
      </c>
      <c r="H137" s="43" t="s">
        <v>803</v>
      </c>
      <c r="I137" s="27">
        <v>12270</v>
      </c>
      <c r="J137" s="27" t="s">
        <v>1038</v>
      </c>
      <c r="L137" s="29">
        <f>VLOOKUP(G137,[2]视频!$G$20:$H$236,2,FALSE)</f>
        <v>0</v>
      </c>
      <c r="M137" s="40">
        <f t="shared" si="6"/>
        <v>7.497962510187449</v>
      </c>
      <c r="N137" s="40">
        <f t="shared" si="7"/>
        <v>1.6299918500407497E-2</v>
      </c>
      <c r="O137" s="40">
        <f t="shared" si="8"/>
        <v>2.1739130434782609E-3</v>
      </c>
      <c r="P137" s="27" t="s">
        <v>405</v>
      </c>
      <c r="Q137" s="27" t="s">
        <v>1374</v>
      </c>
      <c r="R137" s="27">
        <v>200</v>
      </c>
      <c r="S137" s="27" t="s">
        <v>736</v>
      </c>
      <c r="T137" s="27">
        <v>5</v>
      </c>
      <c r="U137" s="27" t="s">
        <v>456</v>
      </c>
      <c r="W137" s="27" t="s">
        <v>1375</v>
      </c>
      <c r="X137" s="27" t="s">
        <v>1376</v>
      </c>
    </row>
    <row r="138" spans="1:24" hidden="1">
      <c r="A138" s="27" t="s">
        <v>369</v>
      </c>
      <c r="B138" s="27" t="s">
        <v>119</v>
      </c>
      <c r="C138" s="27" t="s">
        <v>120</v>
      </c>
      <c r="D138" s="27" t="s">
        <v>1377</v>
      </c>
      <c r="E138" s="27" t="s">
        <v>401</v>
      </c>
      <c r="F138" s="27" t="s">
        <v>121</v>
      </c>
      <c r="G138" s="27" t="s">
        <v>122</v>
      </c>
      <c r="I138" s="27">
        <v>13000</v>
      </c>
      <c r="J138" s="27" t="s">
        <v>1378</v>
      </c>
      <c r="L138" s="29" t="str">
        <f>VLOOKUP(G138,[2]视频!$G$20:$H$236,2,FALSE)</f>
        <v>视频待选</v>
      </c>
      <c r="M138" s="40">
        <f t="shared" si="6"/>
        <v>7.5384615384615383</v>
      </c>
      <c r="N138" s="40">
        <f t="shared" si="7"/>
        <v>1.5384615384615385E-2</v>
      </c>
      <c r="O138" s="40">
        <f t="shared" si="8"/>
        <v>2.0408163265306124E-3</v>
      </c>
      <c r="P138" s="27" t="s">
        <v>491</v>
      </c>
      <c r="Q138" s="27" t="s">
        <v>997</v>
      </c>
      <c r="R138" s="27">
        <v>200</v>
      </c>
      <c r="S138" s="27" t="s">
        <v>736</v>
      </c>
      <c r="T138" s="27">
        <v>1</v>
      </c>
      <c r="U138" s="27" t="s">
        <v>37</v>
      </c>
      <c r="V138" s="27" t="s">
        <v>438</v>
      </c>
      <c r="W138" s="27" t="s">
        <v>1379</v>
      </c>
      <c r="X138" s="27" t="s">
        <v>873</v>
      </c>
    </row>
    <row r="139" spans="1:24" hidden="1">
      <c r="A139" s="27" t="s">
        <v>1380</v>
      </c>
      <c r="B139" s="27" t="s">
        <v>1381</v>
      </c>
      <c r="C139" s="27" t="s">
        <v>1382</v>
      </c>
      <c r="D139" s="27" t="s">
        <v>1383</v>
      </c>
      <c r="E139" s="27" t="s">
        <v>475</v>
      </c>
      <c r="F139" s="27" t="s">
        <v>1384</v>
      </c>
      <c r="G139" s="27" t="s">
        <v>1385</v>
      </c>
      <c r="I139" s="27">
        <v>12000</v>
      </c>
      <c r="J139" s="27" t="s">
        <v>1386</v>
      </c>
      <c r="L139" s="29" t="e">
        <f>VLOOKUP(G139,[2]视频!$G$20:$H$236,2,FALSE)</f>
        <v>#N/A</v>
      </c>
      <c r="M139" s="40">
        <f t="shared" si="6"/>
        <v>2.0833333333333335</v>
      </c>
      <c r="N139" s="40">
        <f t="shared" si="7"/>
        <v>1.6666666666666666E-2</v>
      </c>
      <c r="O139" s="40">
        <f t="shared" si="8"/>
        <v>8.0000000000000002E-3</v>
      </c>
      <c r="P139" s="27" t="s">
        <v>491</v>
      </c>
      <c r="Q139" s="27" t="s">
        <v>1387</v>
      </c>
      <c r="R139" s="27">
        <v>200</v>
      </c>
      <c r="S139" s="27" t="s">
        <v>736</v>
      </c>
      <c r="T139" s="27">
        <v>3</v>
      </c>
      <c r="U139" s="27" t="s">
        <v>456</v>
      </c>
      <c r="V139" s="27" t="s">
        <v>1388</v>
      </c>
      <c r="W139" s="27" t="s">
        <v>1068</v>
      </c>
      <c r="X139" s="27" t="s">
        <v>1389</v>
      </c>
    </row>
    <row r="140" spans="1:24" hidden="1">
      <c r="A140" s="27" t="s">
        <v>1390</v>
      </c>
      <c r="B140" s="27" t="s">
        <v>1391</v>
      </c>
      <c r="C140" s="27" t="s">
        <v>1392</v>
      </c>
      <c r="D140" s="27" t="s">
        <v>1393</v>
      </c>
      <c r="E140" s="27" t="s">
        <v>401</v>
      </c>
      <c r="F140" s="27" t="s">
        <v>1394</v>
      </c>
      <c r="G140" s="27" t="s">
        <v>1395</v>
      </c>
      <c r="I140" s="27">
        <v>28000</v>
      </c>
      <c r="J140" s="27" t="s">
        <v>764</v>
      </c>
      <c r="L140" s="29">
        <f>VLOOKUP(G140,[2]视频!$G$20:$H$236,2,FALSE)</f>
        <v>0</v>
      </c>
      <c r="M140" s="40">
        <f t="shared" si="6"/>
        <v>1.1785714285714286</v>
      </c>
      <c r="N140" s="40">
        <f t="shared" si="7"/>
        <v>7.1428571428571426E-3</v>
      </c>
      <c r="O140" s="40">
        <f t="shared" si="8"/>
        <v>6.0606060606060606E-3</v>
      </c>
      <c r="P140" s="27" t="s">
        <v>405</v>
      </c>
      <c r="Q140" s="27" t="s">
        <v>735</v>
      </c>
      <c r="R140" s="27">
        <v>200</v>
      </c>
      <c r="S140" s="27" t="s">
        <v>1396</v>
      </c>
      <c r="T140" s="27">
        <v>5</v>
      </c>
      <c r="U140" s="27" t="s">
        <v>456</v>
      </c>
      <c r="W140" s="27" t="s">
        <v>1100</v>
      </c>
      <c r="X140" s="27" t="s">
        <v>1397</v>
      </c>
    </row>
    <row r="141" spans="1:24" hidden="1">
      <c r="A141" s="27" t="s">
        <v>1398</v>
      </c>
      <c r="B141" s="27" t="s">
        <v>1399</v>
      </c>
      <c r="C141" s="27" t="s">
        <v>1400</v>
      </c>
      <c r="D141" s="27" t="s">
        <v>1401</v>
      </c>
      <c r="E141" s="27" t="s">
        <v>401</v>
      </c>
      <c r="F141" s="27" t="s">
        <v>1402</v>
      </c>
      <c r="G141" s="27" t="s">
        <v>1403</v>
      </c>
      <c r="I141" s="27">
        <v>43000</v>
      </c>
      <c r="J141" s="27" t="s">
        <v>1404</v>
      </c>
      <c r="L141" s="29">
        <f>VLOOKUP(G141,[2]视频!$G$20:$H$236,2,FALSE)</f>
        <v>0</v>
      </c>
      <c r="M141" s="40">
        <f t="shared" si="6"/>
        <v>3.2093023255813953</v>
      </c>
      <c r="N141" s="40">
        <f t="shared" si="7"/>
        <v>6.9767441860465115E-3</v>
      </c>
      <c r="O141" s="40">
        <f t="shared" si="8"/>
        <v>2.1739130434782609E-3</v>
      </c>
      <c r="P141" s="27" t="s">
        <v>585</v>
      </c>
      <c r="Q141" s="27" t="s">
        <v>1241</v>
      </c>
      <c r="R141" s="27">
        <v>300</v>
      </c>
      <c r="S141" s="27" t="s">
        <v>397</v>
      </c>
      <c r="T141" s="27">
        <v>5</v>
      </c>
      <c r="U141" s="27" t="s">
        <v>37</v>
      </c>
      <c r="V141" s="27" t="s">
        <v>621</v>
      </c>
      <c r="W141" s="27" t="s">
        <v>656</v>
      </c>
      <c r="X141" s="27" t="s">
        <v>1405</v>
      </c>
    </row>
    <row r="142" spans="1:24">
      <c r="A142" s="27" t="s">
        <v>1406</v>
      </c>
      <c r="B142" s="27" t="s">
        <v>1407</v>
      </c>
      <c r="C142" s="27" t="s">
        <v>1408</v>
      </c>
      <c r="D142" s="27" t="s">
        <v>1409</v>
      </c>
      <c r="E142" s="27" t="s">
        <v>475</v>
      </c>
      <c r="F142" s="27" t="s">
        <v>1407</v>
      </c>
      <c r="G142" s="27" t="s">
        <v>1410</v>
      </c>
      <c r="H142" s="43" t="s">
        <v>803</v>
      </c>
      <c r="I142" s="27">
        <v>11000</v>
      </c>
      <c r="J142" s="27" t="s">
        <v>1411</v>
      </c>
      <c r="L142" s="29">
        <f>VLOOKUP(G142,[2]视频!$G$20:$H$236,2,FALSE)</f>
        <v>0</v>
      </c>
      <c r="M142" s="40">
        <f t="shared" si="6"/>
        <v>8.6363636363636367</v>
      </c>
      <c r="N142" s="40">
        <f t="shared" si="7"/>
        <v>1.8181818181818181E-2</v>
      </c>
      <c r="O142" s="40">
        <f t="shared" si="8"/>
        <v>2.1052631578947368E-3</v>
      </c>
      <c r="P142" s="27" t="s">
        <v>491</v>
      </c>
      <c r="Q142" s="27" t="s">
        <v>1058</v>
      </c>
      <c r="R142" s="27">
        <v>200</v>
      </c>
      <c r="S142" s="27" t="s">
        <v>418</v>
      </c>
      <c r="T142" s="27">
        <v>1</v>
      </c>
      <c r="U142" s="27" t="s">
        <v>456</v>
      </c>
      <c r="V142" s="27" t="s">
        <v>656</v>
      </c>
      <c r="W142" s="27" t="s">
        <v>397</v>
      </c>
      <c r="X142" s="27" t="s">
        <v>1412</v>
      </c>
    </row>
    <row r="143" spans="1:24" hidden="1">
      <c r="A143" s="27" t="s">
        <v>1413</v>
      </c>
      <c r="B143" s="27" t="s">
        <v>1414</v>
      </c>
      <c r="C143" s="27" t="s">
        <v>1415</v>
      </c>
      <c r="D143" s="27" t="s">
        <v>1416</v>
      </c>
      <c r="E143" s="27" t="s">
        <v>475</v>
      </c>
      <c r="F143" s="27" t="s">
        <v>1414</v>
      </c>
      <c r="G143" s="27" t="s">
        <v>1417</v>
      </c>
      <c r="I143" s="27">
        <v>13000</v>
      </c>
      <c r="J143" s="27" t="s">
        <v>754</v>
      </c>
      <c r="L143" s="29">
        <f>VLOOKUP(G143,[2]视频!$G$20:$H$236,2,FALSE)</f>
        <v>0</v>
      </c>
      <c r="M143" s="40">
        <f t="shared" si="6"/>
        <v>2.4615384615384617</v>
      </c>
      <c r="N143" s="40">
        <f t="shared" si="7"/>
        <v>1.5384615384615385E-2</v>
      </c>
      <c r="O143" s="40">
        <f t="shared" si="8"/>
        <v>6.2500000000000003E-3</v>
      </c>
      <c r="P143" s="27" t="s">
        <v>478</v>
      </c>
      <c r="Q143" s="27" t="s">
        <v>1418</v>
      </c>
      <c r="R143" s="27">
        <v>200</v>
      </c>
      <c r="S143" s="27" t="s">
        <v>418</v>
      </c>
      <c r="T143" s="27">
        <v>5</v>
      </c>
      <c r="U143" s="27" t="s">
        <v>456</v>
      </c>
      <c r="W143" s="27" t="s">
        <v>1419</v>
      </c>
      <c r="X143" s="27" t="s">
        <v>1420</v>
      </c>
    </row>
    <row r="144" spans="1:24" hidden="1">
      <c r="A144" s="27" t="s">
        <v>1421</v>
      </c>
      <c r="B144" s="27" t="s">
        <v>1422</v>
      </c>
      <c r="C144" s="27" t="s">
        <v>1423</v>
      </c>
      <c r="D144" s="27" t="s">
        <v>1424</v>
      </c>
      <c r="E144" s="27" t="s">
        <v>475</v>
      </c>
      <c r="F144" s="27" t="s">
        <v>1425</v>
      </c>
      <c r="G144" s="27" t="s">
        <v>1426</v>
      </c>
      <c r="I144" s="27">
        <v>13000</v>
      </c>
      <c r="J144" s="27" t="s">
        <v>1427</v>
      </c>
      <c r="L144" s="29" t="e">
        <f>VLOOKUP(G144,[2]视频!$G$20:$H$236,2,FALSE)</f>
        <v>#N/A</v>
      </c>
      <c r="M144" s="40">
        <f t="shared" si="6"/>
        <v>2.6153846153846154</v>
      </c>
      <c r="N144" s="40">
        <f t="shared" si="7"/>
        <v>1.5384615384615385E-2</v>
      </c>
      <c r="O144" s="40">
        <f t="shared" si="8"/>
        <v>5.8823529411764705E-3</v>
      </c>
      <c r="P144" s="27" t="s">
        <v>405</v>
      </c>
      <c r="Q144" s="27" t="s">
        <v>1428</v>
      </c>
      <c r="R144" s="27">
        <v>200</v>
      </c>
      <c r="S144" s="27" t="s">
        <v>655</v>
      </c>
      <c r="T144" s="27" t="s">
        <v>1429</v>
      </c>
      <c r="U144" s="27" t="s">
        <v>456</v>
      </c>
      <c r="V144" s="27" t="s">
        <v>1430</v>
      </c>
      <c r="W144" s="27" t="s">
        <v>656</v>
      </c>
      <c r="X144" s="27" t="s">
        <v>1431</v>
      </c>
    </row>
    <row r="145" spans="1:24" hidden="1">
      <c r="A145" s="27" t="s">
        <v>1432</v>
      </c>
      <c r="B145" s="27" t="s">
        <v>1433</v>
      </c>
      <c r="C145" s="27" t="s">
        <v>1434</v>
      </c>
      <c r="D145" s="27" t="s">
        <v>1435</v>
      </c>
      <c r="E145" s="27" t="s">
        <v>401</v>
      </c>
      <c r="F145" s="27" t="s">
        <v>1436</v>
      </c>
      <c r="G145" s="27" t="s">
        <v>1437</v>
      </c>
      <c r="I145" s="27">
        <v>32000</v>
      </c>
      <c r="J145" s="27" t="s">
        <v>893</v>
      </c>
      <c r="L145" s="29">
        <f>VLOOKUP(G145,[2]视频!$G$20:$H$236,2,FALSE)</f>
        <v>0</v>
      </c>
      <c r="M145" s="40">
        <f t="shared" si="6"/>
        <v>2.78125</v>
      </c>
      <c r="N145" s="40">
        <f t="shared" si="7"/>
        <v>9.3749999999999997E-3</v>
      </c>
      <c r="O145" s="40">
        <f t="shared" si="8"/>
        <v>3.3707865168539327E-3</v>
      </c>
      <c r="P145" s="27" t="s">
        <v>686</v>
      </c>
      <c r="Q145" s="27" t="s">
        <v>1438</v>
      </c>
      <c r="R145" s="27">
        <v>300</v>
      </c>
      <c r="S145" s="27" t="s">
        <v>418</v>
      </c>
      <c r="T145" s="27" t="s">
        <v>593</v>
      </c>
      <c r="U145" s="27" t="s">
        <v>456</v>
      </c>
      <c r="V145" s="27" t="s">
        <v>397</v>
      </c>
      <c r="W145" s="27" t="s">
        <v>397</v>
      </c>
      <c r="X145" s="27" t="s">
        <v>1439</v>
      </c>
    </row>
    <row r="146" spans="1:24" hidden="1">
      <c r="A146" s="27" t="s">
        <v>1440</v>
      </c>
      <c r="B146" s="27" t="s">
        <v>1441</v>
      </c>
      <c r="C146" s="27" t="s">
        <v>97</v>
      </c>
      <c r="D146" s="27" t="s">
        <v>1442</v>
      </c>
      <c r="E146" s="27" t="s">
        <v>401</v>
      </c>
      <c r="F146" s="27" t="s">
        <v>98</v>
      </c>
      <c r="G146" s="27" t="s">
        <v>99</v>
      </c>
      <c r="I146" s="27">
        <v>13000</v>
      </c>
      <c r="J146" s="27" t="s">
        <v>1443</v>
      </c>
      <c r="L146" s="29" t="str">
        <f>VLOOKUP(G146,[2]视频!$G$20:$H$236,2,FALSE)</f>
        <v>视频待选</v>
      </c>
      <c r="M146" s="40">
        <f t="shared" si="6"/>
        <v>10.153846153846153</v>
      </c>
      <c r="N146" s="40" t="e">
        <f t="shared" si="7"/>
        <v>#VALUE!</v>
      </c>
      <c r="O146" s="40" t="e">
        <f t="shared" si="8"/>
        <v>#VALUE!</v>
      </c>
      <c r="P146" s="27" t="s">
        <v>585</v>
      </c>
      <c r="Q146" s="27" t="s">
        <v>467</v>
      </c>
      <c r="R146" s="27" t="s">
        <v>417</v>
      </c>
      <c r="S146" s="27" t="s">
        <v>456</v>
      </c>
      <c r="T146" s="27">
        <v>5</v>
      </c>
      <c r="U146" s="27" t="s">
        <v>37</v>
      </c>
      <c r="V146" s="27" t="s">
        <v>507</v>
      </c>
      <c r="W146" s="27" t="s">
        <v>1444</v>
      </c>
      <c r="X146" s="27" t="s">
        <v>1445</v>
      </c>
    </row>
    <row r="147" spans="1:24" hidden="1">
      <c r="A147" s="27" t="s">
        <v>1446</v>
      </c>
      <c r="B147" s="27" t="s">
        <v>1447</v>
      </c>
      <c r="C147" s="27" t="s">
        <v>1448</v>
      </c>
      <c r="D147" s="27" t="s">
        <v>1449</v>
      </c>
      <c r="E147" s="27" t="s">
        <v>449</v>
      </c>
      <c r="F147" s="27" t="s">
        <v>1450</v>
      </c>
      <c r="G147" s="27" t="s">
        <v>1451</v>
      </c>
      <c r="I147" s="27">
        <v>16000</v>
      </c>
      <c r="J147" s="27" t="s">
        <v>946</v>
      </c>
      <c r="L147" s="29">
        <f>VLOOKUP(G147,[2]视频!$G$20:$H$236,2,FALSE)</f>
        <v>0</v>
      </c>
      <c r="M147" s="40">
        <f t="shared" si="6"/>
        <v>1.5</v>
      </c>
      <c r="N147" s="40">
        <f t="shared" si="7"/>
        <v>1.2500000000000001E-2</v>
      </c>
      <c r="O147" s="40">
        <f t="shared" si="8"/>
        <v>8.3333333333333332E-3</v>
      </c>
      <c r="P147" s="27" t="s">
        <v>491</v>
      </c>
      <c r="Q147" s="27" t="s">
        <v>1452</v>
      </c>
      <c r="R147" s="27">
        <v>200</v>
      </c>
      <c r="S147" s="27" t="s">
        <v>480</v>
      </c>
      <c r="T147" s="27">
        <v>5</v>
      </c>
      <c r="U147" s="27" t="s">
        <v>456</v>
      </c>
      <c r="W147" s="27" t="s">
        <v>656</v>
      </c>
      <c r="X147" s="27" t="s">
        <v>1453</v>
      </c>
    </row>
    <row r="148" spans="1:24" hidden="1">
      <c r="A148" s="27" t="s">
        <v>1454</v>
      </c>
      <c r="B148" s="27" t="s">
        <v>1455</v>
      </c>
      <c r="C148" s="27" t="s">
        <v>1456</v>
      </c>
      <c r="D148" s="27" t="s">
        <v>1457</v>
      </c>
      <c r="E148" s="27" t="s">
        <v>401</v>
      </c>
      <c r="F148" s="27" t="s">
        <v>1458</v>
      </c>
      <c r="G148" s="27" t="s">
        <v>1459</v>
      </c>
      <c r="I148" s="27">
        <v>17000</v>
      </c>
      <c r="J148" s="27" t="s">
        <v>1460</v>
      </c>
      <c r="L148" s="29">
        <f>VLOOKUP(G148,[2]视频!$G$20:$H$236,2,FALSE)</f>
        <v>0</v>
      </c>
      <c r="M148" s="40">
        <f t="shared" si="6"/>
        <v>0.47058823529411764</v>
      </c>
      <c r="N148" s="40">
        <f t="shared" si="7"/>
        <v>1.1764705882352941E-2</v>
      </c>
      <c r="O148" s="40">
        <f t="shared" si="8"/>
        <v>2.5000000000000001E-2</v>
      </c>
      <c r="P148" s="27" t="s">
        <v>405</v>
      </c>
      <c r="Q148" s="27" t="s">
        <v>1022</v>
      </c>
      <c r="R148" s="27">
        <v>200</v>
      </c>
      <c r="S148" s="27" t="s">
        <v>456</v>
      </c>
      <c r="T148" s="27">
        <v>3</v>
      </c>
      <c r="U148" s="27" t="s">
        <v>456</v>
      </c>
      <c r="W148" s="27" t="s">
        <v>656</v>
      </c>
      <c r="X148" s="27" t="s">
        <v>1461</v>
      </c>
    </row>
    <row r="149" spans="1:24">
      <c r="A149" s="27" t="s">
        <v>1462</v>
      </c>
      <c r="B149" s="27" t="s">
        <v>267</v>
      </c>
      <c r="C149" s="27" t="s">
        <v>268</v>
      </c>
      <c r="D149" s="27" t="s">
        <v>1463</v>
      </c>
      <c r="E149" s="27" t="s">
        <v>401</v>
      </c>
      <c r="F149" s="27" t="s">
        <v>269</v>
      </c>
      <c r="G149" s="27" t="s">
        <v>270</v>
      </c>
      <c r="H149" s="43" t="s">
        <v>803</v>
      </c>
      <c r="I149" s="27">
        <v>14000</v>
      </c>
      <c r="J149" s="27" t="s">
        <v>1367</v>
      </c>
      <c r="L149" s="29">
        <f>VLOOKUP(G149,[2]视频!$G$20:$H$236,2,FALSE)</f>
        <v>0</v>
      </c>
      <c r="M149" s="40">
        <f t="shared" si="6"/>
        <v>6.9285714285714288</v>
      </c>
      <c r="N149" s="40">
        <f t="shared" si="7"/>
        <v>1.4285714285714285E-2</v>
      </c>
      <c r="O149" s="40">
        <f t="shared" si="8"/>
        <v>2.0618556701030928E-3</v>
      </c>
      <c r="P149" s="27" t="s">
        <v>405</v>
      </c>
      <c r="Q149" s="27" t="s">
        <v>1050</v>
      </c>
      <c r="R149" s="27">
        <v>200</v>
      </c>
      <c r="S149" s="27" t="s">
        <v>655</v>
      </c>
      <c r="T149" s="27">
        <v>5</v>
      </c>
      <c r="U149" s="27" t="s">
        <v>456</v>
      </c>
      <c r="W149" s="27" t="s">
        <v>656</v>
      </c>
      <c r="X149" s="27" t="s">
        <v>1464</v>
      </c>
    </row>
    <row r="150" spans="1:24" hidden="1">
      <c r="A150" s="27" t="s">
        <v>1465</v>
      </c>
      <c r="B150" s="27" t="s">
        <v>1466</v>
      </c>
      <c r="C150" s="27" t="s">
        <v>1467</v>
      </c>
      <c r="D150" s="27" t="s">
        <v>1468</v>
      </c>
      <c r="E150" s="27" t="s">
        <v>449</v>
      </c>
      <c r="F150" s="27" t="s">
        <v>1469</v>
      </c>
      <c r="G150" s="27" t="s">
        <v>1470</v>
      </c>
      <c r="I150" s="27">
        <v>52000</v>
      </c>
      <c r="J150" s="27" t="s">
        <v>1471</v>
      </c>
      <c r="L150" s="29">
        <f>VLOOKUP(G150,[2]视频!$G$20:$H$236,2,FALSE)</f>
        <v>0</v>
      </c>
      <c r="M150" s="40">
        <f t="shared" si="6"/>
        <v>2.0576923076923075</v>
      </c>
      <c r="N150" s="40">
        <f t="shared" si="7"/>
        <v>5.7692307692307696E-3</v>
      </c>
      <c r="O150" s="40">
        <f t="shared" si="8"/>
        <v>2.8037383177570091E-3</v>
      </c>
      <c r="P150" s="27" t="s">
        <v>491</v>
      </c>
      <c r="Q150" s="27" t="s">
        <v>1472</v>
      </c>
      <c r="R150" s="27">
        <v>300</v>
      </c>
      <c r="S150" s="27" t="s">
        <v>480</v>
      </c>
      <c r="T150" s="27">
        <v>5</v>
      </c>
      <c r="U150" s="27" t="s">
        <v>456</v>
      </c>
      <c r="V150" s="27" t="s">
        <v>656</v>
      </c>
      <c r="W150" s="27" t="s">
        <v>656</v>
      </c>
      <c r="X150" s="27" t="s">
        <v>1473</v>
      </c>
    </row>
    <row r="151" spans="1:24" hidden="1">
      <c r="A151" s="27" t="s">
        <v>1474</v>
      </c>
      <c r="B151" s="27" t="s">
        <v>1475</v>
      </c>
      <c r="C151" s="27" t="s">
        <v>1476</v>
      </c>
      <c r="D151" s="27" t="s">
        <v>1477</v>
      </c>
      <c r="E151" s="27" t="s">
        <v>449</v>
      </c>
      <c r="F151" s="27" t="s">
        <v>1478</v>
      </c>
      <c r="G151" s="27" t="s">
        <v>1479</v>
      </c>
      <c r="I151" s="27">
        <v>20000</v>
      </c>
      <c r="J151" s="27" t="s">
        <v>1480</v>
      </c>
      <c r="L151" s="29" t="str">
        <f>VLOOKUP(G151,[2]视频!$G$20:$H$236,2,FALSE)</f>
        <v>视频待选</v>
      </c>
      <c r="M151" s="40">
        <f t="shared" si="6"/>
        <v>6.75</v>
      </c>
      <c r="N151" s="40">
        <f t="shared" si="7"/>
        <v>0.01</v>
      </c>
      <c r="O151" s="40">
        <f t="shared" si="8"/>
        <v>1.4814814814814814E-3</v>
      </c>
      <c r="P151" s="27" t="s">
        <v>478</v>
      </c>
      <c r="Q151" s="27" t="s">
        <v>1481</v>
      </c>
      <c r="R151" s="27">
        <v>200</v>
      </c>
      <c r="S151" s="27" t="s">
        <v>1482</v>
      </c>
      <c r="T151" s="27">
        <v>3</v>
      </c>
      <c r="U151" s="27" t="s">
        <v>37</v>
      </c>
      <c r="V151" s="27" t="s">
        <v>507</v>
      </c>
      <c r="W151" s="27" t="s">
        <v>1483</v>
      </c>
      <c r="X151" s="27" t="s">
        <v>786</v>
      </c>
    </row>
    <row r="152" spans="1:24">
      <c r="A152" s="27" t="s">
        <v>1484</v>
      </c>
      <c r="B152" s="27" t="s">
        <v>272</v>
      </c>
      <c r="C152" s="27" t="s">
        <v>273</v>
      </c>
      <c r="D152" s="27" t="s">
        <v>1485</v>
      </c>
      <c r="E152" s="27" t="s">
        <v>401</v>
      </c>
      <c r="F152" s="27" t="s">
        <v>274</v>
      </c>
      <c r="G152" s="27" t="s">
        <v>275</v>
      </c>
      <c r="H152" s="43" t="s">
        <v>803</v>
      </c>
      <c r="I152" s="27">
        <v>11000</v>
      </c>
      <c r="J152" s="27" t="s">
        <v>1486</v>
      </c>
      <c r="L152" s="29">
        <f>VLOOKUP(G152,[2]视频!$G$20:$H$236,2,FALSE)</f>
        <v>0</v>
      </c>
      <c r="M152" s="40">
        <f t="shared" si="6"/>
        <v>9</v>
      </c>
      <c r="N152" s="40">
        <f t="shared" si="7"/>
        <v>1.8181818181818181E-2</v>
      </c>
      <c r="O152" s="40">
        <f t="shared" si="8"/>
        <v>2.0202020202020202E-3</v>
      </c>
      <c r="P152" s="27" t="s">
        <v>405</v>
      </c>
      <c r="Q152" s="27" t="s">
        <v>500</v>
      </c>
      <c r="R152" s="27">
        <v>200</v>
      </c>
      <c r="S152" s="27" t="s">
        <v>418</v>
      </c>
      <c r="T152" s="27">
        <v>5</v>
      </c>
      <c r="U152" s="27" t="s">
        <v>456</v>
      </c>
      <c r="W152" s="27" t="s">
        <v>656</v>
      </c>
      <c r="X152" s="27" t="s">
        <v>662</v>
      </c>
    </row>
    <row r="153" spans="1:24" hidden="1">
      <c r="A153" s="27" t="s">
        <v>1487</v>
      </c>
      <c r="B153" s="27" t="s">
        <v>125</v>
      </c>
      <c r="C153" s="27" t="s">
        <v>126</v>
      </c>
      <c r="D153" s="27" t="s">
        <v>1488</v>
      </c>
      <c r="E153" s="27" t="s">
        <v>401</v>
      </c>
      <c r="F153" s="27" t="s">
        <v>127</v>
      </c>
      <c r="G153" s="27" t="s">
        <v>128</v>
      </c>
      <c r="I153" s="27">
        <v>22000</v>
      </c>
      <c r="J153" s="27" t="s">
        <v>1489</v>
      </c>
      <c r="L153" s="29" t="str">
        <f>VLOOKUP(G153,[2]视频!$G$20:$H$236,2,FALSE)</f>
        <v>视频待选</v>
      </c>
      <c r="M153" s="40">
        <f t="shared" si="6"/>
        <v>7.1818181818181817</v>
      </c>
      <c r="N153" s="40">
        <f t="shared" si="7"/>
        <v>9.0909090909090905E-3</v>
      </c>
      <c r="O153" s="40">
        <f t="shared" si="8"/>
        <v>1.2658227848101266E-3</v>
      </c>
      <c r="P153" s="27" t="s">
        <v>491</v>
      </c>
      <c r="Q153" s="27" t="s">
        <v>1490</v>
      </c>
      <c r="R153" s="27">
        <v>200</v>
      </c>
      <c r="S153" s="27" t="s">
        <v>397</v>
      </c>
      <c r="T153" s="27">
        <v>2</v>
      </c>
      <c r="U153" s="27" t="s">
        <v>37</v>
      </c>
      <c r="V153" s="27" t="s">
        <v>507</v>
      </c>
      <c r="W153" s="27" t="s">
        <v>1491</v>
      </c>
      <c r="X153" s="27" t="s">
        <v>1492</v>
      </c>
    </row>
    <row r="154" spans="1:24" hidden="1">
      <c r="A154" s="27" t="s">
        <v>56</v>
      </c>
      <c r="B154" s="27" t="s">
        <v>1493</v>
      </c>
      <c r="C154" s="27" t="s">
        <v>1494</v>
      </c>
      <c r="D154" s="27" t="s">
        <v>1495</v>
      </c>
      <c r="E154" s="27" t="s">
        <v>401</v>
      </c>
      <c r="F154" s="27" t="s">
        <v>1496</v>
      </c>
      <c r="G154" s="27" t="s">
        <v>1497</v>
      </c>
      <c r="I154" s="27">
        <v>13000</v>
      </c>
      <c r="J154" s="27" t="s">
        <v>743</v>
      </c>
      <c r="L154" s="29">
        <f>VLOOKUP(G154,[2]视频!$G$20:$H$236,2,FALSE)</f>
        <v>0</v>
      </c>
      <c r="M154" s="40">
        <f t="shared" si="6"/>
        <v>2.3846153846153846</v>
      </c>
      <c r="N154" s="40">
        <f t="shared" si="7"/>
        <v>1.5384615384615385E-2</v>
      </c>
      <c r="O154" s="40">
        <f t="shared" si="8"/>
        <v>6.4516129032258064E-3</v>
      </c>
      <c r="P154" s="27" t="s">
        <v>405</v>
      </c>
      <c r="Q154" s="27" t="s">
        <v>1438</v>
      </c>
      <c r="R154" s="27">
        <v>200</v>
      </c>
      <c r="S154" s="27" t="s">
        <v>846</v>
      </c>
      <c r="T154" s="27">
        <v>7</v>
      </c>
      <c r="U154" s="27" t="s">
        <v>456</v>
      </c>
      <c r="W154" s="27" t="s">
        <v>656</v>
      </c>
      <c r="X154" s="27" t="s">
        <v>1498</v>
      </c>
    </row>
    <row r="155" spans="1:24" hidden="1">
      <c r="A155" s="27" t="s">
        <v>1499</v>
      </c>
      <c r="B155" s="27" t="s">
        <v>1500</v>
      </c>
      <c r="C155" s="27" t="s">
        <v>1501</v>
      </c>
      <c r="D155" s="27" t="s">
        <v>1502</v>
      </c>
      <c r="E155" s="27" t="s">
        <v>475</v>
      </c>
      <c r="F155" s="27" t="s">
        <v>1500</v>
      </c>
      <c r="G155" s="27" t="s">
        <v>1503</v>
      </c>
      <c r="I155" s="27">
        <v>12000</v>
      </c>
      <c r="J155" s="27" t="s">
        <v>1486</v>
      </c>
      <c r="L155" s="29">
        <f>VLOOKUP(G155,[2]视频!$G$20:$H$236,2,FALSE)</f>
        <v>0</v>
      </c>
      <c r="M155" s="40">
        <f t="shared" si="6"/>
        <v>8.25</v>
      </c>
      <c r="N155" s="40">
        <f t="shared" si="7"/>
        <v>1.6666666666666666E-2</v>
      </c>
      <c r="O155" s="40">
        <f t="shared" si="8"/>
        <v>2.0202020202020202E-3</v>
      </c>
      <c r="P155" s="27" t="s">
        <v>491</v>
      </c>
      <c r="Q155" s="27" t="s">
        <v>1504</v>
      </c>
      <c r="R155" s="27">
        <v>200</v>
      </c>
      <c r="S155" s="27" t="s">
        <v>736</v>
      </c>
      <c r="T155" s="27">
        <v>7</v>
      </c>
      <c r="U155" s="27" t="s">
        <v>456</v>
      </c>
      <c r="V155" s="27" t="s">
        <v>656</v>
      </c>
      <c r="W155" s="27" t="s">
        <v>656</v>
      </c>
      <c r="X155" s="27" t="s">
        <v>1505</v>
      </c>
    </row>
    <row r="156" spans="1:24" hidden="1">
      <c r="A156" s="27" t="s">
        <v>1506</v>
      </c>
      <c r="B156" s="27" t="s">
        <v>1507</v>
      </c>
      <c r="C156" s="27" t="s">
        <v>1508</v>
      </c>
      <c r="D156" s="27" t="s">
        <v>1509</v>
      </c>
      <c r="E156" s="27" t="s">
        <v>401</v>
      </c>
      <c r="F156" s="27" t="s">
        <v>1510</v>
      </c>
      <c r="G156" s="27" t="s">
        <v>1511</v>
      </c>
      <c r="H156" s="28"/>
      <c r="I156" s="27">
        <v>11470</v>
      </c>
      <c r="J156" s="27" t="s">
        <v>1512</v>
      </c>
      <c r="L156" s="29">
        <f>VLOOKUP(G156,[2]视频!$G$20:$H$236,2,FALSE)</f>
        <v>0</v>
      </c>
      <c r="M156" s="40">
        <f t="shared" si="6"/>
        <v>8.8055797733217087</v>
      </c>
      <c r="N156" s="40">
        <f t="shared" si="7"/>
        <v>1.7436791630340016E-2</v>
      </c>
      <c r="O156" s="40">
        <f t="shared" si="8"/>
        <v>1.9801980198019802E-3</v>
      </c>
      <c r="P156" s="27" t="s">
        <v>405</v>
      </c>
      <c r="Q156" s="27" t="s">
        <v>500</v>
      </c>
      <c r="R156" s="27">
        <v>200</v>
      </c>
      <c r="S156" s="27" t="s">
        <v>736</v>
      </c>
      <c r="T156" s="27">
        <v>7</v>
      </c>
      <c r="U156" s="27" t="s">
        <v>456</v>
      </c>
      <c r="W156" s="27" t="s">
        <v>656</v>
      </c>
      <c r="X156" s="27" t="s">
        <v>1376</v>
      </c>
    </row>
    <row r="157" spans="1:24" hidden="1">
      <c r="A157" s="27" t="s">
        <v>1513</v>
      </c>
      <c r="B157" s="27" t="s">
        <v>1514</v>
      </c>
      <c r="C157" s="27" t="s">
        <v>1515</v>
      </c>
      <c r="D157" s="27" t="s">
        <v>1516</v>
      </c>
      <c r="E157" s="27" t="s">
        <v>449</v>
      </c>
      <c r="F157" s="27" t="s">
        <v>1514</v>
      </c>
      <c r="G157" s="27" t="s">
        <v>1517</v>
      </c>
      <c r="I157" s="27">
        <v>10000</v>
      </c>
      <c r="J157" s="27" t="s">
        <v>117</v>
      </c>
      <c r="L157" s="29">
        <f>VLOOKUP(G157,[2]视频!$G$20:$H$236,2,FALSE)</f>
        <v>0</v>
      </c>
      <c r="M157" s="40">
        <f t="shared" si="6"/>
        <v>1.4</v>
      </c>
      <c r="N157" s="40">
        <f t="shared" si="7"/>
        <v>0.02</v>
      </c>
      <c r="O157" s="40">
        <f t="shared" si="8"/>
        <v>1.4285714285714285E-2</v>
      </c>
      <c r="P157" s="27" t="s">
        <v>491</v>
      </c>
      <c r="Q157" s="27" t="s">
        <v>1518</v>
      </c>
      <c r="R157" s="27">
        <v>200</v>
      </c>
      <c r="S157" s="27" t="s">
        <v>1519</v>
      </c>
      <c r="T157" s="27">
        <v>3</v>
      </c>
      <c r="U157" s="27" t="s">
        <v>456</v>
      </c>
      <c r="V157" s="27" t="s">
        <v>656</v>
      </c>
      <c r="W157" s="27" t="s">
        <v>1520</v>
      </c>
      <c r="X157" s="27" t="s">
        <v>1521</v>
      </c>
    </row>
    <row r="158" spans="1:24" hidden="1">
      <c r="A158" s="27" t="s">
        <v>1522</v>
      </c>
      <c r="B158" s="27" t="s">
        <v>1523</v>
      </c>
      <c r="C158" s="27" t="s">
        <v>1524</v>
      </c>
      <c r="D158" s="27" t="s">
        <v>1525</v>
      </c>
      <c r="E158" s="27" t="s">
        <v>401</v>
      </c>
      <c r="F158" s="27" t="s">
        <v>1526</v>
      </c>
      <c r="G158" s="27" t="s">
        <v>1527</v>
      </c>
      <c r="I158" s="27">
        <v>11000</v>
      </c>
      <c r="J158" s="27" t="s">
        <v>1528</v>
      </c>
      <c r="L158" s="29">
        <f>VLOOKUP(G158,[2]视频!$G$20:$H$236,2,FALSE)</f>
        <v>0</v>
      </c>
      <c r="M158" s="40">
        <f t="shared" si="6"/>
        <v>9.2727272727272734</v>
      </c>
      <c r="N158" s="40">
        <f t="shared" si="7"/>
        <v>1.8181818181818181E-2</v>
      </c>
      <c r="O158" s="40">
        <f t="shared" si="8"/>
        <v>1.9607843137254902E-3</v>
      </c>
      <c r="P158" s="27" t="s">
        <v>405</v>
      </c>
      <c r="Q158" s="27" t="s">
        <v>1529</v>
      </c>
      <c r="R158" s="27">
        <v>200</v>
      </c>
      <c r="S158" s="27" t="s">
        <v>407</v>
      </c>
      <c r="T158" s="27">
        <v>7</v>
      </c>
      <c r="U158" s="27" t="s">
        <v>456</v>
      </c>
      <c r="W158" s="27" t="s">
        <v>656</v>
      </c>
      <c r="X158" s="27" t="s">
        <v>1530</v>
      </c>
    </row>
    <row r="159" spans="1:24" hidden="1">
      <c r="A159" s="27" t="s">
        <v>48</v>
      </c>
      <c r="B159" s="27" t="s">
        <v>1531</v>
      </c>
      <c r="C159" s="27" t="s">
        <v>1532</v>
      </c>
      <c r="D159" s="27" t="s">
        <v>1533</v>
      </c>
      <c r="E159" s="27" t="s">
        <v>449</v>
      </c>
      <c r="F159" s="27" t="s">
        <v>1534</v>
      </c>
      <c r="G159" s="27" t="s">
        <v>1535</v>
      </c>
      <c r="I159" s="27">
        <v>51000</v>
      </c>
      <c r="J159" s="27" t="s">
        <v>1536</v>
      </c>
      <c r="L159" s="29">
        <f>VLOOKUP(G159,[2]视频!$G$20:$H$236,2,FALSE)</f>
        <v>0</v>
      </c>
      <c r="M159" s="40">
        <f t="shared" si="6"/>
        <v>3.2352941176470589</v>
      </c>
      <c r="N159" s="40">
        <f t="shared" si="7"/>
        <v>5.8823529411764705E-3</v>
      </c>
      <c r="O159" s="40">
        <f t="shared" si="8"/>
        <v>1.8181818181818182E-3</v>
      </c>
      <c r="P159" s="27" t="s">
        <v>491</v>
      </c>
      <c r="Q159" s="27" t="s">
        <v>894</v>
      </c>
      <c r="R159" s="27">
        <v>300</v>
      </c>
      <c r="S159" s="27" t="s">
        <v>1537</v>
      </c>
      <c r="T159" s="27">
        <v>5</v>
      </c>
      <c r="U159" s="27" t="s">
        <v>37</v>
      </c>
      <c r="V159" s="27" t="s">
        <v>1538</v>
      </c>
      <c r="W159" s="27" t="s">
        <v>1539</v>
      </c>
      <c r="X159" s="27" t="s">
        <v>1540</v>
      </c>
    </row>
    <row r="160" spans="1:24" hidden="1">
      <c r="A160" s="27" t="s">
        <v>1541</v>
      </c>
      <c r="B160" s="27" t="s">
        <v>1542</v>
      </c>
      <c r="C160" s="27" t="s">
        <v>1543</v>
      </c>
      <c r="D160" s="27" t="s">
        <v>1544</v>
      </c>
      <c r="E160" s="27" t="s">
        <v>475</v>
      </c>
      <c r="F160" s="27" t="s">
        <v>1545</v>
      </c>
      <c r="G160" s="27" t="s">
        <v>1546</v>
      </c>
      <c r="I160" s="27">
        <v>55000</v>
      </c>
      <c r="J160" s="27" t="s">
        <v>1547</v>
      </c>
      <c r="L160" s="29">
        <f>VLOOKUP(G160,[2]视频!$G$20:$H$236,2,FALSE)</f>
        <v>0</v>
      </c>
      <c r="M160" s="40">
        <f t="shared" si="6"/>
        <v>2.9454545454545453</v>
      </c>
      <c r="N160" s="40">
        <f t="shared" si="7"/>
        <v>5.454545454545455E-3</v>
      </c>
      <c r="O160" s="40">
        <f t="shared" si="8"/>
        <v>1.8518518518518519E-3</v>
      </c>
      <c r="P160" s="27" t="s">
        <v>405</v>
      </c>
      <c r="Q160" s="27" t="s">
        <v>1548</v>
      </c>
      <c r="R160" s="27">
        <v>300</v>
      </c>
      <c r="S160" s="27" t="s">
        <v>418</v>
      </c>
      <c r="T160" s="27">
        <v>7</v>
      </c>
      <c r="U160" s="27" t="s">
        <v>456</v>
      </c>
      <c r="W160" s="27" t="s">
        <v>656</v>
      </c>
      <c r="X160" s="27" t="s">
        <v>1549</v>
      </c>
    </row>
    <row r="161" spans="1:24" hidden="1">
      <c r="A161" s="27" t="s">
        <v>47</v>
      </c>
      <c r="B161" s="27" t="s">
        <v>1550</v>
      </c>
      <c r="C161" s="27" t="s">
        <v>1551</v>
      </c>
      <c r="D161" s="27" t="s">
        <v>1552</v>
      </c>
      <c r="E161" s="27" t="s">
        <v>475</v>
      </c>
      <c r="F161" s="27" t="s">
        <v>1553</v>
      </c>
      <c r="G161" s="27" t="s">
        <v>1554</v>
      </c>
      <c r="H161" s="28"/>
      <c r="I161" s="27">
        <v>28000</v>
      </c>
      <c r="J161" s="27" t="s">
        <v>477</v>
      </c>
      <c r="L161" s="29">
        <f>VLOOKUP(G161,[2]视频!$G$20:$H$236,2,FALSE)</f>
        <v>0</v>
      </c>
      <c r="M161" s="40">
        <f t="shared" si="6"/>
        <v>3.9285714285714284</v>
      </c>
      <c r="N161" s="40">
        <f t="shared" si="7"/>
        <v>7.1428571428571426E-3</v>
      </c>
      <c r="O161" s="40">
        <f t="shared" si="8"/>
        <v>1.8181818181818182E-3</v>
      </c>
      <c r="P161" s="27" t="s">
        <v>405</v>
      </c>
      <c r="Q161" s="27" t="s">
        <v>1555</v>
      </c>
      <c r="R161" s="27">
        <v>200</v>
      </c>
      <c r="S161" s="27" t="s">
        <v>655</v>
      </c>
      <c r="T161" s="27">
        <v>5</v>
      </c>
      <c r="U161" s="27" t="s">
        <v>37</v>
      </c>
      <c r="V161" s="27" t="s">
        <v>507</v>
      </c>
      <c r="W161" s="27" t="s">
        <v>397</v>
      </c>
      <c r="X161" s="27" t="s">
        <v>668</v>
      </c>
    </row>
    <row r="162" spans="1:24" hidden="1">
      <c r="A162" s="27" t="s">
        <v>1556</v>
      </c>
      <c r="B162" s="27" t="s">
        <v>1557</v>
      </c>
      <c r="C162" s="27" t="s">
        <v>1558</v>
      </c>
      <c r="D162" s="27" t="s">
        <v>1558</v>
      </c>
      <c r="E162" s="27" t="s">
        <v>475</v>
      </c>
      <c r="F162" s="27" t="s">
        <v>1559</v>
      </c>
      <c r="G162" s="27" t="s">
        <v>1560</v>
      </c>
      <c r="I162" s="27">
        <v>17000</v>
      </c>
      <c r="J162" s="27" t="s">
        <v>404</v>
      </c>
      <c r="L162" s="29">
        <f>VLOOKUP(G162,[2]视频!$G$20:$H$236,2,FALSE)</f>
        <v>0</v>
      </c>
      <c r="M162" s="40">
        <f t="shared" si="6"/>
        <v>6.6470588235294121</v>
      </c>
      <c r="N162" s="40">
        <f t="shared" si="7"/>
        <v>1.1764705882352941E-2</v>
      </c>
      <c r="O162" s="40">
        <f t="shared" si="8"/>
        <v>1.7699115044247787E-3</v>
      </c>
      <c r="P162" s="27" t="s">
        <v>491</v>
      </c>
      <c r="Q162" s="27" t="s">
        <v>427</v>
      </c>
      <c r="R162" s="27">
        <v>200</v>
      </c>
      <c r="S162" s="27" t="s">
        <v>480</v>
      </c>
      <c r="T162" s="27">
        <v>7</v>
      </c>
      <c r="U162" s="27" t="s">
        <v>456</v>
      </c>
      <c r="W162" s="27" t="s">
        <v>656</v>
      </c>
      <c r="X162" s="27" t="s">
        <v>1561</v>
      </c>
    </row>
    <row r="163" spans="1:24" hidden="1">
      <c r="A163" s="27" t="s">
        <v>1562</v>
      </c>
      <c r="B163" s="27" t="s">
        <v>1563</v>
      </c>
      <c r="C163" s="27" t="s">
        <v>1564</v>
      </c>
      <c r="D163" s="27" t="s">
        <v>1565</v>
      </c>
      <c r="E163" s="27" t="s">
        <v>449</v>
      </c>
      <c r="F163" s="27" t="s">
        <v>1566</v>
      </c>
      <c r="G163" s="27" t="s">
        <v>1567</v>
      </c>
      <c r="I163" s="27">
        <v>41000</v>
      </c>
      <c r="J163" s="27" t="s">
        <v>1568</v>
      </c>
      <c r="L163" s="29">
        <f>VLOOKUP(G163,[2]视频!$G$20:$H$236,2,FALSE)</f>
        <v>0</v>
      </c>
      <c r="M163" s="40">
        <f t="shared" si="6"/>
        <v>4.1951219512195124</v>
      </c>
      <c r="N163" s="40">
        <f t="shared" si="7"/>
        <v>7.3170731707317077E-3</v>
      </c>
      <c r="O163" s="40">
        <f t="shared" si="8"/>
        <v>1.7441860465116279E-3</v>
      </c>
      <c r="P163" s="27" t="s">
        <v>405</v>
      </c>
      <c r="Q163" s="27" t="s">
        <v>467</v>
      </c>
      <c r="R163" s="27">
        <v>300</v>
      </c>
      <c r="S163" s="27" t="s">
        <v>1569</v>
      </c>
      <c r="T163" s="27">
        <v>7</v>
      </c>
      <c r="U163" s="27" t="s">
        <v>37</v>
      </c>
      <c r="V163" s="27" t="s">
        <v>420</v>
      </c>
      <c r="W163" s="27" t="s">
        <v>1570</v>
      </c>
      <c r="X163" s="27" t="s">
        <v>1571</v>
      </c>
    </row>
    <row r="164" spans="1:24" hidden="1">
      <c r="A164" s="27" t="s">
        <v>1572</v>
      </c>
      <c r="B164" s="27" t="s">
        <v>1573</v>
      </c>
      <c r="C164" s="27" t="s">
        <v>1574</v>
      </c>
      <c r="D164" s="27" t="s">
        <v>1574</v>
      </c>
      <c r="E164" s="27" t="s">
        <v>401</v>
      </c>
      <c r="F164" s="27" t="s">
        <v>1575</v>
      </c>
      <c r="G164" s="27" t="s">
        <v>1576</v>
      </c>
      <c r="H164" s="28"/>
      <c r="I164" s="27">
        <v>7012</v>
      </c>
      <c r="J164" s="27" t="s">
        <v>600</v>
      </c>
      <c r="L164" s="29">
        <f>VLOOKUP(G164,[2]视频!$G$20:$H$236,2,FALSE)</f>
        <v>0</v>
      </c>
      <c r="M164" s="40">
        <f t="shared" si="6"/>
        <v>17.113519680547633</v>
      </c>
      <c r="N164" s="40">
        <f t="shared" si="7"/>
        <v>2.8522532800912721E-2</v>
      </c>
      <c r="O164" s="40">
        <f t="shared" si="8"/>
        <v>1.6666666666666668E-3</v>
      </c>
      <c r="P164" s="27" t="s">
        <v>491</v>
      </c>
      <c r="Q164" s="27" t="s">
        <v>546</v>
      </c>
      <c r="R164" s="27">
        <v>200</v>
      </c>
      <c r="S164" s="27" t="s">
        <v>480</v>
      </c>
      <c r="T164" s="27">
        <v>7</v>
      </c>
      <c r="U164" s="27" t="s">
        <v>456</v>
      </c>
      <c r="V164" s="27" t="s">
        <v>656</v>
      </c>
      <c r="W164" s="27" t="s">
        <v>656</v>
      </c>
      <c r="X164" s="27" t="s">
        <v>569</v>
      </c>
    </row>
    <row r="165" spans="1:24">
      <c r="A165" s="27" t="s">
        <v>1577</v>
      </c>
      <c r="B165" s="27" t="s">
        <v>1578</v>
      </c>
      <c r="C165" s="27" t="s">
        <v>278</v>
      </c>
      <c r="D165" s="27" t="s">
        <v>1579</v>
      </c>
      <c r="E165" s="27" t="s">
        <v>401</v>
      </c>
      <c r="F165" s="27" t="s">
        <v>279</v>
      </c>
      <c r="G165" s="27" t="s">
        <v>280</v>
      </c>
      <c r="H165" s="43" t="s">
        <v>803</v>
      </c>
      <c r="I165" s="27">
        <v>15610</v>
      </c>
      <c r="J165" s="27" t="s">
        <v>600</v>
      </c>
      <c r="L165" s="29">
        <f>VLOOKUP(G165,[2]视频!$G$20:$H$236,2,FALSE)</f>
        <v>0</v>
      </c>
      <c r="M165" s="40">
        <f t="shared" si="6"/>
        <v>7.6873798846893013</v>
      </c>
      <c r="N165" s="40">
        <f t="shared" si="7"/>
        <v>1.2812299807815503E-2</v>
      </c>
      <c r="O165" s="40">
        <f t="shared" si="8"/>
        <v>1.6666666666666668E-3</v>
      </c>
      <c r="P165" s="27" t="s">
        <v>453</v>
      </c>
      <c r="Q165" s="27" t="s">
        <v>773</v>
      </c>
      <c r="R165" s="27">
        <v>200</v>
      </c>
      <c r="S165" s="27" t="s">
        <v>744</v>
      </c>
      <c r="T165" s="27">
        <v>5</v>
      </c>
      <c r="U165" s="27" t="s">
        <v>456</v>
      </c>
      <c r="W165" s="27" t="s">
        <v>656</v>
      </c>
      <c r="X165" s="27" t="s">
        <v>1580</v>
      </c>
    </row>
    <row r="166" spans="1:24" hidden="1">
      <c r="A166" s="27" t="s">
        <v>1581</v>
      </c>
      <c r="B166" s="27" t="s">
        <v>1582</v>
      </c>
      <c r="C166" s="27" t="s">
        <v>1583</v>
      </c>
      <c r="D166" s="27" t="s">
        <v>1584</v>
      </c>
      <c r="E166" s="27" t="s">
        <v>401</v>
      </c>
      <c r="F166" s="27" t="s">
        <v>1582</v>
      </c>
      <c r="G166" s="27" t="s">
        <v>1585</v>
      </c>
      <c r="I166" s="27">
        <v>28000</v>
      </c>
      <c r="J166" s="27" t="s">
        <v>1586</v>
      </c>
      <c r="L166" s="29">
        <f>VLOOKUP(G166,[2]视频!$G$20:$H$236,2,FALSE)</f>
        <v>0</v>
      </c>
      <c r="M166" s="40">
        <f t="shared" si="6"/>
        <v>4.3214285714285712</v>
      </c>
      <c r="N166" s="40">
        <f t="shared" si="7"/>
        <v>7.1428571428571426E-3</v>
      </c>
      <c r="O166" s="40">
        <f t="shared" si="8"/>
        <v>1.652892561983471E-3</v>
      </c>
      <c r="P166" s="27" t="s">
        <v>491</v>
      </c>
      <c r="Q166" s="27" t="s">
        <v>1529</v>
      </c>
      <c r="R166" s="27">
        <v>200</v>
      </c>
      <c r="S166" s="27" t="s">
        <v>468</v>
      </c>
      <c r="T166" s="27">
        <v>7</v>
      </c>
      <c r="U166" s="27" t="s">
        <v>456</v>
      </c>
      <c r="W166" s="27" t="s">
        <v>656</v>
      </c>
      <c r="X166" s="27" t="s">
        <v>1006</v>
      </c>
    </row>
    <row r="167" spans="1:24" hidden="1">
      <c r="A167" s="27" t="s">
        <v>1587</v>
      </c>
      <c r="B167" s="27" t="s">
        <v>1588</v>
      </c>
      <c r="C167" s="27" t="s">
        <v>1589</v>
      </c>
      <c r="D167" s="27" t="s">
        <v>1590</v>
      </c>
      <c r="E167" s="27" t="s">
        <v>401</v>
      </c>
      <c r="F167" s="27" t="s">
        <v>1588</v>
      </c>
      <c r="G167" s="27" t="s">
        <v>1591</v>
      </c>
      <c r="I167" s="27">
        <v>18000</v>
      </c>
      <c r="J167" s="27" t="s">
        <v>1592</v>
      </c>
      <c r="L167" s="29">
        <f>VLOOKUP(G167,[2]视频!$G$20:$H$236,2,FALSE)</f>
        <v>0</v>
      </c>
      <c r="M167" s="40">
        <f t="shared" si="6"/>
        <v>1.177</v>
      </c>
      <c r="N167" s="40">
        <f t="shared" si="7"/>
        <v>1.1111111111111112E-2</v>
      </c>
      <c r="O167" s="40">
        <f t="shared" si="8"/>
        <v>9.4401963560842069E-3</v>
      </c>
      <c r="P167" s="27" t="s">
        <v>585</v>
      </c>
      <c r="Q167" s="27" t="s">
        <v>1593</v>
      </c>
      <c r="R167" s="27">
        <v>200</v>
      </c>
      <c r="S167" s="27" t="s">
        <v>744</v>
      </c>
      <c r="T167" s="27">
        <v>2</v>
      </c>
      <c r="U167" s="27" t="s">
        <v>456</v>
      </c>
      <c r="V167" s="27" t="s">
        <v>656</v>
      </c>
      <c r="W167" s="27" t="s">
        <v>656</v>
      </c>
      <c r="X167" s="27" t="s">
        <v>1594</v>
      </c>
    </row>
    <row r="168" spans="1:24" hidden="1">
      <c r="A168" s="27" t="s">
        <v>1595</v>
      </c>
      <c r="B168" s="27" t="s">
        <v>1596</v>
      </c>
      <c r="C168" s="27" t="s">
        <v>1597</v>
      </c>
      <c r="D168" s="27" t="s">
        <v>1598</v>
      </c>
      <c r="E168" s="27" t="s">
        <v>401</v>
      </c>
      <c r="F168" s="27" t="s">
        <v>1599</v>
      </c>
      <c r="G168" s="27" t="s">
        <v>1600</v>
      </c>
      <c r="I168" s="27">
        <v>25000</v>
      </c>
      <c r="J168" s="27" t="s">
        <v>1358</v>
      </c>
      <c r="L168" s="29" t="e">
        <f>VLOOKUP(G168,[2]视频!$G$20:$H$236,2,FALSE)</f>
        <v>#N/A</v>
      </c>
      <c r="M168" s="40">
        <f t="shared" si="6"/>
        <v>5.04</v>
      </c>
      <c r="N168" s="40">
        <f t="shared" si="7"/>
        <v>8.0000000000000002E-3</v>
      </c>
      <c r="O168" s="40">
        <f t="shared" si="8"/>
        <v>1.5873015873015873E-3</v>
      </c>
      <c r="P168" s="27" t="s">
        <v>491</v>
      </c>
      <c r="Q168" s="27" t="s">
        <v>427</v>
      </c>
      <c r="R168" s="27">
        <v>200</v>
      </c>
      <c r="S168" s="27" t="s">
        <v>418</v>
      </c>
      <c r="T168" s="27">
        <v>7</v>
      </c>
      <c r="U168" s="27" t="s">
        <v>456</v>
      </c>
      <c r="V168" s="27" t="s">
        <v>1340</v>
      </c>
      <c r="W168" s="27" t="s">
        <v>656</v>
      </c>
      <c r="X168" s="27" t="s">
        <v>1601</v>
      </c>
    </row>
    <row r="169" spans="1:24">
      <c r="A169" s="27" t="s">
        <v>1602</v>
      </c>
      <c r="B169" s="27" t="s">
        <v>283</v>
      </c>
      <c r="C169" s="27" t="s">
        <v>284</v>
      </c>
      <c r="D169" s="27" t="s">
        <v>1603</v>
      </c>
      <c r="E169" s="27" t="s">
        <v>401</v>
      </c>
      <c r="F169" s="27" t="s">
        <v>283</v>
      </c>
      <c r="G169" s="27" t="s">
        <v>285</v>
      </c>
      <c r="H169" s="43" t="s">
        <v>803</v>
      </c>
      <c r="I169" s="27">
        <v>13000</v>
      </c>
      <c r="J169" s="27" t="s">
        <v>1604</v>
      </c>
      <c r="L169" s="29">
        <f>VLOOKUP(G169,[2]视频!$G$20:$H$236,2,FALSE)</f>
        <v>0</v>
      </c>
      <c r="M169" s="40">
        <f t="shared" si="6"/>
        <v>9.7692307692307701</v>
      </c>
      <c r="N169" s="40">
        <f t="shared" si="7"/>
        <v>1.5384615384615385E-2</v>
      </c>
      <c r="O169" s="40">
        <f t="shared" si="8"/>
        <v>1.5748031496062992E-3</v>
      </c>
      <c r="P169" s="27" t="s">
        <v>491</v>
      </c>
      <c r="Q169" s="27" t="s">
        <v>735</v>
      </c>
      <c r="R169" s="27">
        <v>200</v>
      </c>
      <c r="S169" s="27" t="s">
        <v>736</v>
      </c>
      <c r="T169" s="27">
        <v>3</v>
      </c>
      <c r="U169" s="27" t="s">
        <v>456</v>
      </c>
      <c r="W169" s="27" t="s">
        <v>456</v>
      </c>
      <c r="X169" s="27" t="s">
        <v>1605</v>
      </c>
    </row>
    <row r="170" spans="1:24" hidden="1">
      <c r="A170" s="27" t="s">
        <v>1606</v>
      </c>
      <c r="B170" s="27" t="s">
        <v>1607</v>
      </c>
      <c r="C170" s="27" t="s">
        <v>1608</v>
      </c>
      <c r="D170" s="27" t="s">
        <v>1609</v>
      </c>
      <c r="E170" s="27" t="s">
        <v>401</v>
      </c>
      <c r="F170" s="27" t="s">
        <v>1610</v>
      </c>
      <c r="G170" s="27" t="s">
        <v>1611</v>
      </c>
      <c r="I170" s="27">
        <v>10330</v>
      </c>
      <c r="J170" s="27" t="s">
        <v>1612</v>
      </c>
      <c r="L170" s="29">
        <f>VLOOKUP(G170,[2]视频!$G$20:$H$236,2,FALSE)</f>
        <v>0</v>
      </c>
      <c r="M170" s="40">
        <f t="shared" si="6"/>
        <v>2.7105517909002903</v>
      </c>
      <c r="N170" s="40">
        <f t="shared" si="7"/>
        <v>1.9361084220716359E-2</v>
      </c>
      <c r="O170" s="40">
        <f t="shared" si="8"/>
        <v>7.1428571428571426E-3</v>
      </c>
      <c r="P170" s="27" t="s">
        <v>491</v>
      </c>
      <c r="Q170" s="27" t="s">
        <v>1374</v>
      </c>
      <c r="R170" s="27">
        <v>200</v>
      </c>
      <c r="S170" s="27" t="s">
        <v>418</v>
      </c>
      <c r="T170" s="27">
        <v>5</v>
      </c>
      <c r="U170" s="27" t="s">
        <v>456</v>
      </c>
      <c r="W170" s="27" t="s">
        <v>656</v>
      </c>
      <c r="X170" s="27" t="s">
        <v>1613</v>
      </c>
    </row>
    <row r="171" spans="1:24">
      <c r="A171" s="27" t="s">
        <v>1614</v>
      </c>
      <c r="B171" s="27" t="s">
        <v>1615</v>
      </c>
      <c r="C171" s="27" t="s">
        <v>1616</v>
      </c>
      <c r="D171" s="27" t="s">
        <v>1617</v>
      </c>
      <c r="E171" s="27" t="s">
        <v>449</v>
      </c>
      <c r="F171" s="27" t="s">
        <v>1615</v>
      </c>
      <c r="G171" s="27" t="s">
        <v>1618</v>
      </c>
      <c r="H171" s="43" t="s">
        <v>803</v>
      </c>
      <c r="I171" s="27">
        <v>37000</v>
      </c>
      <c r="J171" s="27" t="s">
        <v>1619</v>
      </c>
      <c r="L171" s="29">
        <f>VLOOKUP(G171,[2]视频!$G$20:$H$236,2,FALSE)</f>
        <v>0</v>
      </c>
      <c r="M171" s="40">
        <f t="shared" si="6"/>
        <v>5.1621621621621623</v>
      </c>
      <c r="N171" s="40">
        <f t="shared" si="7"/>
        <v>8.1081081081081086E-3</v>
      </c>
      <c r="O171" s="40">
        <f t="shared" si="8"/>
        <v>1.5706806282722514E-3</v>
      </c>
      <c r="P171" s="27" t="s">
        <v>686</v>
      </c>
      <c r="Q171" s="27" t="s">
        <v>1213</v>
      </c>
      <c r="R171" s="27">
        <v>300</v>
      </c>
      <c r="S171" s="27" t="s">
        <v>418</v>
      </c>
      <c r="T171" s="27">
        <v>5</v>
      </c>
      <c r="U171" s="27" t="s">
        <v>456</v>
      </c>
      <c r="W171" s="27" t="s">
        <v>656</v>
      </c>
      <c r="X171" s="27" t="s">
        <v>1620</v>
      </c>
    </row>
    <row r="172" spans="1:24" hidden="1">
      <c r="A172" s="27" t="s">
        <v>1621</v>
      </c>
      <c r="B172" s="27" t="s">
        <v>1622</v>
      </c>
      <c r="C172" s="27" t="s">
        <v>1623</v>
      </c>
      <c r="D172" s="27" t="s">
        <v>1624</v>
      </c>
      <c r="E172" s="27" t="s">
        <v>401</v>
      </c>
      <c r="F172" s="27" t="s">
        <v>1625</v>
      </c>
      <c r="G172" s="27" t="s">
        <v>1626</v>
      </c>
      <c r="I172" s="27">
        <v>23000</v>
      </c>
      <c r="J172" s="27" t="s">
        <v>1627</v>
      </c>
      <c r="L172" s="29">
        <f>VLOOKUP(G172,[2]视频!$G$20:$H$236,2,FALSE)</f>
        <v>0</v>
      </c>
      <c r="M172" s="40">
        <f t="shared" si="6"/>
        <v>1.173913043478261</v>
      </c>
      <c r="N172" s="40">
        <f t="shared" si="7"/>
        <v>8.6956521739130436E-3</v>
      </c>
      <c r="O172" s="40">
        <f t="shared" si="8"/>
        <v>7.4074074074074077E-3</v>
      </c>
      <c r="P172" s="27" t="s">
        <v>405</v>
      </c>
      <c r="Q172" s="27" t="s">
        <v>1022</v>
      </c>
      <c r="R172" s="27">
        <v>200</v>
      </c>
      <c r="S172" s="27" t="s">
        <v>418</v>
      </c>
      <c r="T172" s="27">
        <v>5</v>
      </c>
      <c r="U172" s="27" t="s">
        <v>456</v>
      </c>
      <c r="V172" s="27" t="s">
        <v>656</v>
      </c>
      <c r="W172" s="27" t="s">
        <v>799</v>
      </c>
      <c r="X172" s="27" t="s">
        <v>1628</v>
      </c>
    </row>
    <row r="173" spans="1:24">
      <c r="A173" s="27" t="s">
        <v>1629</v>
      </c>
      <c r="B173" s="27" t="s">
        <v>287</v>
      </c>
      <c r="C173" s="27" t="s">
        <v>288</v>
      </c>
      <c r="D173" s="27" t="s">
        <v>1630</v>
      </c>
      <c r="E173" s="27" t="s">
        <v>401</v>
      </c>
      <c r="F173" s="27" t="s">
        <v>287</v>
      </c>
      <c r="G173" s="27" t="s">
        <v>289</v>
      </c>
      <c r="H173" s="43" t="s">
        <v>803</v>
      </c>
      <c r="I173" s="27">
        <v>24000</v>
      </c>
      <c r="J173" s="27" t="s">
        <v>1266</v>
      </c>
      <c r="L173" s="29">
        <f>VLOOKUP(G173,[2]视频!$G$20:$H$236,2,FALSE)</f>
        <v>0</v>
      </c>
      <c r="M173" s="40">
        <f t="shared" si="6"/>
        <v>5.333333333333333</v>
      </c>
      <c r="N173" s="40">
        <f t="shared" si="7"/>
        <v>8.3333333333333332E-3</v>
      </c>
      <c r="O173" s="40">
        <f t="shared" si="8"/>
        <v>1.5625000000000001E-3</v>
      </c>
      <c r="P173" s="27" t="s">
        <v>405</v>
      </c>
      <c r="Q173" s="27" t="s">
        <v>773</v>
      </c>
      <c r="R173" s="27">
        <v>200</v>
      </c>
      <c r="S173" s="27" t="s">
        <v>480</v>
      </c>
      <c r="T173" s="27">
        <v>5</v>
      </c>
      <c r="U173" s="27" t="s">
        <v>456</v>
      </c>
      <c r="W173" s="27" t="s">
        <v>656</v>
      </c>
      <c r="X173" s="27" t="s">
        <v>1631</v>
      </c>
    </row>
    <row r="174" spans="1:24" hidden="1">
      <c r="A174" s="27" t="s">
        <v>1632</v>
      </c>
      <c r="B174" s="27" t="s">
        <v>1633</v>
      </c>
      <c r="C174" s="27" t="s">
        <v>1634</v>
      </c>
      <c r="D174" s="27" t="s">
        <v>1634</v>
      </c>
      <c r="E174" s="27" t="s">
        <v>475</v>
      </c>
      <c r="F174" s="27" t="s">
        <v>1635</v>
      </c>
      <c r="G174" s="27" t="s">
        <v>1636</v>
      </c>
      <c r="I174" s="27">
        <v>21000</v>
      </c>
      <c r="J174" s="27" t="s">
        <v>1637</v>
      </c>
      <c r="L174" s="29">
        <f>VLOOKUP(G174,[2]视频!$G$20:$H$236,2,FALSE)</f>
        <v>0</v>
      </c>
      <c r="M174" s="40">
        <f t="shared" si="6"/>
        <v>1.9047619047619047</v>
      </c>
      <c r="N174" s="40">
        <f t="shared" si="7"/>
        <v>9.5238095238095247E-3</v>
      </c>
      <c r="O174" s="40">
        <f t="shared" si="8"/>
        <v>5.0000000000000001E-3</v>
      </c>
      <c r="P174" s="27" t="s">
        <v>491</v>
      </c>
      <c r="Q174" s="27" t="s">
        <v>773</v>
      </c>
      <c r="R174" s="27">
        <v>200</v>
      </c>
      <c r="S174" s="27" t="s">
        <v>736</v>
      </c>
      <c r="T174" s="27">
        <v>5</v>
      </c>
      <c r="U174" s="27" t="s">
        <v>456</v>
      </c>
      <c r="W174" s="27" t="s">
        <v>397</v>
      </c>
      <c r="X174" s="27" t="s">
        <v>1638</v>
      </c>
    </row>
    <row r="175" spans="1:24" hidden="1">
      <c r="A175" s="27" t="s">
        <v>1639</v>
      </c>
      <c r="B175" s="27" t="s">
        <v>1640</v>
      </c>
      <c r="C175" s="27" t="s">
        <v>1641</v>
      </c>
      <c r="D175" s="27" t="s">
        <v>1642</v>
      </c>
      <c r="E175" s="27" t="s">
        <v>401</v>
      </c>
      <c r="F175" s="27" t="s">
        <v>1643</v>
      </c>
      <c r="G175" s="27" t="s">
        <v>1644</v>
      </c>
      <c r="I175" s="27">
        <v>11000</v>
      </c>
      <c r="J175" s="27" t="s">
        <v>522</v>
      </c>
      <c r="L175" s="29">
        <f>VLOOKUP(G175,[2]视频!$G$20:$H$236,2,FALSE)</f>
        <v>0</v>
      </c>
      <c r="M175" s="40">
        <f t="shared" si="6"/>
        <v>2.3636363636363638</v>
      </c>
      <c r="N175" s="40">
        <f t="shared" si="7"/>
        <v>1.8181818181818181E-2</v>
      </c>
      <c r="O175" s="40">
        <f t="shared" si="8"/>
        <v>7.6923076923076927E-3</v>
      </c>
      <c r="P175" s="27" t="s">
        <v>405</v>
      </c>
      <c r="Q175" s="27" t="s">
        <v>1645</v>
      </c>
      <c r="R175" s="27">
        <v>200</v>
      </c>
      <c r="S175" s="27" t="s">
        <v>1646</v>
      </c>
      <c r="T175" s="27">
        <v>3</v>
      </c>
      <c r="U175" s="27" t="s">
        <v>456</v>
      </c>
      <c r="W175" s="27" t="s">
        <v>656</v>
      </c>
      <c r="X175" s="27" t="s">
        <v>1647</v>
      </c>
    </row>
    <row r="176" spans="1:24" hidden="1">
      <c r="A176" s="27" t="s">
        <v>1648</v>
      </c>
      <c r="B176" s="27" t="s">
        <v>1649</v>
      </c>
      <c r="C176" s="27" t="s">
        <v>1650</v>
      </c>
      <c r="D176" s="27" t="s">
        <v>1651</v>
      </c>
      <c r="E176" s="27" t="s">
        <v>475</v>
      </c>
      <c r="F176" s="27" t="s">
        <v>1652</v>
      </c>
      <c r="G176" s="27" t="s">
        <v>1653</v>
      </c>
      <c r="I176" s="27">
        <v>12000</v>
      </c>
      <c r="J176" s="27" t="s">
        <v>1124</v>
      </c>
      <c r="L176" s="29">
        <f>VLOOKUP(G176,[2]视频!$G$20:$H$236,2,FALSE)</f>
        <v>0</v>
      </c>
      <c r="M176" s="40">
        <f t="shared" si="6"/>
        <v>2.9166666666666665</v>
      </c>
      <c r="N176" s="40">
        <f t="shared" si="7"/>
        <v>1.6666666666666666E-2</v>
      </c>
      <c r="O176" s="40">
        <f t="shared" si="8"/>
        <v>5.7142857142857143E-3</v>
      </c>
      <c r="P176" s="27" t="s">
        <v>491</v>
      </c>
      <c r="Q176" s="27" t="s">
        <v>454</v>
      </c>
      <c r="R176" s="27">
        <v>200</v>
      </c>
      <c r="S176" s="27" t="s">
        <v>1012</v>
      </c>
      <c r="T176" s="27">
        <v>3</v>
      </c>
      <c r="U176" s="27" t="s">
        <v>456</v>
      </c>
      <c r="W176" s="27" t="s">
        <v>397</v>
      </c>
      <c r="X176" s="27" t="s">
        <v>1654</v>
      </c>
    </row>
    <row r="177" spans="1:24">
      <c r="A177" s="27" t="s">
        <v>1655</v>
      </c>
      <c r="B177" s="27" t="s">
        <v>291</v>
      </c>
      <c r="C177" s="27" t="s">
        <v>292</v>
      </c>
      <c r="D177" s="27" t="s">
        <v>1656</v>
      </c>
      <c r="E177" s="27" t="s">
        <v>401</v>
      </c>
      <c r="F177" s="27" t="s">
        <v>293</v>
      </c>
      <c r="G177" s="27" t="s">
        <v>294</v>
      </c>
      <c r="H177" s="43" t="s">
        <v>803</v>
      </c>
      <c r="I177" s="27">
        <v>11000</v>
      </c>
      <c r="J177" s="27" t="s">
        <v>810</v>
      </c>
      <c r="L177" s="29">
        <f>VLOOKUP(G177,[2]视频!$G$20:$H$236,2,FALSE)</f>
        <v>0</v>
      </c>
      <c r="M177" s="40">
        <f t="shared" si="6"/>
        <v>11.818181818181818</v>
      </c>
      <c r="N177" s="40">
        <f t="shared" si="7"/>
        <v>1.8181818181818181E-2</v>
      </c>
      <c r="O177" s="40">
        <f t="shared" si="8"/>
        <v>1.5384615384615385E-3</v>
      </c>
      <c r="P177" s="27" t="s">
        <v>405</v>
      </c>
      <c r="Q177" s="27" t="s">
        <v>427</v>
      </c>
      <c r="R177" s="27">
        <v>200</v>
      </c>
      <c r="S177" s="27" t="s">
        <v>418</v>
      </c>
      <c r="T177" s="27">
        <v>4</v>
      </c>
      <c r="U177" s="27" t="s">
        <v>456</v>
      </c>
      <c r="W177" s="27" t="s">
        <v>799</v>
      </c>
      <c r="X177" s="27" t="s">
        <v>540</v>
      </c>
    </row>
    <row r="178" spans="1:24" hidden="1">
      <c r="A178" s="27" t="s">
        <v>1657</v>
      </c>
      <c r="B178" s="27" t="s">
        <v>107</v>
      </c>
      <c r="C178" s="27" t="s">
        <v>108</v>
      </c>
      <c r="D178" s="27" t="s">
        <v>1658</v>
      </c>
      <c r="E178" s="27" t="s">
        <v>401</v>
      </c>
      <c r="F178" s="27" t="s">
        <v>109</v>
      </c>
      <c r="G178" s="27" t="s">
        <v>110</v>
      </c>
      <c r="I178" s="27">
        <v>11000</v>
      </c>
      <c r="J178" s="27" t="s">
        <v>1659</v>
      </c>
      <c r="L178" s="29" t="str">
        <f>VLOOKUP(G178,[2]视频!$G$20:$H$236,2,FALSE)</f>
        <v>视频待选</v>
      </c>
      <c r="M178" s="40">
        <f t="shared" si="6"/>
        <v>9.3636363636363633</v>
      </c>
      <c r="N178" s="40">
        <f t="shared" si="7"/>
        <v>1.8181818181818181E-2</v>
      </c>
      <c r="O178" s="40">
        <f t="shared" si="8"/>
        <v>1.9417475728155339E-3</v>
      </c>
      <c r="P178" s="27" t="s">
        <v>585</v>
      </c>
      <c r="Q178" s="27" t="s">
        <v>1660</v>
      </c>
      <c r="R178" s="27">
        <v>200</v>
      </c>
      <c r="S178" s="27" t="s">
        <v>1661</v>
      </c>
      <c r="T178" s="27">
        <v>6</v>
      </c>
      <c r="U178" s="27" t="s">
        <v>37</v>
      </c>
      <c r="V178" s="27" t="s">
        <v>438</v>
      </c>
      <c r="W178" s="27" t="s">
        <v>1662</v>
      </c>
      <c r="X178" s="27" t="s">
        <v>1663</v>
      </c>
    </row>
    <row r="179" spans="1:24" hidden="1">
      <c r="A179" s="27" t="s">
        <v>1664</v>
      </c>
      <c r="B179" s="27" t="s">
        <v>1665</v>
      </c>
      <c r="C179" s="27" t="s">
        <v>1666</v>
      </c>
      <c r="D179" s="27" t="s">
        <v>1666</v>
      </c>
      <c r="E179" s="27" t="s">
        <v>401</v>
      </c>
      <c r="F179" s="27" t="s">
        <v>1667</v>
      </c>
      <c r="G179" s="27" t="s">
        <v>1668</v>
      </c>
      <c r="I179" s="27">
        <v>11000</v>
      </c>
      <c r="J179" s="27" t="s">
        <v>718</v>
      </c>
      <c r="L179" s="29">
        <f>VLOOKUP(G179,[2]视频!$G$20:$H$236,2,FALSE)</f>
        <v>0</v>
      </c>
      <c r="M179" s="40">
        <f t="shared" si="6"/>
        <v>11.909090909090908</v>
      </c>
      <c r="N179" s="40">
        <f t="shared" si="7"/>
        <v>1.8181818181818181E-2</v>
      </c>
      <c r="O179" s="40">
        <f t="shared" si="8"/>
        <v>1.5267175572519084E-3</v>
      </c>
      <c r="P179" s="27" t="s">
        <v>405</v>
      </c>
      <c r="Q179" s="27" t="s">
        <v>427</v>
      </c>
      <c r="R179" s="27">
        <v>200</v>
      </c>
      <c r="S179" s="27" t="s">
        <v>736</v>
      </c>
      <c r="T179" s="27">
        <v>6</v>
      </c>
      <c r="U179" s="27" t="s">
        <v>456</v>
      </c>
      <c r="W179" s="27" t="s">
        <v>656</v>
      </c>
      <c r="X179" s="27" t="s">
        <v>1669</v>
      </c>
    </row>
    <row r="180" spans="1:24">
      <c r="A180" s="27" t="s">
        <v>1670</v>
      </c>
      <c r="B180" s="27" t="s">
        <v>1671</v>
      </c>
      <c r="C180" s="27" t="s">
        <v>1672</v>
      </c>
      <c r="D180" s="27" t="s">
        <v>1673</v>
      </c>
      <c r="E180" s="27" t="s">
        <v>475</v>
      </c>
      <c r="F180" s="27" t="s">
        <v>1671</v>
      </c>
      <c r="G180" s="27" t="s">
        <v>1674</v>
      </c>
      <c r="H180" s="43" t="s">
        <v>803</v>
      </c>
      <c r="I180" s="27">
        <v>21000</v>
      </c>
      <c r="J180" s="27" t="s">
        <v>1443</v>
      </c>
      <c r="L180" s="29">
        <f>VLOOKUP(G180,[2]视频!$G$20:$H$236,2,FALSE)</f>
        <v>0</v>
      </c>
      <c r="M180" s="40">
        <f t="shared" si="6"/>
        <v>6.2857142857142856</v>
      </c>
      <c r="N180" s="40">
        <f t="shared" si="7"/>
        <v>9.5238095238095247E-3</v>
      </c>
      <c r="O180" s="40">
        <f t="shared" si="8"/>
        <v>1.5151515151515152E-3</v>
      </c>
      <c r="P180" s="27" t="s">
        <v>478</v>
      </c>
      <c r="Q180" s="27" t="s">
        <v>1675</v>
      </c>
      <c r="R180" s="27">
        <v>200</v>
      </c>
      <c r="S180" s="27" t="s">
        <v>418</v>
      </c>
      <c r="T180" s="27">
        <v>5</v>
      </c>
      <c r="U180" s="27" t="s">
        <v>456</v>
      </c>
      <c r="W180" s="27" t="s">
        <v>656</v>
      </c>
      <c r="X180" s="27" t="s">
        <v>990</v>
      </c>
    </row>
    <row r="181" spans="1:24" hidden="1">
      <c r="A181" s="27" t="s">
        <v>1676</v>
      </c>
      <c r="B181" s="27" t="s">
        <v>1677</v>
      </c>
      <c r="C181" s="27" t="s">
        <v>1678</v>
      </c>
      <c r="D181" s="27" t="s">
        <v>1678</v>
      </c>
      <c r="E181" s="27" t="s">
        <v>401</v>
      </c>
      <c r="F181" s="27" t="s">
        <v>1679</v>
      </c>
      <c r="G181" s="27" t="s">
        <v>1680</v>
      </c>
      <c r="I181" s="27">
        <v>9108</v>
      </c>
      <c r="J181" s="27" t="s">
        <v>1681</v>
      </c>
      <c r="L181" s="29">
        <f>VLOOKUP(G181,[2]视频!$G$20:$H$236,2,FALSE)</f>
        <v>0</v>
      </c>
      <c r="M181" s="40">
        <f t="shared" si="6"/>
        <v>14.602547211242863</v>
      </c>
      <c r="N181" s="40">
        <f t="shared" si="7"/>
        <v>2.1958717610891524E-2</v>
      </c>
      <c r="O181" s="40">
        <f t="shared" si="8"/>
        <v>1.5037593984962407E-3</v>
      </c>
      <c r="P181" s="27" t="s">
        <v>405</v>
      </c>
      <c r="Q181" s="27" t="s">
        <v>773</v>
      </c>
      <c r="R181" s="27">
        <v>200</v>
      </c>
      <c r="S181" s="27" t="s">
        <v>666</v>
      </c>
      <c r="T181" s="27">
        <v>7</v>
      </c>
      <c r="U181" s="27" t="s">
        <v>456</v>
      </c>
      <c r="V181" s="27" t="s">
        <v>656</v>
      </c>
      <c r="W181" s="27" t="s">
        <v>656</v>
      </c>
      <c r="X181" s="27" t="s">
        <v>1682</v>
      </c>
    </row>
    <row r="182" spans="1:24" hidden="1">
      <c r="A182" s="27" t="s">
        <v>1683</v>
      </c>
      <c r="B182" s="27" t="s">
        <v>1684</v>
      </c>
      <c r="C182" s="27" t="s">
        <v>1685</v>
      </c>
      <c r="D182" s="27" t="s">
        <v>1634</v>
      </c>
      <c r="E182" s="27" t="s">
        <v>401</v>
      </c>
      <c r="F182" s="27" t="s">
        <v>1635</v>
      </c>
      <c r="G182" s="27" t="s">
        <v>1636</v>
      </c>
      <c r="I182" s="27">
        <v>21000</v>
      </c>
      <c r="J182" s="27" t="s">
        <v>1637</v>
      </c>
      <c r="L182" s="29">
        <f>VLOOKUP(G182,[2]视频!$G$20:$H$236,2,FALSE)</f>
        <v>0</v>
      </c>
      <c r="M182" s="40">
        <f t="shared" si="6"/>
        <v>1.9047619047619047</v>
      </c>
      <c r="N182" s="40">
        <f t="shared" si="7"/>
        <v>9.5238095238095247E-3</v>
      </c>
      <c r="O182" s="40">
        <f t="shared" si="8"/>
        <v>5.0000000000000001E-3</v>
      </c>
      <c r="P182" s="27" t="s">
        <v>491</v>
      </c>
      <c r="Q182" s="27" t="s">
        <v>773</v>
      </c>
      <c r="R182" s="27">
        <v>200</v>
      </c>
      <c r="S182" s="27" t="s">
        <v>1646</v>
      </c>
      <c r="T182" s="27">
        <v>5</v>
      </c>
      <c r="U182" s="27" t="s">
        <v>456</v>
      </c>
      <c r="V182" s="27" t="s">
        <v>656</v>
      </c>
      <c r="W182" s="27" t="s">
        <v>656</v>
      </c>
      <c r="X182" s="27" t="s">
        <v>1686</v>
      </c>
    </row>
    <row r="183" spans="1:24" hidden="1">
      <c r="A183" s="27" t="s">
        <v>1687</v>
      </c>
      <c r="B183" s="27" t="s">
        <v>1688</v>
      </c>
      <c r="C183" s="27" t="s">
        <v>1689</v>
      </c>
      <c r="D183" s="27" t="s">
        <v>1690</v>
      </c>
      <c r="E183" s="27" t="s">
        <v>475</v>
      </c>
      <c r="F183" s="27" t="s">
        <v>1691</v>
      </c>
      <c r="G183" s="27" t="s">
        <v>1692</v>
      </c>
      <c r="I183" s="27">
        <v>64000</v>
      </c>
      <c r="J183" s="27" t="s">
        <v>1693</v>
      </c>
      <c r="L183" s="29">
        <f>VLOOKUP(G183,[2]视频!$G$20:$H$236,2,FALSE)</f>
        <v>0</v>
      </c>
      <c r="M183" s="40">
        <f t="shared" si="6"/>
        <v>3.15625</v>
      </c>
      <c r="N183" s="40">
        <f t="shared" si="7"/>
        <v>4.6874999999999998E-3</v>
      </c>
      <c r="O183" s="40">
        <f t="shared" si="8"/>
        <v>1.4851485148514852E-3</v>
      </c>
      <c r="P183" s="27" t="s">
        <v>1694</v>
      </c>
      <c r="Q183" s="27" t="s">
        <v>773</v>
      </c>
      <c r="R183" s="27">
        <v>300</v>
      </c>
      <c r="S183" s="27" t="s">
        <v>1695</v>
      </c>
      <c r="T183" s="27">
        <v>7</v>
      </c>
      <c r="U183" s="27" t="s">
        <v>456</v>
      </c>
      <c r="W183" s="27" t="s">
        <v>656</v>
      </c>
      <c r="X183" s="27" t="s">
        <v>1335</v>
      </c>
    </row>
    <row r="184" spans="1:24" hidden="1">
      <c r="A184" s="27" t="s">
        <v>1696</v>
      </c>
      <c r="B184" s="27" t="s">
        <v>1697</v>
      </c>
      <c r="C184" s="27" t="s">
        <v>1698</v>
      </c>
      <c r="D184" s="27" t="s">
        <v>1698</v>
      </c>
      <c r="E184" s="27" t="s">
        <v>401</v>
      </c>
      <c r="F184" s="27" t="s">
        <v>1699</v>
      </c>
      <c r="G184" s="27" t="s">
        <v>1700</v>
      </c>
      <c r="I184" s="27">
        <v>24000</v>
      </c>
      <c r="J184" s="27" t="s">
        <v>1659</v>
      </c>
      <c r="L184" s="29" t="str">
        <f>VLOOKUP(G184,[2]视频!$G$20:$H$236,2,FALSE)</f>
        <v>视频待选</v>
      </c>
      <c r="M184" s="40">
        <f t="shared" si="6"/>
        <v>4.291666666666667</v>
      </c>
      <c r="N184" s="40">
        <f t="shared" si="7"/>
        <v>8.3333333333333332E-3</v>
      </c>
      <c r="O184" s="40">
        <f t="shared" si="8"/>
        <v>1.9417475728155339E-3</v>
      </c>
      <c r="P184" s="27" t="s">
        <v>491</v>
      </c>
      <c r="Q184" s="27" t="s">
        <v>427</v>
      </c>
      <c r="R184" s="27">
        <v>200</v>
      </c>
      <c r="S184" s="27" t="s">
        <v>736</v>
      </c>
      <c r="T184" s="27">
        <v>5</v>
      </c>
      <c r="U184" s="27" t="s">
        <v>37</v>
      </c>
      <c r="V184" s="27" t="s">
        <v>507</v>
      </c>
      <c r="W184" s="27" t="s">
        <v>1701</v>
      </c>
      <c r="X184" s="27" t="s">
        <v>1702</v>
      </c>
    </row>
    <row r="185" spans="1:24" hidden="1">
      <c r="A185" s="27" t="s">
        <v>1703</v>
      </c>
      <c r="B185" s="27" t="s">
        <v>1704</v>
      </c>
      <c r="C185" s="27" t="s">
        <v>1705</v>
      </c>
      <c r="D185" s="27" t="s">
        <v>1706</v>
      </c>
      <c r="E185" s="27" t="s">
        <v>475</v>
      </c>
      <c r="F185" s="27" t="s">
        <v>1707</v>
      </c>
      <c r="G185" s="27" t="s">
        <v>1708</v>
      </c>
      <c r="I185" s="27">
        <v>16000</v>
      </c>
      <c r="J185" s="27" t="s">
        <v>1709</v>
      </c>
      <c r="L185" s="29">
        <f>VLOOKUP(G185,[2]视频!$G$20:$H$236,2,FALSE)</f>
        <v>0</v>
      </c>
      <c r="M185" s="40">
        <f t="shared" si="6"/>
        <v>3.6875</v>
      </c>
      <c r="N185" s="40">
        <f t="shared" si="7"/>
        <v>1.2500000000000001E-2</v>
      </c>
      <c r="O185" s="40">
        <f t="shared" si="8"/>
        <v>3.3898305084745762E-3</v>
      </c>
      <c r="P185" s="27" t="s">
        <v>405</v>
      </c>
      <c r="Q185" s="27" t="s">
        <v>997</v>
      </c>
      <c r="R185" s="27">
        <v>200</v>
      </c>
      <c r="S185" s="27" t="s">
        <v>736</v>
      </c>
      <c r="T185" s="27">
        <v>5</v>
      </c>
      <c r="U185" s="27" t="s">
        <v>37</v>
      </c>
      <c r="V185" s="27" t="s">
        <v>438</v>
      </c>
      <c r="W185" s="27" t="s">
        <v>1710</v>
      </c>
      <c r="X185" s="27" t="s">
        <v>1711</v>
      </c>
    </row>
    <row r="186" spans="1:24" hidden="1">
      <c r="A186" s="27" t="s">
        <v>1712</v>
      </c>
      <c r="B186" s="27" t="s">
        <v>1713</v>
      </c>
      <c r="C186" s="27" t="s">
        <v>1714</v>
      </c>
      <c r="D186" s="27" t="s">
        <v>1715</v>
      </c>
      <c r="E186" s="27" t="s">
        <v>401</v>
      </c>
      <c r="F186" s="27" t="s">
        <v>1716</v>
      </c>
      <c r="G186" s="27" t="s">
        <v>1717</v>
      </c>
      <c r="I186" s="27">
        <v>15100</v>
      </c>
      <c r="J186" s="27" t="s">
        <v>94</v>
      </c>
      <c r="L186" s="29">
        <f>VLOOKUP(G186,[2]视频!$G$20:$H$236,2,FALSE)</f>
        <v>0</v>
      </c>
      <c r="M186" s="40">
        <f t="shared" si="6"/>
        <v>1.5231788079470199</v>
      </c>
      <c r="N186" s="40">
        <f t="shared" si="7"/>
        <v>1.3245033112582781E-2</v>
      </c>
      <c r="O186" s="40">
        <f t="shared" si="8"/>
        <v>8.6956521739130436E-3</v>
      </c>
      <c r="P186" s="27" t="s">
        <v>405</v>
      </c>
      <c r="Q186" s="27" t="s">
        <v>427</v>
      </c>
      <c r="R186" s="27">
        <v>200</v>
      </c>
      <c r="S186" s="27" t="s">
        <v>655</v>
      </c>
      <c r="T186" s="27">
        <v>2</v>
      </c>
      <c r="U186" s="27" t="s">
        <v>456</v>
      </c>
      <c r="W186" s="27" t="s">
        <v>656</v>
      </c>
      <c r="X186" s="27" t="s">
        <v>1718</v>
      </c>
    </row>
    <row r="187" spans="1:24" hidden="1">
      <c r="A187" s="27" t="s">
        <v>1719</v>
      </c>
      <c r="B187" s="27" t="s">
        <v>1720</v>
      </c>
      <c r="C187" s="27" t="s">
        <v>1721</v>
      </c>
      <c r="D187" s="27" t="s">
        <v>1721</v>
      </c>
      <c r="E187" s="27" t="s">
        <v>401</v>
      </c>
      <c r="F187" s="27" t="s">
        <v>1722</v>
      </c>
      <c r="G187" s="27" t="s">
        <v>1723</v>
      </c>
      <c r="I187" s="27">
        <v>33000</v>
      </c>
      <c r="J187" s="27" t="s">
        <v>1724</v>
      </c>
      <c r="L187" s="29">
        <f>VLOOKUP(G187,[2]视频!$G$20:$H$236,2,FALSE)</f>
        <v>0</v>
      </c>
      <c r="M187" s="40">
        <f t="shared" si="6"/>
        <v>6.1515151515151514</v>
      </c>
      <c r="N187" s="40">
        <f t="shared" si="7"/>
        <v>9.0909090909090905E-3</v>
      </c>
      <c r="O187" s="40">
        <f t="shared" si="8"/>
        <v>1.477832512315271E-3</v>
      </c>
      <c r="P187" s="27" t="s">
        <v>585</v>
      </c>
      <c r="Q187" s="27" t="s">
        <v>894</v>
      </c>
      <c r="R187" s="27">
        <v>300</v>
      </c>
      <c r="S187" s="27" t="s">
        <v>1725</v>
      </c>
      <c r="T187" s="27">
        <v>7</v>
      </c>
      <c r="U187" s="27" t="s">
        <v>37</v>
      </c>
      <c r="W187" s="27" t="s">
        <v>656</v>
      </c>
      <c r="X187" s="27" t="s">
        <v>569</v>
      </c>
    </row>
    <row r="188" spans="1:24" hidden="1">
      <c r="A188" s="27" t="s">
        <v>1726</v>
      </c>
      <c r="B188" s="27" t="s">
        <v>1727</v>
      </c>
      <c r="C188" s="27" t="s">
        <v>1728</v>
      </c>
      <c r="D188" s="27" t="s">
        <v>1728</v>
      </c>
      <c r="E188" s="27" t="s">
        <v>475</v>
      </c>
      <c r="F188" s="27" t="s">
        <v>1727</v>
      </c>
      <c r="G188" s="27" t="s">
        <v>1729</v>
      </c>
      <c r="I188" s="27">
        <v>22000</v>
      </c>
      <c r="J188" s="27" t="s">
        <v>1404</v>
      </c>
      <c r="L188" s="29">
        <f>VLOOKUP(G188,[2]视频!$G$20:$H$236,2,FALSE)</f>
        <v>0</v>
      </c>
      <c r="M188" s="40">
        <f t="shared" si="6"/>
        <v>6.2727272727272725</v>
      </c>
      <c r="N188" s="40">
        <f t="shared" si="7"/>
        <v>9.0909090909090905E-3</v>
      </c>
      <c r="O188" s="40">
        <f t="shared" si="8"/>
        <v>1.4492753623188406E-3</v>
      </c>
      <c r="P188" s="27" t="s">
        <v>405</v>
      </c>
      <c r="Q188" s="27" t="s">
        <v>1730</v>
      </c>
      <c r="R188" s="27">
        <v>200</v>
      </c>
      <c r="S188" s="27" t="s">
        <v>418</v>
      </c>
      <c r="T188" s="27">
        <v>7</v>
      </c>
      <c r="U188" s="27" t="s">
        <v>456</v>
      </c>
      <c r="V188" s="27" t="s">
        <v>656</v>
      </c>
      <c r="W188" s="27" t="s">
        <v>656</v>
      </c>
      <c r="X188" s="27" t="s">
        <v>1731</v>
      </c>
    </row>
    <row r="189" spans="1:24">
      <c r="A189" s="27" t="s">
        <v>1732</v>
      </c>
      <c r="B189" s="27" t="s">
        <v>296</v>
      </c>
      <c r="C189" s="27" t="s">
        <v>297</v>
      </c>
      <c r="D189" s="27" t="s">
        <v>1733</v>
      </c>
      <c r="E189" s="27" t="s">
        <v>401</v>
      </c>
      <c r="F189" s="27" t="s">
        <v>296</v>
      </c>
      <c r="G189" s="27" t="s">
        <v>298</v>
      </c>
      <c r="H189" s="43" t="s">
        <v>803</v>
      </c>
      <c r="I189" s="27">
        <v>22000</v>
      </c>
      <c r="J189" s="27" t="s">
        <v>1734</v>
      </c>
      <c r="L189" s="29">
        <f>VLOOKUP(G189,[2]视频!$G$20:$H$236,2,FALSE)</f>
        <v>0</v>
      </c>
      <c r="M189" s="40">
        <f t="shared" si="6"/>
        <v>6.4545454545454541</v>
      </c>
      <c r="N189" s="40">
        <f t="shared" si="7"/>
        <v>9.0909090909090905E-3</v>
      </c>
      <c r="O189" s="40">
        <f t="shared" si="8"/>
        <v>1.4084507042253522E-3</v>
      </c>
      <c r="P189" s="27" t="s">
        <v>491</v>
      </c>
      <c r="Q189" s="27" t="s">
        <v>427</v>
      </c>
      <c r="R189" s="27">
        <v>200</v>
      </c>
      <c r="S189" s="27" t="s">
        <v>407</v>
      </c>
      <c r="T189" s="27">
        <v>5</v>
      </c>
      <c r="U189" s="27" t="s">
        <v>456</v>
      </c>
      <c r="W189" s="27" t="s">
        <v>656</v>
      </c>
      <c r="X189" s="27" t="s">
        <v>1498</v>
      </c>
    </row>
    <row r="190" spans="1:24">
      <c r="A190" s="27" t="s">
        <v>1735</v>
      </c>
      <c r="B190" s="27" t="s">
        <v>1736</v>
      </c>
      <c r="C190" s="27" t="s">
        <v>1737</v>
      </c>
      <c r="D190" s="27" t="s">
        <v>1737</v>
      </c>
      <c r="E190" s="27" t="s">
        <v>401</v>
      </c>
      <c r="F190" s="27" t="s">
        <v>1738</v>
      </c>
      <c r="G190" s="27" t="s">
        <v>1739</v>
      </c>
      <c r="H190" s="43" t="s">
        <v>803</v>
      </c>
      <c r="I190" s="27">
        <v>26000</v>
      </c>
      <c r="J190" s="27" t="s">
        <v>1740</v>
      </c>
      <c r="L190" s="29">
        <f>VLOOKUP(G190,[2]视频!$G$20:$H$236,2,FALSE)</f>
        <v>0</v>
      </c>
      <c r="M190" s="40">
        <f t="shared" si="6"/>
        <v>5.5769230769230766</v>
      </c>
      <c r="N190" s="40">
        <f t="shared" si="7"/>
        <v>7.6923076923076927E-3</v>
      </c>
      <c r="O190" s="40">
        <f t="shared" si="8"/>
        <v>1.3793103448275861E-3</v>
      </c>
      <c r="P190" s="27" t="s">
        <v>405</v>
      </c>
      <c r="Q190" s="27" t="s">
        <v>427</v>
      </c>
      <c r="R190" s="27">
        <v>200</v>
      </c>
      <c r="S190" s="27" t="s">
        <v>468</v>
      </c>
      <c r="T190" s="27">
        <v>5</v>
      </c>
      <c r="U190" s="27" t="s">
        <v>456</v>
      </c>
      <c r="V190" s="27" t="s">
        <v>656</v>
      </c>
      <c r="W190" s="27" t="s">
        <v>656</v>
      </c>
      <c r="X190" s="27" t="s">
        <v>1741</v>
      </c>
    </row>
    <row r="191" spans="1:24" hidden="1">
      <c r="A191" s="27" t="s">
        <v>1742</v>
      </c>
      <c r="B191" s="27" t="s">
        <v>1743</v>
      </c>
      <c r="C191" s="27" t="s">
        <v>1744</v>
      </c>
      <c r="D191" s="27" t="s">
        <v>1745</v>
      </c>
      <c r="E191" s="27" t="s">
        <v>401</v>
      </c>
      <c r="F191" s="27" t="s">
        <v>1746</v>
      </c>
      <c r="G191" s="27" t="s">
        <v>1747</v>
      </c>
      <c r="I191" s="27">
        <v>13000</v>
      </c>
      <c r="J191" s="27" t="s">
        <v>1275</v>
      </c>
      <c r="L191" s="29" t="str">
        <f>VLOOKUP(G191,[2]视频!$G$20:$H$236,2,FALSE)</f>
        <v>视频待选</v>
      </c>
      <c r="M191" s="40">
        <f t="shared" si="6"/>
        <v>5.7692307692307692</v>
      </c>
      <c r="N191" s="40">
        <f t="shared" si="7"/>
        <v>1.5384615384615385E-2</v>
      </c>
      <c r="O191" s="40">
        <f t="shared" si="8"/>
        <v>2.6666666666666666E-3</v>
      </c>
      <c r="P191" s="27" t="s">
        <v>1748</v>
      </c>
      <c r="Q191" s="27" t="s">
        <v>427</v>
      </c>
      <c r="R191" s="27">
        <v>200</v>
      </c>
      <c r="S191" s="27" t="s">
        <v>1482</v>
      </c>
      <c r="T191" s="27" t="s">
        <v>1116</v>
      </c>
      <c r="U191" s="27" t="s">
        <v>37</v>
      </c>
      <c r="V191" s="27" t="s">
        <v>481</v>
      </c>
      <c r="W191" s="27" t="s">
        <v>1749</v>
      </c>
      <c r="X191" s="27" t="s">
        <v>1750</v>
      </c>
    </row>
    <row r="192" spans="1:24" hidden="1">
      <c r="A192" s="27" t="s">
        <v>1751</v>
      </c>
      <c r="B192" s="27" t="s">
        <v>1752</v>
      </c>
      <c r="C192" s="27" t="s">
        <v>1753</v>
      </c>
      <c r="D192" s="27" t="s">
        <v>1754</v>
      </c>
      <c r="E192" s="27" t="s">
        <v>401</v>
      </c>
      <c r="F192" s="27" t="s">
        <v>1755</v>
      </c>
      <c r="G192" s="27" t="s">
        <v>1756</v>
      </c>
      <c r="H192" s="28"/>
      <c r="I192" s="27">
        <v>10200</v>
      </c>
      <c r="J192" s="27" t="s">
        <v>1757</v>
      </c>
      <c r="L192" s="29">
        <f>VLOOKUP(G192,[2]视频!$G$20:$H$236,2,FALSE)</f>
        <v>0</v>
      </c>
      <c r="M192" s="40">
        <f t="shared" si="6"/>
        <v>14.509803921568627</v>
      </c>
      <c r="N192" s="40">
        <f t="shared" si="7"/>
        <v>1.9607843137254902E-2</v>
      </c>
      <c r="O192" s="40">
        <f t="shared" si="8"/>
        <v>1.3513513513513514E-3</v>
      </c>
      <c r="P192" s="27" t="s">
        <v>585</v>
      </c>
      <c r="Q192" s="27" t="s">
        <v>427</v>
      </c>
      <c r="R192" s="27">
        <v>200</v>
      </c>
      <c r="S192" s="27" t="s">
        <v>736</v>
      </c>
      <c r="T192" s="27">
        <v>7</v>
      </c>
      <c r="U192" s="27" t="s">
        <v>456</v>
      </c>
      <c r="W192" s="27" t="s">
        <v>656</v>
      </c>
      <c r="X192" s="27" t="s">
        <v>939</v>
      </c>
    </row>
    <row r="193" spans="1:24" hidden="1">
      <c r="A193" s="27" t="s">
        <v>1758</v>
      </c>
      <c r="B193" s="27" t="s">
        <v>1759</v>
      </c>
      <c r="C193" s="27" t="s">
        <v>1760</v>
      </c>
      <c r="D193" s="27" t="s">
        <v>1761</v>
      </c>
      <c r="E193" s="27" t="s">
        <v>475</v>
      </c>
      <c r="F193" s="27" t="s">
        <v>1762</v>
      </c>
      <c r="G193" s="27" t="s">
        <v>1763</v>
      </c>
      <c r="I193" s="27">
        <v>56000</v>
      </c>
      <c r="J193" s="27" t="s">
        <v>477</v>
      </c>
      <c r="L193" s="29" t="e">
        <f>VLOOKUP(G193,[2]视频!$G$20:$H$236,2,FALSE)</f>
        <v>#N/A</v>
      </c>
      <c r="M193" s="40">
        <f t="shared" si="6"/>
        <v>1.9642857142857142</v>
      </c>
      <c r="N193" s="40">
        <f t="shared" si="7"/>
        <v>5.3571428571428572E-3</v>
      </c>
      <c r="O193" s="40">
        <f t="shared" si="8"/>
        <v>2.7272727272727275E-3</v>
      </c>
      <c r="P193" s="27" t="s">
        <v>672</v>
      </c>
      <c r="Q193" s="27" t="s">
        <v>1764</v>
      </c>
      <c r="R193" s="27">
        <v>300</v>
      </c>
      <c r="S193" s="27" t="s">
        <v>418</v>
      </c>
      <c r="T193" s="27">
        <v>5</v>
      </c>
      <c r="U193" s="27" t="s">
        <v>37</v>
      </c>
      <c r="V193" s="27" t="s">
        <v>1388</v>
      </c>
      <c r="W193" s="27" t="s">
        <v>1765</v>
      </c>
      <c r="X193" s="27" t="s">
        <v>1766</v>
      </c>
    </row>
    <row r="194" spans="1:24" hidden="1">
      <c r="A194" s="27" t="s">
        <v>1767</v>
      </c>
      <c r="B194" s="27" t="s">
        <v>1768</v>
      </c>
      <c r="C194" s="27" t="s">
        <v>1769</v>
      </c>
      <c r="D194" s="27" t="s">
        <v>1770</v>
      </c>
      <c r="E194" s="27" t="s">
        <v>475</v>
      </c>
      <c r="F194" s="27" t="s">
        <v>1771</v>
      </c>
      <c r="G194" s="27" t="s">
        <v>1772</v>
      </c>
      <c r="I194" s="27">
        <v>20000</v>
      </c>
      <c r="J194" s="27" t="s">
        <v>1240</v>
      </c>
      <c r="L194" s="29" t="str">
        <f>VLOOKUP(G194,[2]视频!$G$20:$H$236,2,FALSE)</f>
        <v>视频待选</v>
      </c>
      <c r="M194" s="40">
        <f t="shared" ref="M194:M232" si="9">J194/I194</f>
        <v>4.0999999999999996</v>
      </c>
      <c r="N194" s="40">
        <f t="shared" ref="N194:N232" si="10">R194/I194</f>
        <v>0.01</v>
      </c>
      <c r="O194" s="40">
        <f t="shared" ref="O194:O232" si="11">R194/J194</f>
        <v>2.4390243902439024E-3</v>
      </c>
      <c r="P194" s="27" t="s">
        <v>405</v>
      </c>
      <c r="Q194" s="27" t="s">
        <v>1058</v>
      </c>
      <c r="R194" s="27">
        <v>200</v>
      </c>
      <c r="S194" s="27" t="s">
        <v>418</v>
      </c>
      <c r="T194" s="27">
        <v>3</v>
      </c>
      <c r="U194" s="27" t="s">
        <v>37</v>
      </c>
      <c r="V194" s="27" t="s">
        <v>507</v>
      </c>
      <c r="W194" s="27" t="s">
        <v>1773</v>
      </c>
      <c r="X194" s="27" t="s">
        <v>1774</v>
      </c>
    </row>
    <row r="195" spans="1:24" hidden="1">
      <c r="A195" s="27" t="s">
        <v>1775</v>
      </c>
      <c r="B195" s="27" t="s">
        <v>1776</v>
      </c>
      <c r="C195" s="27" t="s">
        <v>1777</v>
      </c>
      <c r="D195" s="27" t="s">
        <v>1778</v>
      </c>
      <c r="E195" s="27" t="s">
        <v>401</v>
      </c>
      <c r="F195" s="27" t="s">
        <v>1779</v>
      </c>
      <c r="G195" s="27" t="s">
        <v>1780</v>
      </c>
      <c r="I195" s="27">
        <v>18000</v>
      </c>
      <c r="J195" s="27" t="s">
        <v>825</v>
      </c>
      <c r="L195" s="29">
        <f>VLOOKUP(G195,[2]视频!$G$20:$H$236,2,FALSE)</f>
        <v>0</v>
      </c>
      <c r="M195" s="40">
        <f t="shared" si="9"/>
        <v>2.3888888888888888</v>
      </c>
      <c r="N195" s="40">
        <f t="shared" si="10"/>
        <v>1.1111111111111112E-2</v>
      </c>
      <c r="O195" s="40">
        <f t="shared" si="11"/>
        <v>4.6511627906976744E-3</v>
      </c>
      <c r="P195" s="27" t="s">
        <v>491</v>
      </c>
      <c r="Q195" s="27" t="s">
        <v>427</v>
      </c>
      <c r="R195" s="27">
        <v>200</v>
      </c>
      <c r="S195" s="27" t="s">
        <v>468</v>
      </c>
      <c r="T195" s="27" t="s">
        <v>1781</v>
      </c>
      <c r="U195" s="27" t="s">
        <v>456</v>
      </c>
      <c r="W195" s="27" t="s">
        <v>656</v>
      </c>
      <c r="X195" s="27" t="s">
        <v>1782</v>
      </c>
    </row>
    <row r="196" spans="1:24" hidden="1">
      <c r="A196" s="27" t="s">
        <v>1783</v>
      </c>
      <c r="B196" s="27" t="s">
        <v>1784</v>
      </c>
      <c r="C196" s="27" t="s">
        <v>1785</v>
      </c>
      <c r="D196" s="27" t="s">
        <v>1786</v>
      </c>
      <c r="E196" s="27" t="s">
        <v>401</v>
      </c>
      <c r="F196" s="27" t="s">
        <v>1784</v>
      </c>
      <c r="G196" s="27" t="s">
        <v>1787</v>
      </c>
      <c r="I196" s="27">
        <v>12000</v>
      </c>
      <c r="J196" s="27" t="s">
        <v>1788</v>
      </c>
      <c r="L196" s="29" t="str">
        <f>VLOOKUP(G196,[2]视频!$G$20:$H$236,2,FALSE)</f>
        <v>视频待选</v>
      </c>
      <c r="M196" s="40">
        <f t="shared" si="9"/>
        <v>9.3333333333333339</v>
      </c>
      <c r="N196" s="40">
        <f t="shared" si="10"/>
        <v>1.6666666666666666E-2</v>
      </c>
      <c r="O196" s="40">
        <f t="shared" si="11"/>
        <v>1.7857142857142857E-3</v>
      </c>
      <c r="P196" s="27" t="s">
        <v>405</v>
      </c>
      <c r="Q196" s="27" t="s">
        <v>1789</v>
      </c>
      <c r="R196" s="27">
        <v>200</v>
      </c>
      <c r="S196" s="27" t="s">
        <v>418</v>
      </c>
      <c r="T196" s="27">
        <v>5</v>
      </c>
      <c r="U196" s="27" t="s">
        <v>37</v>
      </c>
      <c r="V196" s="27" t="s">
        <v>720</v>
      </c>
      <c r="W196" s="27" t="s">
        <v>1790</v>
      </c>
      <c r="X196" s="27" t="s">
        <v>1791</v>
      </c>
    </row>
    <row r="197" spans="1:24" hidden="1">
      <c r="A197" s="27" t="s">
        <v>1792</v>
      </c>
      <c r="B197" s="27" t="s">
        <v>1793</v>
      </c>
      <c r="C197" s="27" t="s">
        <v>1794</v>
      </c>
      <c r="D197" s="27" t="s">
        <v>1795</v>
      </c>
      <c r="E197" s="27" t="s">
        <v>401</v>
      </c>
      <c r="F197" s="27" t="s">
        <v>1796</v>
      </c>
      <c r="G197" s="27" t="s">
        <v>1797</v>
      </c>
      <c r="I197" s="27">
        <v>11000</v>
      </c>
      <c r="J197" s="27" t="s">
        <v>135</v>
      </c>
      <c r="L197" s="29" t="e">
        <f>VLOOKUP(G197,[2]视频!$G$20:$H$236,2,FALSE)</f>
        <v>#N/A</v>
      </c>
      <c r="M197" s="40">
        <f t="shared" si="9"/>
        <v>1.7272727272727273</v>
      </c>
      <c r="N197" s="40">
        <f t="shared" si="10"/>
        <v>1.8181818181818181E-2</v>
      </c>
      <c r="O197" s="40">
        <f t="shared" si="11"/>
        <v>1.0526315789473684E-2</v>
      </c>
      <c r="P197" s="27" t="s">
        <v>405</v>
      </c>
      <c r="Q197" s="27" t="s">
        <v>500</v>
      </c>
      <c r="R197" s="27">
        <v>200</v>
      </c>
      <c r="S197" s="27" t="s">
        <v>1798</v>
      </c>
      <c r="T197" s="27">
        <v>3</v>
      </c>
      <c r="U197" s="27" t="s">
        <v>37</v>
      </c>
      <c r="V197" s="27" t="s">
        <v>720</v>
      </c>
      <c r="W197" s="27" t="s">
        <v>1799</v>
      </c>
      <c r="X197" s="27" t="s">
        <v>1800</v>
      </c>
    </row>
    <row r="198" spans="1:24">
      <c r="A198" s="27" t="s">
        <v>1801</v>
      </c>
      <c r="B198" s="27" t="s">
        <v>301</v>
      </c>
      <c r="C198" s="27" t="s">
        <v>302</v>
      </c>
      <c r="D198" s="27" t="s">
        <v>302</v>
      </c>
      <c r="E198" s="27" t="s">
        <v>475</v>
      </c>
      <c r="F198" s="27" t="s">
        <v>301</v>
      </c>
      <c r="G198" s="27" t="s">
        <v>303</v>
      </c>
      <c r="H198" s="43" t="s">
        <v>803</v>
      </c>
      <c r="I198" s="27">
        <v>32000</v>
      </c>
      <c r="J198" s="27" t="s">
        <v>1802</v>
      </c>
      <c r="L198" s="29">
        <f>VLOOKUP(G198,[2]视频!$G$20:$H$236,2,FALSE)</f>
        <v>0</v>
      </c>
      <c r="M198" s="40">
        <f t="shared" si="9"/>
        <v>7.25</v>
      </c>
      <c r="N198" s="40">
        <f t="shared" si="10"/>
        <v>9.3749999999999997E-3</v>
      </c>
      <c r="O198" s="40">
        <f t="shared" si="11"/>
        <v>1.2931034482758621E-3</v>
      </c>
      <c r="P198" s="27" t="s">
        <v>405</v>
      </c>
      <c r="Q198" s="27" t="s">
        <v>427</v>
      </c>
      <c r="R198" s="27">
        <v>300</v>
      </c>
      <c r="S198" s="27" t="s">
        <v>418</v>
      </c>
      <c r="T198" s="27" t="s">
        <v>602</v>
      </c>
      <c r="U198" s="27" t="s">
        <v>37</v>
      </c>
      <c r="V198" s="27" t="s">
        <v>429</v>
      </c>
      <c r="W198" s="27" t="s">
        <v>1803</v>
      </c>
      <c r="X198" s="27" t="s">
        <v>668</v>
      </c>
    </row>
    <row r="199" spans="1:24">
      <c r="A199" s="27" t="s">
        <v>1804</v>
      </c>
      <c r="B199" s="27" t="s">
        <v>306</v>
      </c>
      <c r="C199" s="27" t="s">
        <v>307</v>
      </c>
      <c r="D199" s="27" t="s">
        <v>1805</v>
      </c>
      <c r="E199" s="27" t="s">
        <v>475</v>
      </c>
      <c r="F199" s="27" t="s">
        <v>306</v>
      </c>
      <c r="G199" s="27" t="s">
        <v>308</v>
      </c>
      <c r="H199" s="43" t="s">
        <v>803</v>
      </c>
      <c r="I199" s="27">
        <v>11000</v>
      </c>
      <c r="J199" s="27" t="s">
        <v>1806</v>
      </c>
      <c r="L199" s="29">
        <f>VLOOKUP(G199,[2]视频!$G$20:$H$236,2,FALSE)</f>
        <v>0</v>
      </c>
      <c r="M199" s="40">
        <f t="shared" si="9"/>
        <v>14.181818181818182</v>
      </c>
      <c r="N199" s="40">
        <f t="shared" si="10"/>
        <v>1.8181818181818181E-2</v>
      </c>
      <c r="O199" s="40">
        <f t="shared" si="11"/>
        <v>1.2820512820512821E-3</v>
      </c>
      <c r="P199" s="27" t="s">
        <v>405</v>
      </c>
      <c r="Q199" s="27" t="s">
        <v>1807</v>
      </c>
      <c r="R199" s="27">
        <v>200</v>
      </c>
      <c r="S199" s="27" t="s">
        <v>846</v>
      </c>
      <c r="T199" s="27">
        <v>5</v>
      </c>
      <c r="U199" s="27" t="s">
        <v>37</v>
      </c>
      <c r="V199" s="27" t="s">
        <v>507</v>
      </c>
      <c r="W199" s="27" t="s">
        <v>397</v>
      </c>
      <c r="X199" s="27" t="s">
        <v>880</v>
      </c>
    </row>
    <row r="200" spans="1:24">
      <c r="A200" s="27" t="s">
        <v>1808</v>
      </c>
      <c r="B200" s="27" t="s">
        <v>1809</v>
      </c>
      <c r="C200" s="27" t="s">
        <v>1810</v>
      </c>
      <c r="D200" s="27" t="s">
        <v>1811</v>
      </c>
      <c r="E200" s="27" t="s">
        <v>401</v>
      </c>
      <c r="F200" s="27" t="s">
        <v>1812</v>
      </c>
      <c r="G200" s="27" t="s">
        <v>1813</v>
      </c>
      <c r="H200" s="43" t="s">
        <v>803</v>
      </c>
      <c r="I200" s="27">
        <v>13000</v>
      </c>
      <c r="J200" s="27" t="s">
        <v>1489</v>
      </c>
      <c r="L200" s="29">
        <f>VLOOKUP(G200,[2]视频!$G$20:$H$236,2,FALSE)</f>
        <v>0</v>
      </c>
      <c r="M200" s="40">
        <f t="shared" si="9"/>
        <v>12.153846153846153</v>
      </c>
      <c r="N200" s="40">
        <f t="shared" si="10"/>
        <v>1.5384615384615385E-2</v>
      </c>
      <c r="O200" s="40">
        <f t="shared" si="11"/>
        <v>1.2658227848101266E-3</v>
      </c>
      <c r="P200" s="27" t="s">
        <v>405</v>
      </c>
      <c r="Q200" s="27" t="s">
        <v>1135</v>
      </c>
      <c r="R200" s="27">
        <v>200</v>
      </c>
      <c r="S200" s="27" t="s">
        <v>418</v>
      </c>
      <c r="T200" s="27">
        <v>5</v>
      </c>
      <c r="U200" s="27" t="s">
        <v>456</v>
      </c>
      <c r="W200" s="27" t="s">
        <v>656</v>
      </c>
      <c r="X200" s="27" t="s">
        <v>1814</v>
      </c>
    </row>
    <row r="201" spans="1:24" hidden="1">
      <c r="A201" s="27" t="s">
        <v>1815</v>
      </c>
      <c r="B201" s="27" t="s">
        <v>1816</v>
      </c>
      <c r="C201" s="27" t="s">
        <v>1817</v>
      </c>
      <c r="D201" s="27" t="s">
        <v>1818</v>
      </c>
      <c r="E201" s="27" t="s">
        <v>475</v>
      </c>
      <c r="F201" s="27" t="s">
        <v>1819</v>
      </c>
      <c r="G201" s="27" t="s">
        <v>1820</v>
      </c>
      <c r="I201" s="27">
        <v>15000</v>
      </c>
      <c r="J201" s="27" t="s">
        <v>1637</v>
      </c>
      <c r="L201" s="29">
        <f>VLOOKUP(G201,[2]视频!$G$20:$H$236,2,FALSE)</f>
        <v>0</v>
      </c>
      <c r="M201" s="40">
        <f t="shared" si="9"/>
        <v>2.6666666666666665</v>
      </c>
      <c r="N201" s="40">
        <f t="shared" si="10"/>
        <v>1.3333333333333334E-2</v>
      </c>
      <c r="O201" s="40">
        <f t="shared" si="11"/>
        <v>5.0000000000000001E-3</v>
      </c>
      <c r="P201" s="27" t="s">
        <v>405</v>
      </c>
      <c r="Q201" s="27" t="s">
        <v>1452</v>
      </c>
      <c r="R201" s="27">
        <v>200</v>
      </c>
      <c r="S201" s="27" t="s">
        <v>1012</v>
      </c>
      <c r="T201" s="27">
        <v>3</v>
      </c>
      <c r="U201" s="27" t="s">
        <v>456</v>
      </c>
      <c r="W201" s="27" t="s">
        <v>656</v>
      </c>
      <c r="X201" s="27" t="s">
        <v>1821</v>
      </c>
    </row>
    <row r="202" spans="1:24" hidden="1">
      <c r="A202" s="27" t="s">
        <v>1822</v>
      </c>
      <c r="B202" s="27" t="s">
        <v>1823</v>
      </c>
      <c r="C202" s="27" t="s">
        <v>1824</v>
      </c>
      <c r="D202" s="27" t="s">
        <v>1825</v>
      </c>
      <c r="E202" s="27" t="s">
        <v>401</v>
      </c>
      <c r="F202" s="27" t="s">
        <v>1826</v>
      </c>
      <c r="G202" s="27" t="s">
        <v>1827</v>
      </c>
      <c r="I202" s="27">
        <v>18000</v>
      </c>
      <c r="J202" s="27" t="s">
        <v>1828</v>
      </c>
      <c r="L202" s="29" t="e">
        <f>VLOOKUP(G202,[2]视频!$G$20:$H$236,2,FALSE)</f>
        <v>#N/A</v>
      </c>
      <c r="M202" s="40">
        <f t="shared" si="9"/>
        <v>2.0555555555555554</v>
      </c>
      <c r="N202" s="40">
        <f t="shared" si="10"/>
        <v>1.1111111111111112E-2</v>
      </c>
      <c r="O202" s="40">
        <f t="shared" si="11"/>
        <v>5.4054054054054057E-3</v>
      </c>
      <c r="P202" s="27" t="s">
        <v>405</v>
      </c>
      <c r="Q202" s="27" t="s">
        <v>1829</v>
      </c>
      <c r="R202" s="27">
        <v>200</v>
      </c>
      <c r="S202" s="27" t="s">
        <v>846</v>
      </c>
      <c r="T202" s="27">
        <v>5</v>
      </c>
      <c r="U202" s="27" t="s">
        <v>37</v>
      </c>
      <c r="V202" s="27" t="s">
        <v>481</v>
      </c>
      <c r="W202" s="27" t="s">
        <v>1830</v>
      </c>
      <c r="X202" s="27" t="s">
        <v>1831</v>
      </c>
    </row>
    <row r="203" spans="1:24" hidden="1">
      <c r="A203" s="27" t="s">
        <v>1832</v>
      </c>
      <c r="B203" s="27" t="s">
        <v>66</v>
      </c>
      <c r="C203" s="27" t="s">
        <v>67</v>
      </c>
      <c r="D203" s="27" t="s">
        <v>67</v>
      </c>
      <c r="E203" s="27" t="s">
        <v>401</v>
      </c>
      <c r="F203" s="27" t="s">
        <v>68</v>
      </c>
      <c r="G203" s="27" t="s">
        <v>69</v>
      </c>
      <c r="I203" s="27">
        <v>11000</v>
      </c>
      <c r="J203" s="27" t="s">
        <v>1833</v>
      </c>
      <c r="L203" s="29" t="str">
        <f>VLOOKUP(G203,[2]视频!$G$20:$H$236,2,FALSE)</f>
        <v>视频待选</v>
      </c>
      <c r="M203" s="40">
        <f t="shared" si="9"/>
        <v>18</v>
      </c>
      <c r="N203" s="40">
        <f t="shared" si="10"/>
        <v>1.8181818181818181E-2</v>
      </c>
      <c r="O203" s="40">
        <f t="shared" si="11"/>
        <v>1.0101010101010101E-3</v>
      </c>
      <c r="P203" s="27" t="s">
        <v>405</v>
      </c>
      <c r="Q203" s="27" t="s">
        <v>773</v>
      </c>
      <c r="R203" s="27">
        <v>200</v>
      </c>
      <c r="S203" s="27" t="s">
        <v>480</v>
      </c>
      <c r="T203" s="27">
        <v>5</v>
      </c>
      <c r="U203" s="27" t="s">
        <v>37</v>
      </c>
      <c r="V203" s="27" t="s">
        <v>438</v>
      </c>
      <c r="W203" s="27" t="s">
        <v>1834</v>
      </c>
      <c r="X203" s="27" t="s">
        <v>1835</v>
      </c>
    </row>
    <row r="204" spans="1:24">
      <c r="A204" s="27" t="s">
        <v>1836</v>
      </c>
      <c r="B204" s="27" t="s">
        <v>311</v>
      </c>
      <c r="C204" s="27" t="s">
        <v>312</v>
      </c>
      <c r="D204" s="27" t="s">
        <v>312</v>
      </c>
      <c r="E204" s="27" t="s">
        <v>401</v>
      </c>
      <c r="F204" s="27" t="s">
        <v>311</v>
      </c>
      <c r="G204" s="27" t="s">
        <v>313</v>
      </c>
      <c r="H204" s="43" t="s">
        <v>803</v>
      </c>
      <c r="I204" s="27">
        <v>36000</v>
      </c>
      <c r="J204" s="27" t="s">
        <v>1837</v>
      </c>
      <c r="L204" s="29">
        <f>VLOOKUP(G204,[2]视频!$G$20:$H$236,2,FALSE)</f>
        <v>0</v>
      </c>
      <c r="M204" s="40">
        <f t="shared" si="9"/>
        <v>6.6111111111111107</v>
      </c>
      <c r="N204" s="40">
        <f t="shared" si="10"/>
        <v>8.3333333333333332E-3</v>
      </c>
      <c r="O204" s="40">
        <f t="shared" si="11"/>
        <v>1.2605042016806723E-3</v>
      </c>
      <c r="P204" s="27" t="s">
        <v>585</v>
      </c>
      <c r="Q204" s="27" t="s">
        <v>427</v>
      </c>
      <c r="R204" s="27">
        <v>300</v>
      </c>
      <c r="S204" s="27" t="s">
        <v>418</v>
      </c>
      <c r="T204" s="27">
        <v>5</v>
      </c>
      <c r="U204" s="27" t="s">
        <v>456</v>
      </c>
      <c r="W204" s="27" t="s">
        <v>313</v>
      </c>
      <c r="X204" s="27" t="s">
        <v>668</v>
      </c>
    </row>
    <row r="205" spans="1:24" hidden="1">
      <c r="A205" s="27" t="s">
        <v>1838</v>
      </c>
      <c r="B205" s="27" t="s">
        <v>1839</v>
      </c>
      <c r="C205" s="27" t="s">
        <v>1840</v>
      </c>
      <c r="D205" s="27" t="s">
        <v>1841</v>
      </c>
      <c r="E205" s="27" t="s">
        <v>401</v>
      </c>
      <c r="F205" s="27" t="s">
        <v>1842</v>
      </c>
      <c r="G205" s="27" t="s">
        <v>1843</v>
      </c>
      <c r="I205" s="27">
        <v>11000</v>
      </c>
      <c r="J205" s="27" t="s">
        <v>94</v>
      </c>
      <c r="L205" s="29">
        <f>VLOOKUP(G205,[2]视频!$G$20:$H$236,2,FALSE)</f>
        <v>0</v>
      </c>
      <c r="M205" s="40">
        <f t="shared" si="9"/>
        <v>2.0909090909090908</v>
      </c>
      <c r="N205" s="40">
        <f t="shared" si="10"/>
        <v>1.8181818181818181E-2</v>
      </c>
      <c r="O205" s="40">
        <f t="shared" si="11"/>
        <v>8.6956521739130436E-3</v>
      </c>
      <c r="P205" s="27" t="s">
        <v>491</v>
      </c>
      <c r="Q205" s="27" t="s">
        <v>859</v>
      </c>
      <c r="R205" s="27">
        <v>200</v>
      </c>
      <c r="S205" s="27" t="s">
        <v>655</v>
      </c>
      <c r="T205" s="27">
        <v>5</v>
      </c>
      <c r="U205" s="27" t="s">
        <v>456</v>
      </c>
      <c r="W205" s="27" t="s">
        <v>656</v>
      </c>
      <c r="X205" s="27" t="s">
        <v>1844</v>
      </c>
    </row>
    <row r="206" spans="1:24" hidden="1">
      <c r="A206" s="27" t="s">
        <v>1845</v>
      </c>
      <c r="B206" s="27" t="s">
        <v>1846</v>
      </c>
      <c r="C206" s="27" t="s">
        <v>1847</v>
      </c>
      <c r="D206" s="27" t="s">
        <v>1848</v>
      </c>
      <c r="E206" s="27" t="s">
        <v>449</v>
      </c>
      <c r="F206" s="27" t="s">
        <v>1849</v>
      </c>
      <c r="G206" s="27" t="s">
        <v>1850</v>
      </c>
      <c r="H206" s="28"/>
      <c r="I206" s="27">
        <v>44000</v>
      </c>
      <c r="J206" s="27" t="s">
        <v>1851</v>
      </c>
      <c r="L206" s="29">
        <f>VLOOKUP(G206,[2]视频!$G$20:$H$236,2,FALSE)</f>
        <v>0</v>
      </c>
      <c r="M206" s="40">
        <f t="shared" si="9"/>
        <v>5.5681818181818183</v>
      </c>
      <c r="N206" s="40">
        <f t="shared" si="10"/>
        <v>6.8181818181818179E-3</v>
      </c>
      <c r="O206" s="40">
        <f t="shared" si="11"/>
        <v>1.2244897959183673E-3</v>
      </c>
      <c r="P206" s="27" t="s">
        <v>405</v>
      </c>
      <c r="Q206" s="27" t="s">
        <v>554</v>
      </c>
      <c r="R206" s="27">
        <v>300</v>
      </c>
      <c r="S206" s="27" t="s">
        <v>397</v>
      </c>
      <c r="T206" s="27">
        <v>7</v>
      </c>
      <c r="U206" s="27" t="s">
        <v>456</v>
      </c>
      <c r="W206" s="27" t="s">
        <v>656</v>
      </c>
      <c r="X206" s="27" t="s">
        <v>1309</v>
      </c>
    </row>
    <row r="207" spans="1:24">
      <c r="A207" s="27" t="s">
        <v>1852</v>
      </c>
      <c r="B207" s="27" t="s">
        <v>318</v>
      </c>
      <c r="C207" s="27" t="s">
        <v>319</v>
      </c>
      <c r="D207" s="27" t="s">
        <v>1853</v>
      </c>
      <c r="E207" s="27" t="s">
        <v>401</v>
      </c>
      <c r="F207" s="27" t="s">
        <v>320</v>
      </c>
      <c r="G207" s="27" t="s">
        <v>321</v>
      </c>
      <c r="H207" s="43" t="s">
        <v>803</v>
      </c>
      <c r="I207" s="27">
        <v>23000</v>
      </c>
      <c r="J207" s="27" t="s">
        <v>1536</v>
      </c>
      <c r="L207" s="29">
        <f>VLOOKUP(G207,[2]视频!$G$20:$H$236,2,FALSE)</f>
        <v>0</v>
      </c>
      <c r="M207" s="40">
        <f t="shared" si="9"/>
        <v>7.1739130434782608</v>
      </c>
      <c r="N207" s="40">
        <f t="shared" si="10"/>
        <v>8.6956521739130436E-3</v>
      </c>
      <c r="O207" s="40">
        <f t="shared" si="11"/>
        <v>1.2121212121212121E-3</v>
      </c>
      <c r="P207" s="27" t="s">
        <v>405</v>
      </c>
      <c r="Q207" s="27" t="s">
        <v>1050</v>
      </c>
      <c r="R207" s="27">
        <v>200</v>
      </c>
      <c r="S207" s="27" t="s">
        <v>418</v>
      </c>
      <c r="T207" s="27">
        <v>3</v>
      </c>
      <c r="U207" s="27" t="s">
        <v>456</v>
      </c>
      <c r="W207" s="27" t="s">
        <v>656</v>
      </c>
      <c r="X207" s="27" t="s">
        <v>1854</v>
      </c>
    </row>
    <row r="208" spans="1:24" hidden="1">
      <c r="A208" s="27" t="s">
        <v>1855</v>
      </c>
      <c r="B208" s="27" t="s">
        <v>1856</v>
      </c>
      <c r="C208" s="27" t="s">
        <v>1857</v>
      </c>
      <c r="D208" s="27" t="s">
        <v>1858</v>
      </c>
      <c r="E208" s="27" t="s">
        <v>401</v>
      </c>
      <c r="F208" s="27" t="s">
        <v>1859</v>
      </c>
      <c r="G208" s="27" t="s">
        <v>1860</v>
      </c>
      <c r="I208" s="27">
        <v>36000</v>
      </c>
      <c r="J208" s="27" t="s">
        <v>825</v>
      </c>
      <c r="L208" s="29">
        <f>VLOOKUP(G208,[2]视频!$G$20:$H$236,2,FALSE)</f>
        <v>0</v>
      </c>
      <c r="M208" s="40">
        <f t="shared" si="9"/>
        <v>1.1944444444444444</v>
      </c>
      <c r="N208" s="40">
        <f t="shared" si="10"/>
        <v>8.3333333333333332E-3</v>
      </c>
      <c r="O208" s="40">
        <f t="shared" si="11"/>
        <v>6.9767441860465115E-3</v>
      </c>
      <c r="P208" s="27" t="s">
        <v>672</v>
      </c>
      <c r="Q208" s="27" t="s">
        <v>427</v>
      </c>
      <c r="R208" s="27">
        <v>300</v>
      </c>
      <c r="S208" s="27" t="s">
        <v>468</v>
      </c>
      <c r="T208" s="27">
        <v>7</v>
      </c>
      <c r="U208" s="27" t="s">
        <v>456</v>
      </c>
      <c r="V208" s="27" t="s">
        <v>656</v>
      </c>
      <c r="W208" s="27" t="s">
        <v>656</v>
      </c>
      <c r="X208" s="27" t="s">
        <v>1861</v>
      </c>
    </row>
    <row r="209" spans="1:24">
      <c r="A209" s="27" t="s">
        <v>1862</v>
      </c>
      <c r="B209" s="27" t="s">
        <v>325</v>
      </c>
      <c r="C209" s="27" t="s">
        <v>326</v>
      </c>
      <c r="D209" s="27" t="s">
        <v>1863</v>
      </c>
      <c r="E209" s="27" t="s">
        <v>401</v>
      </c>
      <c r="F209" s="27" t="s">
        <v>327</v>
      </c>
      <c r="G209" s="27" t="s">
        <v>328</v>
      </c>
      <c r="H209" s="43" t="s">
        <v>803</v>
      </c>
      <c r="I209" s="27">
        <v>21000</v>
      </c>
      <c r="J209" s="27" t="s">
        <v>560</v>
      </c>
      <c r="L209" s="29">
        <f>VLOOKUP(G209,[2]视频!$G$20:$H$236,2,FALSE)</f>
        <v>0</v>
      </c>
      <c r="M209" s="40">
        <f t="shared" si="9"/>
        <v>8.0952380952380949</v>
      </c>
      <c r="N209" s="40">
        <f t="shared" si="10"/>
        <v>9.5238095238095247E-3</v>
      </c>
      <c r="O209" s="40">
        <f t="shared" si="11"/>
        <v>1.176470588235294E-3</v>
      </c>
      <c r="P209" s="27" t="s">
        <v>405</v>
      </c>
      <c r="Q209" s="27" t="s">
        <v>427</v>
      </c>
      <c r="R209" s="27">
        <v>200</v>
      </c>
      <c r="S209" s="27" t="s">
        <v>418</v>
      </c>
      <c r="T209" s="27">
        <v>5</v>
      </c>
      <c r="U209" s="27" t="s">
        <v>456</v>
      </c>
      <c r="V209" s="27" t="s">
        <v>656</v>
      </c>
      <c r="W209" s="27" t="s">
        <v>1520</v>
      </c>
      <c r="X209" s="27" t="s">
        <v>1864</v>
      </c>
    </row>
    <row r="210" spans="1:24" hidden="1">
      <c r="A210" s="27" t="s">
        <v>1865</v>
      </c>
      <c r="B210" s="27" t="s">
        <v>1866</v>
      </c>
      <c r="C210" s="27" t="s">
        <v>1867</v>
      </c>
      <c r="D210" s="27" t="s">
        <v>1868</v>
      </c>
      <c r="E210" s="27" t="s">
        <v>401</v>
      </c>
      <c r="F210" s="27" t="s">
        <v>1869</v>
      </c>
      <c r="G210" s="27" t="s">
        <v>1870</v>
      </c>
      <c r="I210" s="27">
        <v>31000</v>
      </c>
      <c r="J210" s="27" t="s">
        <v>914</v>
      </c>
      <c r="L210" s="29">
        <f>VLOOKUP(G210,[2]视频!$G$20:$H$236,2,FALSE)</f>
        <v>0</v>
      </c>
      <c r="M210" s="40">
        <f t="shared" si="9"/>
        <v>2.032258064516129</v>
      </c>
      <c r="N210" s="40">
        <f t="shared" si="10"/>
        <v>9.6774193548387101E-3</v>
      </c>
      <c r="O210" s="40">
        <f t="shared" si="11"/>
        <v>4.7619047619047623E-3</v>
      </c>
      <c r="P210" s="27" t="s">
        <v>405</v>
      </c>
      <c r="Q210" s="27" t="s">
        <v>1593</v>
      </c>
      <c r="R210" s="27">
        <v>300</v>
      </c>
      <c r="S210" s="27" t="s">
        <v>418</v>
      </c>
      <c r="T210" s="27" t="s">
        <v>1041</v>
      </c>
      <c r="U210" s="27" t="s">
        <v>456</v>
      </c>
      <c r="V210" s="27" t="s">
        <v>656</v>
      </c>
      <c r="W210" s="27" t="s">
        <v>656</v>
      </c>
      <c r="X210" s="27" t="s">
        <v>922</v>
      </c>
    </row>
    <row r="211" spans="1:24" hidden="1">
      <c r="A211" s="27" t="s">
        <v>1871</v>
      </c>
      <c r="B211" s="27" t="s">
        <v>1872</v>
      </c>
      <c r="C211" s="27" t="s">
        <v>1873</v>
      </c>
      <c r="D211" s="27" t="s">
        <v>1874</v>
      </c>
      <c r="E211" s="27" t="s">
        <v>401</v>
      </c>
      <c r="F211" s="27" t="s">
        <v>1875</v>
      </c>
      <c r="G211" s="27" t="s">
        <v>1876</v>
      </c>
      <c r="I211" s="27">
        <v>10000</v>
      </c>
      <c r="J211" s="27" t="s">
        <v>1877</v>
      </c>
      <c r="L211" s="29">
        <f>VLOOKUP(G211,[2]视频!$G$20:$H$236,2,FALSE)</f>
        <v>0</v>
      </c>
      <c r="M211" s="40">
        <f t="shared" si="9"/>
        <v>18</v>
      </c>
      <c r="N211" s="40">
        <f t="shared" si="10"/>
        <v>0.02</v>
      </c>
      <c r="O211" s="40">
        <f t="shared" si="11"/>
        <v>1.1111111111111111E-3</v>
      </c>
      <c r="P211" s="27" t="s">
        <v>491</v>
      </c>
      <c r="Q211" s="27" t="s">
        <v>427</v>
      </c>
      <c r="R211" s="27">
        <v>200</v>
      </c>
      <c r="S211" s="27" t="s">
        <v>736</v>
      </c>
      <c r="T211" s="27">
        <v>7</v>
      </c>
      <c r="U211" s="27" t="s">
        <v>456</v>
      </c>
      <c r="W211" s="27" t="s">
        <v>656</v>
      </c>
      <c r="X211" s="27" t="s">
        <v>1878</v>
      </c>
    </row>
    <row r="212" spans="1:24" hidden="1">
      <c r="A212" s="27" t="s">
        <v>1879</v>
      </c>
      <c r="B212" s="27" t="s">
        <v>1880</v>
      </c>
      <c r="C212" s="27" t="s">
        <v>1881</v>
      </c>
      <c r="D212" s="27" t="s">
        <v>1882</v>
      </c>
      <c r="E212" s="27" t="s">
        <v>475</v>
      </c>
      <c r="F212" s="27" t="s">
        <v>1883</v>
      </c>
      <c r="G212" s="27" t="s">
        <v>1884</v>
      </c>
      <c r="I212" s="27">
        <v>63000</v>
      </c>
      <c r="J212" s="27" t="s">
        <v>477</v>
      </c>
      <c r="L212" s="29" t="e">
        <f>VLOOKUP(G212,[2]视频!$G$20:$H$236,2,FALSE)</f>
        <v>#N/A</v>
      </c>
      <c r="M212" s="40">
        <f t="shared" si="9"/>
        <v>1.746031746031746</v>
      </c>
      <c r="N212" s="40">
        <f t="shared" si="10"/>
        <v>4.7619047619047623E-3</v>
      </c>
      <c r="O212" s="40">
        <f t="shared" si="11"/>
        <v>2.7272727272727275E-3</v>
      </c>
      <c r="P212" s="27" t="s">
        <v>491</v>
      </c>
      <c r="Q212" s="27" t="s">
        <v>1885</v>
      </c>
      <c r="R212" s="27">
        <v>300</v>
      </c>
      <c r="S212" s="27" t="s">
        <v>799</v>
      </c>
      <c r="T212" s="27" t="s">
        <v>555</v>
      </c>
      <c r="U212" s="27" t="s">
        <v>456</v>
      </c>
      <c r="V212" s="27" t="s">
        <v>799</v>
      </c>
      <c r="W212" s="27" t="s">
        <v>656</v>
      </c>
      <c r="X212" s="27" t="s">
        <v>1886</v>
      </c>
    </row>
    <row r="213" spans="1:24">
      <c r="A213" s="27" t="s">
        <v>1887</v>
      </c>
      <c r="B213" s="27" t="s">
        <v>334</v>
      </c>
      <c r="C213" s="27" t="s">
        <v>335</v>
      </c>
      <c r="D213" s="27" t="s">
        <v>1888</v>
      </c>
      <c r="E213" s="27" t="s">
        <v>401</v>
      </c>
      <c r="F213" s="27" t="s">
        <v>336</v>
      </c>
      <c r="G213" s="27" t="s">
        <v>337</v>
      </c>
      <c r="H213" s="43" t="s">
        <v>803</v>
      </c>
      <c r="I213" s="27">
        <v>55400</v>
      </c>
      <c r="J213" s="27" t="s">
        <v>1889</v>
      </c>
      <c r="L213" s="29">
        <f>VLOOKUP(G213,[2]视频!$G$20:$H$236,2,FALSE)</f>
        <v>0</v>
      </c>
      <c r="M213" s="40">
        <f t="shared" si="9"/>
        <v>4.9003610108303253</v>
      </c>
      <c r="N213" s="40">
        <f t="shared" si="10"/>
        <v>5.415162454873646E-3</v>
      </c>
      <c r="O213" s="40">
        <f t="shared" si="11"/>
        <v>1.1050537792839251E-3</v>
      </c>
      <c r="P213" s="27" t="s">
        <v>491</v>
      </c>
      <c r="Q213" s="27" t="s">
        <v>1890</v>
      </c>
      <c r="R213" s="27">
        <v>300</v>
      </c>
      <c r="S213" s="27" t="s">
        <v>1891</v>
      </c>
      <c r="T213" s="27">
        <v>3</v>
      </c>
      <c r="U213" s="27" t="s">
        <v>456</v>
      </c>
      <c r="W213" s="27" t="s">
        <v>656</v>
      </c>
      <c r="X213" s="27" t="s">
        <v>1126</v>
      </c>
    </row>
    <row r="214" spans="1:24" hidden="1">
      <c r="A214" s="27" t="s">
        <v>1892</v>
      </c>
      <c r="B214" s="27" t="s">
        <v>1893</v>
      </c>
      <c r="C214" s="27" t="s">
        <v>1894</v>
      </c>
      <c r="D214" s="27" t="s">
        <v>1895</v>
      </c>
      <c r="E214" s="27" t="s">
        <v>401</v>
      </c>
      <c r="F214" s="27" t="s">
        <v>1896</v>
      </c>
      <c r="G214" s="27" t="s">
        <v>1897</v>
      </c>
      <c r="I214" s="27">
        <v>21000</v>
      </c>
      <c r="J214" s="27" t="s">
        <v>764</v>
      </c>
      <c r="L214" s="29">
        <f>VLOOKUP(G214,[2]视频!$G$20:$H$236,2,FALSE)</f>
        <v>0</v>
      </c>
      <c r="M214" s="40">
        <f t="shared" si="9"/>
        <v>1.5714285714285714</v>
      </c>
      <c r="N214" s="40">
        <f t="shared" si="10"/>
        <v>9.5238095238095247E-3</v>
      </c>
      <c r="O214" s="40">
        <f t="shared" si="11"/>
        <v>6.0606060606060606E-3</v>
      </c>
      <c r="P214" s="27" t="s">
        <v>405</v>
      </c>
      <c r="Q214" s="27" t="s">
        <v>1898</v>
      </c>
      <c r="R214" s="27">
        <v>200</v>
      </c>
      <c r="S214" s="27" t="s">
        <v>744</v>
      </c>
      <c r="T214" s="27">
        <v>5</v>
      </c>
      <c r="U214" s="27" t="s">
        <v>37</v>
      </c>
      <c r="V214" s="27" t="s">
        <v>720</v>
      </c>
      <c r="W214" s="27" t="s">
        <v>656</v>
      </c>
      <c r="X214" s="27" t="s">
        <v>1899</v>
      </c>
    </row>
    <row r="215" spans="1:24" hidden="1">
      <c r="A215" s="27" t="s">
        <v>1900</v>
      </c>
      <c r="B215" s="27" t="s">
        <v>1901</v>
      </c>
      <c r="C215" s="27" t="s">
        <v>1902</v>
      </c>
      <c r="D215" s="27" t="s">
        <v>1902</v>
      </c>
      <c r="E215" s="27" t="s">
        <v>401</v>
      </c>
      <c r="F215" s="27" t="s">
        <v>1901</v>
      </c>
      <c r="G215" s="27" t="s">
        <v>1903</v>
      </c>
      <c r="I215" s="27">
        <v>25000</v>
      </c>
      <c r="J215" s="27" t="s">
        <v>1833</v>
      </c>
      <c r="L215" s="29" t="str">
        <f>VLOOKUP(G215,[2]视频!$G$20:$H$236,2,FALSE)</f>
        <v>视频待选</v>
      </c>
      <c r="M215" s="40">
        <f t="shared" si="9"/>
        <v>7.92</v>
      </c>
      <c r="N215" s="40">
        <f t="shared" si="10"/>
        <v>8.0000000000000002E-3</v>
      </c>
      <c r="O215" s="40">
        <f t="shared" si="11"/>
        <v>1.0101010101010101E-3</v>
      </c>
      <c r="P215" s="27" t="s">
        <v>405</v>
      </c>
      <c r="Q215" s="27" t="s">
        <v>695</v>
      </c>
      <c r="R215" s="27">
        <v>200</v>
      </c>
      <c r="S215" s="27" t="s">
        <v>736</v>
      </c>
      <c r="T215" s="27">
        <v>3</v>
      </c>
      <c r="U215" s="27" t="s">
        <v>37</v>
      </c>
      <c r="V215" s="27" t="s">
        <v>507</v>
      </c>
      <c r="W215" s="27" t="s">
        <v>1904</v>
      </c>
      <c r="X215" s="27" t="s">
        <v>1905</v>
      </c>
    </row>
    <row r="216" spans="1:24" hidden="1">
      <c r="A216" s="27" t="s">
        <v>1906</v>
      </c>
      <c r="B216" s="27" t="s">
        <v>1907</v>
      </c>
      <c r="C216" s="27" t="s">
        <v>1908</v>
      </c>
      <c r="D216" s="27" t="s">
        <v>1909</v>
      </c>
      <c r="E216" s="27" t="s">
        <v>401</v>
      </c>
      <c r="F216" s="27" t="s">
        <v>1910</v>
      </c>
      <c r="G216" s="27" t="s">
        <v>1911</v>
      </c>
      <c r="I216" s="27">
        <v>23000</v>
      </c>
      <c r="J216" s="27" t="s">
        <v>1912</v>
      </c>
      <c r="L216" s="29" t="str">
        <f>VLOOKUP(G216,[2]视频!$G$20:$H$236,2,FALSE)</f>
        <v>视频待选</v>
      </c>
      <c r="M216" s="40">
        <f t="shared" si="9"/>
        <v>14.304347826086957</v>
      </c>
      <c r="N216" s="40">
        <f t="shared" si="10"/>
        <v>8.6956521739130436E-3</v>
      </c>
      <c r="O216" s="40">
        <f t="shared" si="11"/>
        <v>6.0790273556231007E-4</v>
      </c>
      <c r="P216" s="27" t="s">
        <v>491</v>
      </c>
      <c r="Q216" s="27" t="s">
        <v>997</v>
      </c>
      <c r="R216" s="27">
        <v>200</v>
      </c>
      <c r="S216" s="27" t="s">
        <v>418</v>
      </c>
      <c r="T216" s="27">
        <v>3</v>
      </c>
      <c r="U216" s="27" t="s">
        <v>37</v>
      </c>
      <c r="V216" s="27" t="s">
        <v>481</v>
      </c>
      <c r="W216" s="27" t="s">
        <v>1913</v>
      </c>
      <c r="X216" s="27" t="s">
        <v>1914</v>
      </c>
    </row>
    <row r="217" spans="1:24" hidden="1">
      <c r="A217" s="27" t="s">
        <v>1915</v>
      </c>
      <c r="B217" s="27" t="s">
        <v>1916</v>
      </c>
      <c r="C217" s="27" t="s">
        <v>1917</v>
      </c>
      <c r="D217" s="27" t="s">
        <v>1918</v>
      </c>
      <c r="E217" s="27" t="s">
        <v>401</v>
      </c>
      <c r="F217" s="27" t="s">
        <v>741</v>
      </c>
      <c r="G217" s="27" t="s">
        <v>1919</v>
      </c>
      <c r="I217" s="27">
        <v>10000</v>
      </c>
      <c r="J217" s="27" t="s">
        <v>135</v>
      </c>
      <c r="L217" s="29">
        <f>VLOOKUP(G217,[2]视频!$G$20:$H$236,2,FALSE)</f>
        <v>0</v>
      </c>
      <c r="M217" s="40">
        <f t="shared" si="9"/>
        <v>1.9</v>
      </c>
      <c r="N217" s="40">
        <f t="shared" si="10"/>
        <v>0.02</v>
      </c>
      <c r="O217" s="40">
        <f t="shared" si="11"/>
        <v>1.0526315789473684E-2</v>
      </c>
      <c r="P217" s="27" t="s">
        <v>405</v>
      </c>
      <c r="Q217" s="27" t="s">
        <v>427</v>
      </c>
      <c r="R217" s="27">
        <v>200</v>
      </c>
      <c r="S217" s="27" t="s">
        <v>418</v>
      </c>
      <c r="T217" s="27">
        <v>7</v>
      </c>
      <c r="U217" s="27" t="s">
        <v>456</v>
      </c>
      <c r="W217" s="27" t="s">
        <v>656</v>
      </c>
      <c r="X217" s="27" t="s">
        <v>1920</v>
      </c>
    </row>
    <row r="218" spans="1:24">
      <c r="A218" s="27" t="s">
        <v>1921</v>
      </c>
      <c r="B218" s="27" t="s">
        <v>345</v>
      </c>
      <c r="C218" s="27" t="s">
        <v>346</v>
      </c>
      <c r="D218" s="27" t="s">
        <v>1922</v>
      </c>
      <c r="E218" s="27" t="s">
        <v>475</v>
      </c>
      <c r="F218" s="27" t="s">
        <v>347</v>
      </c>
      <c r="G218" s="27" t="s">
        <v>348</v>
      </c>
      <c r="H218" s="43" t="s">
        <v>803</v>
      </c>
      <c r="I218" s="27">
        <v>37000</v>
      </c>
      <c r="J218" s="27" t="s">
        <v>661</v>
      </c>
      <c r="L218" s="29">
        <f>VLOOKUP(G218,[2]视频!$G$20:$H$236,2,FALSE)</f>
        <v>0</v>
      </c>
      <c r="M218" s="40">
        <f t="shared" si="9"/>
        <v>7.7027027027027026</v>
      </c>
      <c r="N218" s="40">
        <f t="shared" si="10"/>
        <v>8.1081081081081086E-3</v>
      </c>
      <c r="O218" s="40">
        <f t="shared" si="11"/>
        <v>1.0526315789473684E-3</v>
      </c>
      <c r="P218" s="27" t="s">
        <v>491</v>
      </c>
      <c r="Q218" s="27" t="s">
        <v>427</v>
      </c>
      <c r="R218" s="27">
        <v>300</v>
      </c>
      <c r="S218" s="27" t="s">
        <v>1923</v>
      </c>
      <c r="T218" s="27">
        <v>3</v>
      </c>
      <c r="U218" s="27" t="s">
        <v>37</v>
      </c>
      <c r="V218" s="27" t="s">
        <v>621</v>
      </c>
      <c r="W218" s="27" t="s">
        <v>656</v>
      </c>
      <c r="X218" s="27" t="s">
        <v>1924</v>
      </c>
    </row>
    <row r="219" spans="1:24" hidden="1">
      <c r="A219" s="27" t="s">
        <v>1925</v>
      </c>
      <c r="B219" s="27" t="s">
        <v>1926</v>
      </c>
      <c r="C219" s="27" t="s">
        <v>1927</v>
      </c>
      <c r="D219" s="27" t="s">
        <v>1928</v>
      </c>
      <c r="E219" s="27" t="s">
        <v>401</v>
      </c>
      <c r="F219" s="27" t="s">
        <v>1929</v>
      </c>
      <c r="G219" s="27" t="s">
        <v>1930</v>
      </c>
      <c r="I219" s="27">
        <v>9920</v>
      </c>
      <c r="J219" s="27" t="s">
        <v>1386</v>
      </c>
      <c r="L219" s="29">
        <f>VLOOKUP(G219,[2]视频!$G$20:$H$236,2,FALSE)</f>
        <v>0</v>
      </c>
      <c r="M219" s="40">
        <f t="shared" si="9"/>
        <v>2.5201612903225805</v>
      </c>
      <c r="N219" s="40">
        <f t="shared" si="10"/>
        <v>2.0161290322580645E-2</v>
      </c>
      <c r="O219" s="40">
        <f t="shared" si="11"/>
        <v>8.0000000000000002E-3</v>
      </c>
      <c r="P219" s="27" t="s">
        <v>405</v>
      </c>
      <c r="Q219" s="27" t="s">
        <v>1931</v>
      </c>
      <c r="R219" s="27">
        <v>200</v>
      </c>
      <c r="S219" s="27" t="s">
        <v>418</v>
      </c>
      <c r="T219" s="27">
        <v>3</v>
      </c>
      <c r="U219" s="27" t="s">
        <v>456</v>
      </c>
      <c r="W219" s="27" t="s">
        <v>656</v>
      </c>
      <c r="X219" s="27" t="s">
        <v>1932</v>
      </c>
    </row>
    <row r="220" spans="1:24">
      <c r="A220" s="27" t="s">
        <v>1933</v>
      </c>
      <c r="B220" s="27" t="s">
        <v>1934</v>
      </c>
      <c r="C220" s="27" t="s">
        <v>1935</v>
      </c>
      <c r="D220" s="27" t="s">
        <v>1936</v>
      </c>
      <c r="E220" s="27" t="s">
        <v>401</v>
      </c>
      <c r="F220" s="27" t="s">
        <v>1935</v>
      </c>
      <c r="G220" s="27" t="s">
        <v>1937</v>
      </c>
      <c r="H220" s="43" t="s">
        <v>803</v>
      </c>
      <c r="I220" s="27">
        <v>10000</v>
      </c>
      <c r="J220" s="27" t="s">
        <v>1938</v>
      </c>
      <c r="L220" s="29">
        <f>VLOOKUP(G220,[2]视频!$G$20:$H$236,2,FALSE)</f>
        <v>0</v>
      </c>
      <c r="M220" s="40">
        <f t="shared" si="9"/>
        <v>19</v>
      </c>
      <c r="N220" s="40">
        <f t="shared" si="10"/>
        <v>0.02</v>
      </c>
      <c r="O220" s="40">
        <f t="shared" si="11"/>
        <v>1.0526315789473684E-3</v>
      </c>
      <c r="P220" s="27" t="s">
        <v>405</v>
      </c>
      <c r="Q220" s="27" t="s">
        <v>1939</v>
      </c>
      <c r="R220" s="27">
        <v>200</v>
      </c>
      <c r="S220" s="27" t="s">
        <v>655</v>
      </c>
      <c r="T220" s="27">
        <v>4</v>
      </c>
      <c r="U220" s="27" t="s">
        <v>456</v>
      </c>
      <c r="V220" s="27" t="s">
        <v>656</v>
      </c>
      <c r="W220" s="27" t="s">
        <v>656</v>
      </c>
      <c r="X220" s="27" t="s">
        <v>1940</v>
      </c>
    </row>
    <row r="221" spans="1:24" hidden="1">
      <c r="A221" s="27" t="s">
        <v>1941</v>
      </c>
      <c r="B221" s="27" t="s">
        <v>1942</v>
      </c>
      <c r="C221" s="27" t="s">
        <v>1943</v>
      </c>
      <c r="D221" s="27" t="s">
        <v>1944</v>
      </c>
      <c r="E221" s="27" t="s">
        <v>475</v>
      </c>
      <c r="F221" s="27" t="s">
        <v>1945</v>
      </c>
      <c r="G221" s="27" t="s">
        <v>1946</v>
      </c>
      <c r="I221" s="27">
        <v>34000</v>
      </c>
      <c r="J221" s="27" t="s">
        <v>1947</v>
      </c>
      <c r="L221" s="29">
        <f>VLOOKUP(G221,[2]视频!$G$20:$H$236,2,FALSE)</f>
        <v>0</v>
      </c>
      <c r="M221" s="40">
        <f t="shared" si="9"/>
        <v>2.8235294117647061</v>
      </c>
      <c r="N221" s="40">
        <f t="shared" si="10"/>
        <v>8.8235294117647058E-3</v>
      </c>
      <c r="O221" s="40">
        <f t="shared" si="11"/>
        <v>3.1250000000000002E-3</v>
      </c>
      <c r="P221" s="27" t="s">
        <v>491</v>
      </c>
      <c r="Q221" s="27" t="s">
        <v>1058</v>
      </c>
      <c r="R221" s="27">
        <v>300</v>
      </c>
      <c r="S221" s="27" t="s">
        <v>418</v>
      </c>
      <c r="T221" s="27">
        <v>7</v>
      </c>
      <c r="U221" s="27" t="s">
        <v>456</v>
      </c>
      <c r="V221" s="27" t="s">
        <v>397</v>
      </c>
      <c r="W221" s="27" t="s">
        <v>397</v>
      </c>
      <c r="X221" s="27" t="s">
        <v>1948</v>
      </c>
    </row>
    <row r="222" spans="1:24" hidden="1">
      <c r="A222" s="27" t="s">
        <v>1949</v>
      </c>
      <c r="B222" s="27" t="s">
        <v>1950</v>
      </c>
      <c r="C222" s="27" t="s">
        <v>1951</v>
      </c>
      <c r="D222" s="27" t="s">
        <v>1952</v>
      </c>
      <c r="E222" s="27" t="s">
        <v>401</v>
      </c>
      <c r="F222" s="27" t="s">
        <v>1953</v>
      </c>
      <c r="G222" s="27" t="s">
        <v>1954</v>
      </c>
      <c r="I222" s="27">
        <v>30000</v>
      </c>
      <c r="J222" s="27" t="s">
        <v>1955</v>
      </c>
      <c r="L222" s="29" t="e">
        <f>VLOOKUP(G222,[2]视频!$G$20:$H$236,2,FALSE)</f>
        <v>#N/A</v>
      </c>
      <c r="M222" s="40">
        <f t="shared" si="9"/>
        <v>2.6</v>
      </c>
      <c r="N222" s="40">
        <f t="shared" si="10"/>
        <v>0.01</v>
      </c>
      <c r="O222" s="40">
        <f t="shared" si="11"/>
        <v>3.8461538461538464E-3</v>
      </c>
      <c r="P222" s="27" t="s">
        <v>405</v>
      </c>
      <c r="Q222" s="27" t="s">
        <v>427</v>
      </c>
      <c r="R222" s="27">
        <v>300</v>
      </c>
      <c r="S222" s="27" t="s">
        <v>418</v>
      </c>
      <c r="T222" s="27">
        <v>6</v>
      </c>
      <c r="U222" s="27" t="s">
        <v>37</v>
      </c>
      <c r="V222" s="27" t="s">
        <v>621</v>
      </c>
      <c r="W222" s="27" t="s">
        <v>1956</v>
      </c>
      <c r="X222" s="27" t="s">
        <v>1957</v>
      </c>
    </row>
    <row r="223" spans="1:24" hidden="1">
      <c r="A223" s="27" t="s">
        <v>1958</v>
      </c>
      <c r="B223" s="27" t="s">
        <v>1959</v>
      </c>
      <c r="C223" s="27" t="s">
        <v>1737</v>
      </c>
      <c r="D223" s="27" t="s">
        <v>1737</v>
      </c>
      <c r="E223" s="27" t="s">
        <v>401</v>
      </c>
      <c r="F223" s="27" t="s">
        <v>1960</v>
      </c>
      <c r="G223" s="27" t="s">
        <v>1961</v>
      </c>
      <c r="I223" s="27">
        <v>20000</v>
      </c>
      <c r="J223" s="27" t="s">
        <v>1962</v>
      </c>
      <c r="L223" s="29">
        <f>VLOOKUP(G223,[2]视频!$G$20:$H$236,2,FALSE)</f>
        <v>0</v>
      </c>
      <c r="M223" s="40">
        <f t="shared" si="9"/>
        <v>10.35</v>
      </c>
      <c r="N223" s="40">
        <f t="shared" si="10"/>
        <v>0.01</v>
      </c>
      <c r="O223" s="40">
        <f t="shared" si="11"/>
        <v>9.6618357487922703E-4</v>
      </c>
      <c r="P223" s="27" t="s">
        <v>405</v>
      </c>
      <c r="Q223" s="27" t="s">
        <v>427</v>
      </c>
      <c r="R223" s="27">
        <v>200</v>
      </c>
      <c r="S223" s="27" t="s">
        <v>468</v>
      </c>
      <c r="T223" s="44">
        <v>43897</v>
      </c>
      <c r="U223" s="27" t="s">
        <v>456</v>
      </c>
      <c r="V223" s="27" t="s">
        <v>656</v>
      </c>
      <c r="W223" s="27" t="s">
        <v>656</v>
      </c>
      <c r="X223" s="27" t="s">
        <v>1963</v>
      </c>
    </row>
    <row r="224" spans="1:24" hidden="1">
      <c r="A224" s="27" t="s">
        <v>1964</v>
      </c>
      <c r="B224" s="27" t="s">
        <v>1965</v>
      </c>
      <c r="C224" s="27" t="s">
        <v>1966</v>
      </c>
      <c r="D224" s="27" t="s">
        <v>1967</v>
      </c>
      <c r="E224" s="27" t="s">
        <v>475</v>
      </c>
      <c r="F224" s="27" t="s">
        <v>1965</v>
      </c>
      <c r="G224" s="27" t="s">
        <v>1968</v>
      </c>
      <c r="I224" s="27">
        <v>13000</v>
      </c>
      <c r="J224" s="27" t="s">
        <v>1969</v>
      </c>
      <c r="L224" s="29">
        <f>VLOOKUP(G224,[2]视频!$G$20:$H$236,2,FALSE)</f>
        <v>0</v>
      </c>
      <c r="M224" s="40">
        <f t="shared" si="9"/>
        <v>16.23076923076923</v>
      </c>
      <c r="N224" s="40">
        <f t="shared" si="10"/>
        <v>1.5384615384615385E-2</v>
      </c>
      <c r="O224" s="40">
        <f t="shared" si="11"/>
        <v>9.4786729857819908E-4</v>
      </c>
      <c r="P224" s="27" t="s">
        <v>491</v>
      </c>
      <c r="Q224" s="27" t="s">
        <v>1058</v>
      </c>
      <c r="R224" s="27">
        <v>200</v>
      </c>
      <c r="S224" s="27" t="s">
        <v>418</v>
      </c>
      <c r="T224" s="27">
        <v>7</v>
      </c>
      <c r="U224" s="27" t="s">
        <v>456</v>
      </c>
      <c r="W224" s="27" t="s">
        <v>656</v>
      </c>
      <c r="X224" s="27" t="s">
        <v>1970</v>
      </c>
    </row>
    <row r="225" spans="1:24">
      <c r="A225" s="27" t="s">
        <v>1971</v>
      </c>
      <c r="B225" s="27" t="s">
        <v>353</v>
      </c>
      <c r="C225" s="27" t="s">
        <v>354</v>
      </c>
      <c r="D225" s="27" t="s">
        <v>1972</v>
      </c>
      <c r="E225" s="27" t="s">
        <v>401</v>
      </c>
      <c r="F225" s="27" t="s">
        <v>355</v>
      </c>
      <c r="G225" s="27" t="s">
        <v>356</v>
      </c>
      <c r="H225" s="43" t="s">
        <v>803</v>
      </c>
      <c r="I225" s="27">
        <v>32000</v>
      </c>
      <c r="J225" s="27" t="s">
        <v>1973</v>
      </c>
      <c r="L225" s="29">
        <f>VLOOKUP(G225,[2]视频!$G$20:$H$236,2,FALSE)</f>
        <v>0</v>
      </c>
      <c r="M225" s="40">
        <f t="shared" si="9"/>
        <v>11.09375</v>
      </c>
      <c r="N225" s="40">
        <f t="shared" si="10"/>
        <v>9.3749999999999997E-3</v>
      </c>
      <c r="O225" s="40">
        <f t="shared" si="11"/>
        <v>8.4507042253521131E-4</v>
      </c>
      <c r="P225" s="27" t="s">
        <v>405</v>
      </c>
      <c r="Q225" s="27" t="s">
        <v>1490</v>
      </c>
      <c r="R225" s="27">
        <v>300</v>
      </c>
      <c r="S225" s="27" t="s">
        <v>37</v>
      </c>
      <c r="T225" s="27">
        <v>2</v>
      </c>
      <c r="U225" s="27" t="s">
        <v>37</v>
      </c>
      <c r="W225" s="27" t="s">
        <v>656</v>
      </c>
      <c r="X225" s="27" t="s">
        <v>1974</v>
      </c>
    </row>
    <row r="226" spans="1:24" hidden="1">
      <c r="A226" s="27" t="s">
        <v>1975</v>
      </c>
      <c r="B226" s="27" t="s">
        <v>1976</v>
      </c>
      <c r="C226" s="27" t="s">
        <v>1977</v>
      </c>
      <c r="D226" s="27" t="s">
        <v>1978</v>
      </c>
      <c r="E226" s="27" t="s">
        <v>475</v>
      </c>
      <c r="F226" s="27" t="s">
        <v>1976</v>
      </c>
      <c r="G226" s="27" t="s">
        <v>1979</v>
      </c>
      <c r="I226" s="27">
        <v>104000</v>
      </c>
      <c r="J226" s="27" t="s">
        <v>1980</v>
      </c>
      <c r="L226" s="29">
        <f>VLOOKUP(G226,[2]视频!$G$20:$H$236,2,FALSE)</f>
        <v>0</v>
      </c>
      <c r="M226" s="40">
        <f t="shared" si="9"/>
        <v>3.7307692307692308</v>
      </c>
      <c r="N226" s="40">
        <f t="shared" si="10"/>
        <v>2.8846153846153848E-3</v>
      </c>
      <c r="O226" s="40">
        <f t="shared" si="11"/>
        <v>7.7319587628865976E-4</v>
      </c>
      <c r="P226" s="27" t="s">
        <v>1694</v>
      </c>
      <c r="Q226" s="27" t="s">
        <v>444</v>
      </c>
      <c r="R226" s="27">
        <v>300</v>
      </c>
      <c r="S226" s="27" t="s">
        <v>418</v>
      </c>
      <c r="T226" s="27">
        <v>5</v>
      </c>
      <c r="U226" s="27" t="s">
        <v>37</v>
      </c>
      <c r="V226" s="27" t="s">
        <v>687</v>
      </c>
      <c r="W226" s="27" t="s">
        <v>37</v>
      </c>
      <c r="X226" s="27" t="s">
        <v>1981</v>
      </c>
    </row>
    <row r="227" spans="1:24">
      <c r="A227" s="27" t="s">
        <v>1982</v>
      </c>
      <c r="B227" s="27" t="s">
        <v>1983</v>
      </c>
      <c r="C227" s="27" t="s">
        <v>173</v>
      </c>
      <c r="D227" s="27" t="s">
        <v>177</v>
      </c>
      <c r="E227" s="27" t="s">
        <v>401</v>
      </c>
      <c r="F227" s="27" t="s">
        <v>174</v>
      </c>
      <c r="G227" s="27" t="s">
        <v>175</v>
      </c>
      <c r="H227" s="43" t="s">
        <v>803</v>
      </c>
      <c r="I227" s="27">
        <v>61000</v>
      </c>
      <c r="J227" s="27" t="s">
        <v>1984</v>
      </c>
      <c r="L227" s="29">
        <f>VLOOKUP(G227,[2]视频!$G$20:$H$236,2,FALSE)</f>
        <v>0</v>
      </c>
      <c r="M227" s="40">
        <f t="shared" si="9"/>
        <v>7.4262295081967213</v>
      </c>
      <c r="N227" s="40">
        <f t="shared" si="10"/>
        <v>4.9180327868852463E-3</v>
      </c>
      <c r="O227" s="40">
        <f t="shared" si="11"/>
        <v>6.6225165562913907E-4</v>
      </c>
      <c r="P227" s="27" t="s">
        <v>405</v>
      </c>
      <c r="Q227" s="27" t="s">
        <v>719</v>
      </c>
      <c r="R227" s="27">
        <v>300</v>
      </c>
      <c r="S227" s="27" t="s">
        <v>480</v>
      </c>
      <c r="T227" s="27">
        <v>5</v>
      </c>
      <c r="U227" s="27" t="s">
        <v>37</v>
      </c>
      <c r="V227" s="27" t="s">
        <v>420</v>
      </c>
      <c r="W227" s="27" t="s">
        <v>1985</v>
      </c>
      <c r="X227" s="27" t="s">
        <v>1222</v>
      </c>
    </row>
    <row r="228" spans="1:24">
      <c r="A228" s="27" t="s">
        <v>1986</v>
      </c>
      <c r="B228" s="27" t="s">
        <v>363</v>
      </c>
      <c r="C228" s="27" t="s">
        <v>364</v>
      </c>
      <c r="D228" s="27" t="s">
        <v>1987</v>
      </c>
      <c r="E228" s="27" t="s">
        <v>401</v>
      </c>
      <c r="F228" s="27" t="s">
        <v>365</v>
      </c>
      <c r="G228" s="27" t="s">
        <v>366</v>
      </c>
      <c r="H228" s="43" t="s">
        <v>803</v>
      </c>
      <c r="I228" s="27">
        <v>35000</v>
      </c>
      <c r="J228" s="27" t="s">
        <v>1988</v>
      </c>
      <c r="L228" s="29">
        <f>VLOOKUP(G228,[2]视频!$G$20:$H$236,2,FALSE)</f>
        <v>0</v>
      </c>
      <c r="M228" s="40">
        <f t="shared" si="9"/>
        <v>13.714285714285714</v>
      </c>
      <c r="N228" s="40">
        <f t="shared" si="10"/>
        <v>8.5714285714285719E-3</v>
      </c>
      <c r="O228" s="40">
        <f t="shared" si="11"/>
        <v>6.2500000000000001E-4</v>
      </c>
      <c r="P228" s="27" t="s">
        <v>405</v>
      </c>
      <c r="Q228" s="27" t="s">
        <v>1730</v>
      </c>
      <c r="R228" s="27">
        <v>300</v>
      </c>
      <c r="S228" s="27" t="s">
        <v>418</v>
      </c>
      <c r="T228" s="27">
        <v>5</v>
      </c>
      <c r="U228" s="27" t="s">
        <v>456</v>
      </c>
      <c r="W228" s="27" t="s">
        <v>656</v>
      </c>
      <c r="X228" s="27" t="s">
        <v>1989</v>
      </c>
    </row>
    <row r="229" spans="1:24">
      <c r="A229" s="27" t="s">
        <v>1990</v>
      </c>
      <c r="B229" s="27" t="s">
        <v>1991</v>
      </c>
      <c r="C229" s="27" t="s">
        <v>1992</v>
      </c>
      <c r="D229" s="27" t="s">
        <v>1992</v>
      </c>
      <c r="E229" s="27" t="s">
        <v>449</v>
      </c>
      <c r="F229" s="27" t="s">
        <v>1993</v>
      </c>
      <c r="G229" s="27" t="s">
        <v>1994</v>
      </c>
      <c r="H229" s="43" t="s">
        <v>803</v>
      </c>
      <c r="I229" s="27">
        <v>37000</v>
      </c>
      <c r="J229" s="27" t="s">
        <v>1995</v>
      </c>
      <c r="L229" s="29">
        <f>VLOOKUP(G229,[2]视频!$G$20:$H$236,2,FALSE)</f>
        <v>0</v>
      </c>
      <c r="M229" s="40">
        <f t="shared" si="9"/>
        <v>14.324324324324325</v>
      </c>
      <c r="N229" s="40">
        <f t="shared" si="10"/>
        <v>8.1081081081081086E-3</v>
      </c>
      <c r="O229" s="40">
        <f t="shared" si="11"/>
        <v>5.6603773584905663E-4</v>
      </c>
      <c r="P229" s="27" t="s">
        <v>491</v>
      </c>
      <c r="Q229" s="27" t="s">
        <v>1058</v>
      </c>
      <c r="R229" s="27">
        <v>300</v>
      </c>
      <c r="S229" s="27" t="s">
        <v>1996</v>
      </c>
      <c r="T229" s="27">
        <v>3</v>
      </c>
      <c r="U229" s="27" t="s">
        <v>456</v>
      </c>
      <c r="W229" s="27" t="s">
        <v>468</v>
      </c>
      <c r="X229" s="27" t="s">
        <v>1997</v>
      </c>
    </row>
    <row r="230" spans="1:24">
      <c r="A230" s="27" t="s">
        <v>1998</v>
      </c>
      <c r="B230" s="27" t="s">
        <v>371</v>
      </c>
      <c r="C230" s="27" t="s">
        <v>372</v>
      </c>
      <c r="D230" s="27" t="s">
        <v>372</v>
      </c>
      <c r="E230" s="27" t="s">
        <v>475</v>
      </c>
      <c r="F230" s="27" t="s">
        <v>373</v>
      </c>
      <c r="G230" s="27" t="s">
        <v>374</v>
      </c>
      <c r="H230" s="43" t="s">
        <v>803</v>
      </c>
      <c r="I230" s="27">
        <v>16000</v>
      </c>
      <c r="J230" s="27" t="s">
        <v>1999</v>
      </c>
      <c r="L230" s="29">
        <f>VLOOKUP(G230,[2]视频!$G$20:$H$236,2,FALSE)</f>
        <v>0</v>
      </c>
      <c r="M230" s="40">
        <f t="shared" si="9"/>
        <v>26.875</v>
      </c>
      <c r="N230" s="40">
        <f t="shared" si="10"/>
        <v>1.2500000000000001E-2</v>
      </c>
      <c r="O230" s="40">
        <f t="shared" si="11"/>
        <v>4.6511627906976747E-4</v>
      </c>
      <c r="P230" s="27" t="s">
        <v>491</v>
      </c>
      <c r="Q230" s="27" t="s">
        <v>1518</v>
      </c>
      <c r="R230" s="27">
        <v>200</v>
      </c>
      <c r="S230" s="27" t="s">
        <v>655</v>
      </c>
      <c r="T230" s="27" t="s">
        <v>419</v>
      </c>
      <c r="U230" s="27" t="s">
        <v>456</v>
      </c>
      <c r="V230" s="27" t="s">
        <v>656</v>
      </c>
      <c r="W230" s="27" t="s">
        <v>2000</v>
      </c>
      <c r="X230" s="27" t="s">
        <v>2001</v>
      </c>
    </row>
    <row r="231" spans="1:24" hidden="1">
      <c r="A231" s="27" t="s">
        <v>2002</v>
      </c>
      <c r="B231" s="27" t="s">
        <v>2003</v>
      </c>
      <c r="C231" s="27" t="s">
        <v>2004</v>
      </c>
      <c r="D231" s="27" t="s">
        <v>2005</v>
      </c>
      <c r="E231" s="27" t="s">
        <v>401</v>
      </c>
      <c r="F231" s="27" t="s">
        <v>2006</v>
      </c>
      <c r="G231" s="27" t="s">
        <v>2007</v>
      </c>
      <c r="I231" s="27">
        <v>11000</v>
      </c>
      <c r="J231" s="27" t="s">
        <v>671</v>
      </c>
      <c r="L231" s="29" t="str">
        <f>VLOOKUP(G231,[2]视频!$G$20:$H$236,2,FALSE)</f>
        <v>视频待选</v>
      </c>
      <c r="M231" s="40">
        <f t="shared" si="9"/>
        <v>5.5454545454545459</v>
      </c>
      <c r="N231" s="40">
        <f t="shared" si="10"/>
        <v>1.8181818181818181E-2</v>
      </c>
      <c r="O231" s="40">
        <f t="shared" si="11"/>
        <v>3.2786885245901639E-3</v>
      </c>
      <c r="P231" s="27" t="s">
        <v>453</v>
      </c>
      <c r="Q231" s="27" t="s">
        <v>1490</v>
      </c>
      <c r="R231" s="27">
        <v>200</v>
      </c>
      <c r="S231" s="27" t="s">
        <v>418</v>
      </c>
      <c r="T231" s="27">
        <v>10</v>
      </c>
      <c r="U231" s="27" t="s">
        <v>37</v>
      </c>
      <c r="V231" s="27" t="s">
        <v>2008</v>
      </c>
      <c r="W231" s="27" t="s">
        <v>2009</v>
      </c>
      <c r="X231" s="27" t="s">
        <v>2010</v>
      </c>
    </row>
    <row r="232" spans="1:24" hidden="1">
      <c r="A232" s="27" t="s">
        <v>2011</v>
      </c>
      <c r="B232" s="27" t="s">
        <v>2012</v>
      </c>
      <c r="C232" s="27" t="s">
        <v>2013</v>
      </c>
      <c r="D232" s="27" t="s">
        <v>2013</v>
      </c>
      <c r="E232" s="27" t="s">
        <v>475</v>
      </c>
      <c r="F232" s="27" t="s">
        <v>2014</v>
      </c>
      <c r="G232" s="27" t="s">
        <v>2015</v>
      </c>
      <c r="I232" s="27">
        <v>12000</v>
      </c>
      <c r="J232" s="27" t="s">
        <v>2016</v>
      </c>
      <c r="L232" s="29" t="str">
        <f>VLOOKUP(G232,[2]视频!$G$20:$H$236,2,FALSE)</f>
        <v>视频待选</v>
      </c>
      <c r="M232" s="40">
        <f t="shared" si="9"/>
        <v>7.833333333333333</v>
      </c>
      <c r="N232" s="40">
        <f t="shared" si="10"/>
        <v>1.6666666666666666E-2</v>
      </c>
      <c r="O232" s="40">
        <f t="shared" si="11"/>
        <v>2.1276595744680851E-3</v>
      </c>
      <c r="P232" s="27" t="s">
        <v>405</v>
      </c>
      <c r="Q232" s="27" t="s">
        <v>427</v>
      </c>
      <c r="R232" s="27">
        <v>200</v>
      </c>
      <c r="S232" s="27" t="s">
        <v>799</v>
      </c>
      <c r="T232" s="27">
        <v>5</v>
      </c>
      <c r="U232" s="27" t="s">
        <v>456</v>
      </c>
      <c r="V232" s="27" t="s">
        <v>507</v>
      </c>
      <c r="W232" s="27" t="s">
        <v>2015</v>
      </c>
      <c r="X232" s="27" t="s">
        <v>2017</v>
      </c>
    </row>
  </sheetData>
  <autoFilter ref="A1:X232" xr:uid="{00000000-0009-0000-0000-000001000000}">
    <filterColumn colId="8">
      <customFilters>
        <customFilter operator="greaterThanOrEqual" val="10000"/>
      </customFilters>
    </filterColumn>
    <filterColumn colId="11">
      <filters>
        <filter val="0"/>
        <filter val="#N/A"/>
      </filters>
    </filterColumn>
    <filterColumn colId="12">
      <customFilters>
        <customFilter operator="greaterThanOrEqual" val="4"/>
      </customFilters>
    </filterColumn>
    <filterColumn colId="14">
      <filters>
        <filter val="0.0005"/>
        <filter val="0.0006"/>
        <filter val="0.0007"/>
        <filter val="0.0008"/>
        <filter val="0.0009"/>
        <filter val="0.0010"/>
        <filter val="0.0011"/>
        <filter val="0.0012"/>
        <filter val="0.0013"/>
        <filter val="0.0014"/>
        <filter val="0.0015"/>
        <filter val="0.0016"/>
        <filter val="0.0017"/>
        <filter val="0.0018"/>
        <filter val="0.0020"/>
        <filter val="0.0021"/>
        <filter val="0.0022"/>
        <filter val="0.0023"/>
        <filter val="0.0024"/>
        <filter val="0.0025"/>
        <filter val="0.0026"/>
        <filter val="0.0027"/>
        <filter val="0.0028"/>
        <filter val="0.0029"/>
        <filter val="0.0030"/>
        <filter val="0.0032"/>
        <filter val="0.0033"/>
        <filter val="0.0034"/>
        <filter val="0.0035"/>
        <filter val="0.0036"/>
        <filter val="0.0037"/>
        <filter val="0.0038"/>
        <filter val="0.0041"/>
        <filter val="0.0042"/>
        <filter val="0.0043"/>
        <filter val="0.0044"/>
        <filter val="0.0045"/>
        <filter val="0.0047"/>
        <filter val="0.0053"/>
        <filter val="0.0061"/>
        <filter val="0.0063"/>
        <filter val="0.0065"/>
      </filters>
    </filterColumn>
    <filterColumn colId="19">
      <filters>
        <filter val="1"/>
        <filter val="2"/>
        <filter val="3"/>
        <filter val="3天"/>
        <filter val="4"/>
        <filter val="5"/>
        <filter val="5天"/>
        <filter val="5天内"/>
      </filters>
    </filterColumn>
  </autoFilter>
  <pageMargins left="0.75" right="0.75" top="1" bottom="1" header="0.5" footer="0.5"/>
  <pageSetup paperSize="256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X232"/>
  <sheetViews>
    <sheetView workbookViewId="0">
      <selection activeCell="R54" sqref="R54"/>
    </sheetView>
  </sheetViews>
  <sheetFormatPr baseColWidth="10" defaultColWidth="8" defaultRowHeight="15"/>
  <cols>
    <col min="1" max="5" width="7.77734375" style="27"/>
    <col min="6" max="6" width="11.5546875" style="27" customWidth="1"/>
    <col min="7" max="7" width="19.77734375" style="27" customWidth="1"/>
    <col min="8" max="8" width="9.88671875" style="28" customWidth="1"/>
    <col min="9" max="10" width="7.77734375" style="27"/>
    <col min="11" max="15" width="8" style="29"/>
    <col min="16" max="24" width="7.77734375" style="27"/>
    <col min="25" max="16384" width="8" style="29"/>
  </cols>
  <sheetData>
    <row r="1" spans="1:24">
      <c r="A1" s="27" t="s">
        <v>379</v>
      </c>
      <c r="B1" s="27" t="s">
        <v>2</v>
      </c>
      <c r="C1" s="27" t="s">
        <v>3</v>
      </c>
      <c r="D1" s="27" t="s">
        <v>8</v>
      </c>
      <c r="E1" s="27" t="s">
        <v>380</v>
      </c>
      <c r="F1" s="27" t="s">
        <v>4</v>
      </c>
      <c r="G1" s="27" t="s">
        <v>5</v>
      </c>
      <c r="H1" s="30" t="s">
        <v>381</v>
      </c>
      <c r="I1" s="27" t="s">
        <v>6</v>
      </c>
      <c r="J1" s="27" t="s">
        <v>382</v>
      </c>
      <c r="K1" s="38" t="s">
        <v>383</v>
      </c>
      <c r="L1" s="38" t="s">
        <v>384</v>
      </c>
      <c r="M1" s="39" t="s">
        <v>385</v>
      </c>
      <c r="N1" s="39" t="s">
        <v>386</v>
      </c>
      <c r="O1" s="39" t="s">
        <v>387</v>
      </c>
      <c r="P1" s="27" t="s">
        <v>388</v>
      </c>
      <c r="Q1" s="27" t="s">
        <v>389</v>
      </c>
      <c r="R1" s="27" t="s">
        <v>390</v>
      </c>
      <c r="S1" s="27" t="s">
        <v>391</v>
      </c>
      <c r="T1" s="27" t="s">
        <v>392</v>
      </c>
      <c r="U1" s="27" t="s">
        <v>393</v>
      </c>
      <c r="V1" s="27" t="s">
        <v>394</v>
      </c>
      <c r="W1" s="27" t="s">
        <v>395</v>
      </c>
      <c r="X1" s="27" t="s">
        <v>396</v>
      </c>
    </row>
    <row r="2" spans="1:24" hidden="1">
      <c r="A2" s="27" t="s">
        <v>1595</v>
      </c>
      <c r="B2" s="27" t="s">
        <v>1596</v>
      </c>
      <c r="C2" s="27" t="s">
        <v>1597</v>
      </c>
      <c r="D2" s="27" t="s">
        <v>1598</v>
      </c>
      <c r="E2" s="27" t="s">
        <v>401</v>
      </c>
      <c r="F2" s="27" t="s">
        <v>1599</v>
      </c>
      <c r="G2" s="27" t="s">
        <v>1600</v>
      </c>
      <c r="H2" s="29"/>
      <c r="I2" s="27" t="s">
        <v>1386</v>
      </c>
      <c r="J2" s="27" t="s">
        <v>1358</v>
      </c>
      <c r="M2" s="40">
        <f t="shared" ref="M2:M65" si="0">J2/I2</f>
        <v>5.04</v>
      </c>
      <c r="N2" s="40" t="e">
        <f t="shared" ref="N2:N65" si="1">V2/I2</f>
        <v>#VALUE!</v>
      </c>
      <c r="O2" s="40" t="e">
        <f t="shared" ref="O2:O65" si="2">V2/J2</f>
        <v>#VALUE!</v>
      </c>
      <c r="P2" s="27" t="s">
        <v>491</v>
      </c>
      <c r="Q2" s="27" t="s">
        <v>427</v>
      </c>
      <c r="R2" s="27">
        <v>200</v>
      </c>
      <c r="S2" s="27" t="s">
        <v>418</v>
      </c>
      <c r="T2" s="27" t="s">
        <v>460</v>
      </c>
      <c r="U2" s="27" t="s">
        <v>456</v>
      </c>
      <c r="V2" s="27" t="s">
        <v>1340</v>
      </c>
      <c r="W2" s="27" t="s">
        <v>656</v>
      </c>
      <c r="X2" s="27" t="s">
        <v>1601</v>
      </c>
    </row>
    <row r="3" spans="1:24" hidden="1">
      <c r="A3" s="27" t="s">
        <v>1421</v>
      </c>
      <c r="B3" s="27" t="s">
        <v>1422</v>
      </c>
      <c r="C3" s="27" t="s">
        <v>1423</v>
      </c>
      <c r="D3" s="27" t="s">
        <v>1424</v>
      </c>
      <c r="E3" s="27" t="s">
        <v>475</v>
      </c>
      <c r="F3" s="27" t="s">
        <v>1425</v>
      </c>
      <c r="G3" s="27" t="s">
        <v>1426</v>
      </c>
      <c r="H3" s="29"/>
      <c r="I3" s="27" t="s">
        <v>74</v>
      </c>
      <c r="J3" s="27" t="s">
        <v>1427</v>
      </c>
      <c r="M3" s="40">
        <f t="shared" si="0"/>
        <v>2.6153846153846154</v>
      </c>
      <c r="N3" s="40" t="e">
        <f t="shared" si="1"/>
        <v>#VALUE!</v>
      </c>
      <c r="O3" s="40" t="e">
        <f t="shared" si="2"/>
        <v>#VALUE!</v>
      </c>
      <c r="P3" s="27" t="s">
        <v>405</v>
      </c>
      <c r="Q3" s="27" t="s">
        <v>1428</v>
      </c>
      <c r="R3" s="27">
        <v>200</v>
      </c>
      <c r="S3" s="27" t="s">
        <v>655</v>
      </c>
      <c r="T3" s="27" t="s">
        <v>1429</v>
      </c>
      <c r="U3" s="27" t="s">
        <v>456</v>
      </c>
      <c r="V3" s="27" t="s">
        <v>1430</v>
      </c>
      <c r="W3" s="27" t="s">
        <v>656</v>
      </c>
      <c r="X3" s="27" t="s">
        <v>1431</v>
      </c>
    </row>
    <row r="4" spans="1:24" hidden="1">
      <c r="A4" s="27" t="s">
        <v>1336</v>
      </c>
      <c r="B4" s="27" t="s">
        <v>244</v>
      </c>
      <c r="C4" s="27" t="s">
        <v>245</v>
      </c>
      <c r="D4" s="27" t="s">
        <v>245</v>
      </c>
      <c r="E4" s="27" t="s">
        <v>401</v>
      </c>
      <c r="F4" s="27" t="s">
        <v>1337</v>
      </c>
      <c r="G4" s="27" t="s">
        <v>247</v>
      </c>
      <c r="H4" s="29"/>
      <c r="I4" s="27" t="s">
        <v>53</v>
      </c>
      <c r="J4" s="27" t="s">
        <v>1338</v>
      </c>
      <c r="M4" s="40">
        <f t="shared" si="0"/>
        <v>6.916666666666667</v>
      </c>
      <c r="N4" s="40" t="e">
        <f t="shared" si="1"/>
        <v>#VALUE!</v>
      </c>
      <c r="O4" s="40" t="e">
        <f t="shared" si="2"/>
        <v>#VALUE!</v>
      </c>
      <c r="P4" s="27" t="s">
        <v>405</v>
      </c>
      <c r="Q4" s="27" t="s">
        <v>1339</v>
      </c>
      <c r="R4" s="27">
        <v>200</v>
      </c>
      <c r="S4" s="27" t="s">
        <v>736</v>
      </c>
      <c r="T4" s="27" t="s">
        <v>1370</v>
      </c>
      <c r="U4" s="27" t="s">
        <v>456</v>
      </c>
      <c r="V4" s="27" t="s">
        <v>1340</v>
      </c>
      <c r="W4" s="27" t="s">
        <v>397</v>
      </c>
      <c r="X4" s="27" t="s">
        <v>1341</v>
      </c>
    </row>
    <row r="5" spans="1:24" hidden="1">
      <c r="A5" s="27" t="s">
        <v>1879</v>
      </c>
      <c r="B5" s="27" t="s">
        <v>1880</v>
      </c>
      <c r="C5" s="27" t="s">
        <v>1881</v>
      </c>
      <c r="D5" s="27" t="s">
        <v>1882</v>
      </c>
      <c r="E5" s="27" t="s">
        <v>475</v>
      </c>
      <c r="F5" s="27" t="s">
        <v>1883</v>
      </c>
      <c r="G5" s="27" t="s">
        <v>1884</v>
      </c>
      <c r="H5" s="29"/>
      <c r="I5" s="27" t="s">
        <v>914</v>
      </c>
      <c r="J5" s="27" t="s">
        <v>477</v>
      </c>
      <c r="M5" s="40">
        <f t="shared" si="0"/>
        <v>1.746031746031746</v>
      </c>
      <c r="N5" s="40" t="e">
        <f t="shared" si="1"/>
        <v>#VALUE!</v>
      </c>
      <c r="O5" s="40" t="e">
        <f t="shared" si="2"/>
        <v>#VALUE!</v>
      </c>
      <c r="P5" s="27" t="s">
        <v>491</v>
      </c>
      <c r="Q5" s="27" t="s">
        <v>1885</v>
      </c>
      <c r="R5" s="27">
        <v>300</v>
      </c>
      <c r="S5" s="27" t="s">
        <v>799</v>
      </c>
      <c r="T5" s="27" t="s">
        <v>555</v>
      </c>
      <c r="U5" s="27" t="s">
        <v>456</v>
      </c>
      <c r="V5" s="27" t="s">
        <v>799</v>
      </c>
      <c r="W5" s="27" t="s">
        <v>656</v>
      </c>
      <c r="X5" s="27" t="s">
        <v>1886</v>
      </c>
    </row>
    <row r="6" spans="1:24" hidden="1">
      <c r="A6" s="27" t="s">
        <v>887</v>
      </c>
      <c r="B6" s="27" t="s">
        <v>888</v>
      </c>
      <c r="C6" s="27" t="s">
        <v>889</v>
      </c>
      <c r="D6" s="27" t="s">
        <v>890</v>
      </c>
      <c r="E6" s="27" t="s">
        <v>449</v>
      </c>
      <c r="F6" s="27" t="s">
        <v>891</v>
      </c>
      <c r="G6" s="27" t="s">
        <v>892</v>
      </c>
      <c r="H6" s="29"/>
      <c r="I6" s="27" t="s">
        <v>2018</v>
      </c>
      <c r="J6" s="27" t="s">
        <v>893</v>
      </c>
      <c r="M6" s="40">
        <f t="shared" si="0"/>
        <v>2.9421487603305785</v>
      </c>
      <c r="N6" s="40">
        <f t="shared" si="1"/>
        <v>0.19841322314049586</v>
      </c>
      <c r="O6" s="40">
        <f t="shared" si="2"/>
        <v>6.7438202247191006E-2</v>
      </c>
      <c r="P6" s="27" t="s">
        <v>478</v>
      </c>
      <c r="Q6" s="27" t="s">
        <v>894</v>
      </c>
      <c r="R6" s="27">
        <v>300</v>
      </c>
      <c r="S6" s="27" t="s">
        <v>480</v>
      </c>
      <c r="T6" s="27" t="s">
        <v>441</v>
      </c>
      <c r="U6" s="27" t="s">
        <v>37</v>
      </c>
      <c r="V6" s="27">
        <v>6002</v>
      </c>
      <c r="W6" s="27" t="s">
        <v>896</v>
      </c>
      <c r="X6" s="27" t="s">
        <v>880</v>
      </c>
    </row>
    <row r="7" spans="1:24" hidden="1">
      <c r="A7" s="27" t="s">
        <v>1380</v>
      </c>
      <c r="B7" s="27" t="s">
        <v>1381</v>
      </c>
      <c r="C7" s="27" t="s">
        <v>1382</v>
      </c>
      <c r="D7" s="27" t="s">
        <v>1383</v>
      </c>
      <c r="E7" s="27" t="s">
        <v>475</v>
      </c>
      <c r="F7" s="27" t="s">
        <v>1384</v>
      </c>
      <c r="G7" s="27" t="s">
        <v>1385</v>
      </c>
      <c r="H7" s="29"/>
      <c r="I7" s="27" t="s">
        <v>53</v>
      </c>
      <c r="J7" s="27" t="s">
        <v>1386</v>
      </c>
      <c r="M7" s="40">
        <f t="shared" si="0"/>
        <v>2.0833333333333335</v>
      </c>
      <c r="N7" s="40">
        <f t="shared" si="1"/>
        <v>0.125</v>
      </c>
      <c r="O7" s="40">
        <f t="shared" si="2"/>
        <v>0.06</v>
      </c>
      <c r="P7" s="27" t="s">
        <v>491</v>
      </c>
      <c r="Q7" s="27" t="s">
        <v>1387</v>
      </c>
      <c r="R7" s="27">
        <v>200</v>
      </c>
      <c r="S7" s="27" t="s">
        <v>736</v>
      </c>
      <c r="T7" s="27" t="s">
        <v>1370</v>
      </c>
      <c r="U7" s="27" t="s">
        <v>456</v>
      </c>
      <c r="V7" s="27">
        <v>1500</v>
      </c>
      <c r="W7" s="27" t="s">
        <v>1068</v>
      </c>
      <c r="X7" s="27" t="s">
        <v>1389</v>
      </c>
    </row>
    <row r="8" spans="1:24" hidden="1">
      <c r="A8" s="27" t="s">
        <v>576</v>
      </c>
      <c r="B8" s="27" t="s">
        <v>848</v>
      </c>
      <c r="C8" s="27" t="s">
        <v>849</v>
      </c>
      <c r="D8" s="27" t="s">
        <v>849</v>
      </c>
      <c r="E8" s="27" t="s">
        <v>401</v>
      </c>
      <c r="F8" s="27" t="s">
        <v>850</v>
      </c>
      <c r="G8" s="27" t="s">
        <v>851</v>
      </c>
      <c r="H8" s="29"/>
      <c r="I8" s="27" t="s">
        <v>512</v>
      </c>
      <c r="J8" s="27" t="s">
        <v>754</v>
      </c>
      <c r="M8" s="40">
        <f t="shared" si="0"/>
        <v>0.55172413793103448</v>
      </c>
      <c r="N8" s="40">
        <f t="shared" si="1"/>
        <v>1.7241379310344827E-2</v>
      </c>
      <c r="O8" s="40">
        <f t="shared" si="2"/>
        <v>3.125E-2</v>
      </c>
      <c r="P8" s="27" t="s">
        <v>405</v>
      </c>
      <c r="Q8" s="27" t="s">
        <v>427</v>
      </c>
      <c r="R8" s="27" t="s">
        <v>417</v>
      </c>
      <c r="S8" s="27" t="s">
        <v>418</v>
      </c>
      <c r="T8" s="27" t="s">
        <v>555</v>
      </c>
      <c r="U8" s="27" t="s">
        <v>37</v>
      </c>
      <c r="V8" s="27">
        <v>1000</v>
      </c>
      <c r="W8" s="27" t="s">
        <v>851</v>
      </c>
      <c r="X8" s="27" t="s">
        <v>569</v>
      </c>
    </row>
    <row r="9" spans="1:24" hidden="1">
      <c r="A9" s="27" t="s">
        <v>1184</v>
      </c>
      <c r="B9" s="27" t="s">
        <v>1185</v>
      </c>
      <c r="C9" s="27" t="s">
        <v>1186</v>
      </c>
      <c r="D9" s="27" t="s">
        <v>1187</v>
      </c>
      <c r="E9" s="27" t="s">
        <v>401</v>
      </c>
      <c r="F9" s="27" t="s">
        <v>1185</v>
      </c>
      <c r="G9" s="27" t="s">
        <v>1188</v>
      </c>
      <c r="H9" s="29"/>
      <c r="I9" s="27" t="s">
        <v>129</v>
      </c>
      <c r="J9" s="27" t="s">
        <v>764</v>
      </c>
      <c r="M9" s="40">
        <f t="shared" si="0"/>
        <v>1.5</v>
      </c>
      <c r="N9" s="40">
        <f t="shared" si="1"/>
        <v>3.1818181818181815E-2</v>
      </c>
      <c r="O9" s="40">
        <f t="shared" si="2"/>
        <v>2.1212121212121213E-2</v>
      </c>
      <c r="P9" s="27" t="s">
        <v>672</v>
      </c>
      <c r="Q9" s="27" t="s">
        <v>1189</v>
      </c>
      <c r="R9" s="27">
        <v>200</v>
      </c>
      <c r="S9" s="27" t="s">
        <v>418</v>
      </c>
      <c r="T9" s="27" t="s">
        <v>1370</v>
      </c>
      <c r="U9" s="27" t="s">
        <v>37</v>
      </c>
      <c r="V9" s="27">
        <v>700</v>
      </c>
      <c r="W9" s="27" t="s">
        <v>656</v>
      </c>
      <c r="X9" s="27" t="s">
        <v>1190</v>
      </c>
    </row>
    <row r="10" spans="1:24" hidden="1">
      <c r="A10" s="27" t="s">
        <v>333</v>
      </c>
      <c r="B10" s="27" t="s">
        <v>526</v>
      </c>
      <c r="C10" s="27" t="s">
        <v>527</v>
      </c>
      <c r="D10" s="27" t="s">
        <v>528</v>
      </c>
      <c r="E10" s="27" t="s">
        <v>475</v>
      </c>
      <c r="F10" s="27" t="s">
        <v>529</v>
      </c>
      <c r="G10" s="27" t="s">
        <v>530</v>
      </c>
      <c r="H10" s="29"/>
      <c r="I10" s="27" t="s">
        <v>53</v>
      </c>
      <c r="J10" s="27" t="s">
        <v>531</v>
      </c>
      <c r="M10" s="40">
        <f t="shared" si="0"/>
        <v>2.5</v>
      </c>
      <c r="N10" s="40">
        <f t="shared" si="1"/>
        <v>4.1666666666666664E-2</v>
      </c>
      <c r="O10" s="40">
        <f t="shared" si="2"/>
        <v>1.6666666666666666E-2</v>
      </c>
      <c r="P10" s="27" t="s">
        <v>405</v>
      </c>
      <c r="Q10" s="27" t="s">
        <v>532</v>
      </c>
      <c r="R10" s="27">
        <v>200</v>
      </c>
      <c r="S10" s="27" t="s">
        <v>418</v>
      </c>
      <c r="T10" s="27" t="s">
        <v>441</v>
      </c>
      <c r="U10" s="27" t="s">
        <v>37</v>
      </c>
      <c r="V10" s="27">
        <v>500</v>
      </c>
      <c r="W10" s="27" t="s">
        <v>533</v>
      </c>
      <c r="X10" s="27" t="s">
        <v>421</v>
      </c>
    </row>
    <row r="11" spans="1:24" hidden="1">
      <c r="A11" s="27" t="s">
        <v>351</v>
      </c>
      <c r="B11" s="27" t="s">
        <v>801</v>
      </c>
      <c r="C11" s="27" t="s">
        <v>185</v>
      </c>
      <c r="D11" s="27" t="s">
        <v>802</v>
      </c>
      <c r="E11" s="27" t="s">
        <v>475</v>
      </c>
      <c r="F11" s="27" t="s">
        <v>186</v>
      </c>
      <c r="G11" s="27" t="s">
        <v>187</v>
      </c>
      <c r="H11" s="31"/>
      <c r="I11" s="27" t="s">
        <v>2019</v>
      </c>
      <c r="J11" s="27" t="s">
        <v>804</v>
      </c>
      <c r="M11" s="40">
        <f t="shared" si="0"/>
        <v>4.1152982524650978</v>
      </c>
      <c r="N11" s="40">
        <f t="shared" si="1"/>
        <v>6.8339353704969241E-2</v>
      </c>
      <c r="O11" s="40">
        <f t="shared" si="2"/>
        <v>1.6606172751642823E-2</v>
      </c>
      <c r="P11" s="27" t="s">
        <v>405</v>
      </c>
      <c r="Q11" s="27" t="s">
        <v>427</v>
      </c>
      <c r="R11" s="27">
        <v>200</v>
      </c>
      <c r="S11" s="27" t="s">
        <v>655</v>
      </c>
      <c r="T11" s="27" t="s">
        <v>441</v>
      </c>
      <c r="U11" s="27" t="s">
        <v>37</v>
      </c>
      <c r="V11" s="27">
        <v>700</v>
      </c>
      <c r="W11" s="27" t="s">
        <v>805</v>
      </c>
      <c r="X11" s="27" t="s">
        <v>430</v>
      </c>
    </row>
    <row r="12" spans="1:24" hidden="1">
      <c r="A12" s="27" t="s">
        <v>1792</v>
      </c>
      <c r="B12" s="27" t="s">
        <v>1793</v>
      </c>
      <c r="C12" s="27" t="s">
        <v>1794</v>
      </c>
      <c r="D12" s="27" t="s">
        <v>1795</v>
      </c>
      <c r="E12" s="27" t="s">
        <v>401</v>
      </c>
      <c r="F12" s="27" t="s">
        <v>1796</v>
      </c>
      <c r="G12" s="27" t="s">
        <v>1797</v>
      </c>
      <c r="H12" s="29"/>
      <c r="I12" s="27" t="s">
        <v>62</v>
      </c>
      <c r="J12" s="27" t="s">
        <v>135</v>
      </c>
      <c r="M12" s="40">
        <f t="shared" si="0"/>
        <v>1.7272727272727273</v>
      </c>
      <c r="N12" s="40">
        <f t="shared" si="1"/>
        <v>2.7272727272727271E-2</v>
      </c>
      <c r="O12" s="40">
        <f t="shared" si="2"/>
        <v>1.5789473684210527E-2</v>
      </c>
      <c r="P12" s="27" t="s">
        <v>405</v>
      </c>
      <c r="Q12" s="27" t="s">
        <v>500</v>
      </c>
      <c r="R12" s="27">
        <v>200</v>
      </c>
      <c r="S12" s="27" t="s">
        <v>1798</v>
      </c>
      <c r="T12" s="27" t="s">
        <v>1370</v>
      </c>
      <c r="U12" s="27" t="s">
        <v>37</v>
      </c>
      <c r="V12" s="27">
        <v>300</v>
      </c>
      <c r="W12" s="27" t="s">
        <v>1799</v>
      </c>
      <c r="X12" s="27" t="s">
        <v>1800</v>
      </c>
    </row>
    <row r="13" spans="1:24" hidden="1">
      <c r="A13" s="27" t="s">
        <v>1110</v>
      </c>
      <c r="B13" s="27" t="s">
        <v>1111</v>
      </c>
      <c r="C13" s="27" t="s">
        <v>1112</v>
      </c>
      <c r="D13" s="27" t="s">
        <v>1113</v>
      </c>
      <c r="E13" s="27" t="s">
        <v>475</v>
      </c>
      <c r="F13" s="27" t="s">
        <v>1111</v>
      </c>
      <c r="G13" s="27" t="s">
        <v>1114</v>
      </c>
      <c r="I13" s="27" t="s">
        <v>1345</v>
      </c>
      <c r="J13" s="27" t="s">
        <v>1115</v>
      </c>
      <c r="M13" s="40">
        <f t="shared" si="0"/>
        <v>2.1875</v>
      </c>
      <c r="N13" s="40">
        <f t="shared" si="1"/>
        <v>3.125E-2</v>
      </c>
      <c r="O13" s="40">
        <f t="shared" si="2"/>
        <v>1.4285714285714285E-2</v>
      </c>
      <c r="P13" s="27" t="s">
        <v>478</v>
      </c>
      <c r="Q13" s="27" t="s">
        <v>695</v>
      </c>
      <c r="R13" s="27" t="s">
        <v>417</v>
      </c>
      <c r="S13" s="27" t="s">
        <v>418</v>
      </c>
      <c r="T13" s="27" t="s">
        <v>1116</v>
      </c>
      <c r="U13" s="27" t="s">
        <v>37</v>
      </c>
      <c r="V13" s="27">
        <v>2500</v>
      </c>
      <c r="W13" s="27" t="s">
        <v>1118</v>
      </c>
      <c r="X13" s="27" t="s">
        <v>1042</v>
      </c>
    </row>
    <row r="14" spans="1:24" hidden="1">
      <c r="A14" s="27" t="s">
        <v>376</v>
      </c>
      <c r="B14" s="27" t="s">
        <v>1080</v>
      </c>
      <c r="C14" s="27" t="s">
        <v>1081</v>
      </c>
      <c r="D14" s="27" t="s">
        <v>1082</v>
      </c>
      <c r="E14" s="27" t="s">
        <v>475</v>
      </c>
      <c r="F14" s="27" t="s">
        <v>1080</v>
      </c>
      <c r="G14" s="27" t="s">
        <v>1083</v>
      </c>
      <c r="I14" s="27" t="s">
        <v>882</v>
      </c>
      <c r="J14" s="27" t="s">
        <v>1084</v>
      </c>
      <c r="M14" s="40">
        <f t="shared" si="0"/>
        <v>1.8238341968911918</v>
      </c>
      <c r="N14" s="40">
        <f t="shared" si="1"/>
        <v>2.4870466321243522E-2</v>
      </c>
      <c r="O14" s="40">
        <f t="shared" si="2"/>
        <v>1.3636363636363636E-2</v>
      </c>
      <c r="P14" s="27" t="s">
        <v>686</v>
      </c>
      <c r="Q14" s="27" t="s">
        <v>695</v>
      </c>
      <c r="R14" s="27" t="s">
        <v>417</v>
      </c>
      <c r="S14" s="27" t="s">
        <v>418</v>
      </c>
      <c r="T14" s="27" t="s">
        <v>460</v>
      </c>
      <c r="U14" s="27" t="s">
        <v>37</v>
      </c>
      <c r="V14" s="27">
        <v>4800</v>
      </c>
      <c r="W14" s="27" t="s">
        <v>1086</v>
      </c>
      <c r="X14" s="27" t="s">
        <v>1087</v>
      </c>
    </row>
    <row r="15" spans="1:24" hidden="1">
      <c r="A15" s="27" t="s">
        <v>1758</v>
      </c>
      <c r="B15" s="27" t="s">
        <v>1759</v>
      </c>
      <c r="C15" s="27" t="s">
        <v>1760</v>
      </c>
      <c r="D15" s="27" t="s">
        <v>1761</v>
      </c>
      <c r="E15" s="27" t="s">
        <v>475</v>
      </c>
      <c r="F15" s="27" t="s">
        <v>1762</v>
      </c>
      <c r="G15" s="27" t="s">
        <v>1763</v>
      </c>
      <c r="H15" s="29"/>
      <c r="I15" s="27" t="s">
        <v>584</v>
      </c>
      <c r="J15" s="27" t="s">
        <v>477</v>
      </c>
      <c r="M15" s="40">
        <f t="shared" si="0"/>
        <v>1.9642857142857142</v>
      </c>
      <c r="N15" s="40">
        <f t="shared" si="1"/>
        <v>2.6785714285714284E-2</v>
      </c>
      <c r="O15" s="40">
        <f t="shared" si="2"/>
        <v>1.3636363636363636E-2</v>
      </c>
      <c r="P15" s="27" t="s">
        <v>672</v>
      </c>
      <c r="Q15" s="27" t="s">
        <v>1764</v>
      </c>
      <c r="R15" s="27">
        <v>300</v>
      </c>
      <c r="S15" s="27" t="s">
        <v>418</v>
      </c>
      <c r="T15" s="27" t="s">
        <v>441</v>
      </c>
      <c r="U15" s="27" t="s">
        <v>37</v>
      </c>
      <c r="V15" s="27">
        <v>1500</v>
      </c>
      <c r="W15" s="27" t="s">
        <v>1765</v>
      </c>
      <c r="X15" s="27" t="s">
        <v>1766</v>
      </c>
    </row>
    <row r="16" spans="1:24" hidden="1">
      <c r="A16" s="27" t="s">
        <v>343</v>
      </c>
      <c r="B16" s="27" t="s">
        <v>517</v>
      </c>
      <c r="C16" s="27" t="s">
        <v>518</v>
      </c>
      <c r="D16" s="27" t="s">
        <v>519</v>
      </c>
      <c r="E16" s="27" t="s">
        <v>401</v>
      </c>
      <c r="F16" s="27" t="s">
        <v>520</v>
      </c>
      <c r="G16" s="27" t="s">
        <v>521</v>
      </c>
      <c r="H16" s="29"/>
      <c r="I16" s="27" t="s">
        <v>2020</v>
      </c>
      <c r="J16" s="27" t="s">
        <v>522</v>
      </c>
      <c r="M16" s="40">
        <f t="shared" si="0"/>
        <v>2.4837600305693543</v>
      </c>
      <c r="N16" s="40">
        <f t="shared" si="1"/>
        <v>3.3435231180741307E-2</v>
      </c>
      <c r="O16" s="40">
        <f t="shared" si="2"/>
        <v>1.3461538461538462E-2</v>
      </c>
      <c r="P16" s="27" t="s">
        <v>405</v>
      </c>
      <c r="Q16" s="27" t="s">
        <v>523</v>
      </c>
      <c r="R16" s="27">
        <v>200</v>
      </c>
      <c r="S16" s="27" t="s">
        <v>524</v>
      </c>
      <c r="T16" s="27" t="s">
        <v>441</v>
      </c>
      <c r="U16" s="27" t="s">
        <v>37</v>
      </c>
      <c r="V16" s="27">
        <v>350</v>
      </c>
      <c r="W16" s="27" t="s">
        <v>525</v>
      </c>
      <c r="X16" s="27" t="s">
        <v>516</v>
      </c>
    </row>
    <row r="17" spans="1:24" hidden="1">
      <c r="A17" s="27" t="s">
        <v>690</v>
      </c>
      <c r="B17" s="27" t="s">
        <v>691</v>
      </c>
      <c r="C17" s="27" t="s">
        <v>692</v>
      </c>
      <c r="D17" s="27" t="s">
        <v>693</v>
      </c>
      <c r="E17" s="27" t="s">
        <v>475</v>
      </c>
      <c r="F17" s="27" t="s">
        <v>691</v>
      </c>
      <c r="G17" s="27" t="s">
        <v>694</v>
      </c>
      <c r="I17" s="27" t="s">
        <v>1612</v>
      </c>
      <c r="J17" s="27" t="s">
        <v>477</v>
      </c>
      <c r="M17" s="40">
        <f t="shared" si="0"/>
        <v>3.9285714285714284</v>
      </c>
      <c r="N17" s="40">
        <f t="shared" si="1"/>
        <v>0.05</v>
      </c>
      <c r="O17" s="40">
        <f t="shared" si="2"/>
        <v>1.2727272727272728E-2</v>
      </c>
      <c r="P17" s="27" t="s">
        <v>491</v>
      </c>
      <c r="Q17" s="27" t="s">
        <v>695</v>
      </c>
      <c r="R17" s="27" t="s">
        <v>417</v>
      </c>
      <c r="S17" s="27" t="s">
        <v>418</v>
      </c>
      <c r="T17" s="27" t="s">
        <v>460</v>
      </c>
      <c r="U17" s="27" t="s">
        <v>37</v>
      </c>
      <c r="V17" s="27">
        <v>1400</v>
      </c>
      <c r="W17" s="27" t="s">
        <v>409</v>
      </c>
      <c r="X17" s="27" t="s">
        <v>697</v>
      </c>
    </row>
    <row r="18" spans="1:24" hidden="1">
      <c r="A18" s="27" t="s">
        <v>1822</v>
      </c>
      <c r="B18" s="27" t="s">
        <v>1823</v>
      </c>
      <c r="C18" s="27" t="s">
        <v>1824</v>
      </c>
      <c r="D18" s="27" t="s">
        <v>1825</v>
      </c>
      <c r="E18" s="27" t="s">
        <v>401</v>
      </c>
      <c r="F18" s="27" t="s">
        <v>1826</v>
      </c>
      <c r="G18" s="27" t="s">
        <v>1827</v>
      </c>
      <c r="H18" s="29"/>
      <c r="I18" s="27" t="s">
        <v>2021</v>
      </c>
      <c r="J18" s="27" t="s">
        <v>1828</v>
      </c>
      <c r="M18" s="40">
        <f t="shared" si="0"/>
        <v>2.0555555555555554</v>
      </c>
      <c r="N18" s="40">
        <f t="shared" si="1"/>
        <v>2.5000000000000001E-2</v>
      </c>
      <c r="O18" s="40">
        <f t="shared" si="2"/>
        <v>1.2162162162162163E-2</v>
      </c>
      <c r="P18" s="27" t="s">
        <v>405</v>
      </c>
      <c r="Q18" s="27" t="s">
        <v>1829</v>
      </c>
      <c r="R18" s="27">
        <v>200</v>
      </c>
      <c r="S18" s="27" t="s">
        <v>846</v>
      </c>
      <c r="T18" s="27" t="s">
        <v>441</v>
      </c>
      <c r="U18" s="27" t="s">
        <v>37</v>
      </c>
      <c r="V18" s="27">
        <v>450</v>
      </c>
      <c r="W18" s="27" t="s">
        <v>1830</v>
      </c>
      <c r="X18" s="27" t="s">
        <v>1831</v>
      </c>
    </row>
    <row r="19" spans="1:24" hidden="1">
      <c r="A19" s="27" t="s">
        <v>637</v>
      </c>
      <c r="B19" s="27" t="s">
        <v>638</v>
      </c>
      <c r="C19" s="27" t="s">
        <v>639</v>
      </c>
      <c r="D19" s="27" t="s">
        <v>639</v>
      </c>
      <c r="E19" s="27" t="s">
        <v>401</v>
      </c>
      <c r="F19" s="27" t="s">
        <v>640</v>
      </c>
      <c r="G19" s="27" t="s">
        <v>641</v>
      </c>
      <c r="I19" s="27" t="s">
        <v>1659</v>
      </c>
      <c r="J19" s="27" t="s">
        <v>642</v>
      </c>
      <c r="M19" s="40">
        <f t="shared" si="0"/>
        <v>2.0388349514563107</v>
      </c>
      <c r="N19" s="40">
        <f t="shared" si="1"/>
        <v>2.2330097087378639E-2</v>
      </c>
      <c r="O19" s="40">
        <f t="shared" si="2"/>
        <v>1.0952380952380953E-2</v>
      </c>
      <c r="P19" s="27" t="s">
        <v>491</v>
      </c>
      <c r="Q19" s="27" t="s">
        <v>427</v>
      </c>
      <c r="R19" s="27" t="s">
        <v>417</v>
      </c>
      <c r="S19" s="27" t="s">
        <v>418</v>
      </c>
      <c r="T19" s="27" t="s">
        <v>428</v>
      </c>
      <c r="U19" s="27" t="s">
        <v>37</v>
      </c>
      <c r="V19" s="27">
        <v>2300</v>
      </c>
      <c r="W19" s="27" t="s">
        <v>641</v>
      </c>
      <c r="X19" s="27" t="s">
        <v>644</v>
      </c>
    </row>
    <row r="20" spans="1:24" s="25" customFormat="1">
      <c r="A20" s="32" t="s">
        <v>1132</v>
      </c>
      <c r="B20" s="32" t="s">
        <v>32</v>
      </c>
      <c r="C20" s="32" t="s">
        <v>33</v>
      </c>
      <c r="D20" s="32" t="s">
        <v>1133</v>
      </c>
      <c r="E20" s="32" t="s">
        <v>401</v>
      </c>
      <c r="F20" s="32" t="s">
        <v>34</v>
      </c>
      <c r="G20" s="33" t="s">
        <v>35</v>
      </c>
      <c r="H20" s="34" t="s">
        <v>384</v>
      </c>
      <c r="I20" s="32" t="s">
        <v>36</v>
      </c>
      <c r="J20" s="32" t="s">
        <v>1134</v>
      </c>
      <c r="M20" s="41">
        <f t="shared" si="0"/>
        <v>42</v>
      </c>
      <c r="N20" s="41">
        <f t="shared" si="1"/>
        <v>2.5000000000000001E-2</v>
      </c>
      <c r="O20" s="41">
        <f t="shared" si="2"/>
        <v>5.9523809523809529E-4</v>
      </c>
      <c r="P20" s="32" t="s">
        <v>585</v>
      </c>
      <c r="Q20" s="32" t="s">
        <v>1135</v>
      </c>
      <c r="R20" s="32" t="s">
        <v>417</v>
      </c>
      <c r="S20" s="32" t="s">
        <v>744</v>
      </c>
      <c r="T20" s="32" t="s">
        <v>1136</v>
      </c>
      <c r="U20" s="32" t="s">
        <v>37</v>
      </c>
      <c r="V20" s="32">
        <v>500</v>
      </c>
      <c r="W20" s="32" t="s">
        <v>1137</v>
      </c>
      <c r="X20" s="32" t="s">
        <v>1126</v>
      </c>
    </row>
    <row r="21" spans="1:24" hidden="1">
      <c r="A21" s="27" t="s">
        <v>698</v>
      </c>
      <c r="B21" s="27" t="s">
        <v>699</v>
      </c>
      <c r="C21" s="27" t="s">
        <v>700</v>
      </c>
      <c r="D21" s="27" t="s">
        <v>701</v>
      </c>
      <c r="E21" s="27" t="s">
        <v>401</v>
      </c>
      <c r="F21" s="27" t="s">
        <v>702</v>
      </c>
      <c r="G21" s="27" t="s">
        <v>703</v>
      </c>
      <c r="I21" s="27" t="s">
        <v>165</v>
      </c>
      <c r="J21" s="27" t="s">
        <v>704</v>
      </c>
      <c r="M21" s="40">
        <f t="shared" si="0"/>
        <v>5.6875</v>
      </c>
      <c r="N21" s="40">
        <f t="shared" si="1"/>
        <v>5.6250000000000001E-2</v>
      </c>
      <c r="O21" s="40">
        <f t="shared" si="2"/>
        <v>9.8901098901098897E-3</v>
      </c>
      <c r="P21" s="27" t="s">
        <v>491</v>
      </c>
      <c r="Q21" s="27" t="s">
        <v>705</v>
      </c>
      <c r="R21" s="27" t="s">
        <v>417</v>
      </c>
      <c r="S21" s="27" t="s">
        <v>418</v>
      </c>
      <c r="T21" s="27" t="s">
        <v>441</v>
      </c>
      <c r="U21" s="27" t="s">
        <v>37</v>
      </c>
      <c r="V21" s="27">
        <v>900</v>
      </c>
      <c r="W21" s="27" t="s">
        <v>397</v>
      </c>
      <c r="X21" s="27" t="s">
        <v>706</v>
      </c>
    </row>
    <row r="22" spans="1:24" hidden="1">
      <c r="A22" s="27" t="s">
        <v>841</v>
      </c>
      <c r="B22" s="27" t="s">
        <v>842</v>
      </c>
      <c r="C22" s="27" t="s">
        <v>843</v>
      </c>
      <c r="D22" s="27" t="s">
        <v>844</v>
      </c>
      <c r="E22" s="27" t="s">
        <v>401</v>
      </c>
      <c r="F22" s="27" t="s">
        <v>842</v>
      </c>
      <c r="G22" s="27" t="s">
        <v>845</v>
      </c>
      <c r="I22" s="27" t="s">
        <v>2022</v>
      </c>
      <c r="J22" s="27" t="s">
        <v>825</v>
      </c>
      <c r="M22" s="40">
        <f t="shared" si="0"/>
        <v>5.0588235294117645</v>
      </c>
      <c r="N22" s="40">
        <f t="shared" si="1"/>
        <v>4.7058823529411764E-2</v>
      </c>
      <c r="O22" s="40">
        <f t="shared" si="2"/>
        <v>9.3023255813953487E-3</v>
      </c>
      <c r="P22" s="27" t="s">
        <v>405</v>
      </c>
      <c r="Q22" s="27" t="s">
        <v>773</v>
      </c>
      <c r="R22" s="27">
        <v>200</v>
      </c>
      <c r="S22" s="27" t="s">
        <v>846</v>
      </c>
      <c r="T22" s="27" t="s">
        <v>460</v>
      </c>
      <c r="U22" s="27" t="s">
        <v>37</v>
      </c>
      <c r="V22" s="27">
        <v>400</v>
      </c>
      <c r="W22" s="27" t="s">
        <v>397</v>
      </c>
      <c r="X22" s="27" t="s">
        <v>847</v>
      </c>
    </row>
    <row r="23" spans="1:24" hidden="1">
      <c r="A23" s="27" t="s">
        <v>1892</v>
      </c>
      <c r="B23" s="27" t="s">
        <v>1893</v>
      </c>
      <c r="C23" s="27" t="s">
        <v>1894</v>
      </c>
      <c r="D23" s="27" t="s">
        <v>1895</v>
      </c>
      <c r="E23" s="27" t="s">
        <v>401</v>
      </c>
      <c r="F23" s="27" t="s">
        <v>1896</v>
      </c>
      <c r="G23" s="27" t="s">
        <v>1897</v>
      </c>
      <c r="H23" s="29"/>
      <c r="I23" s="27" t="s">
        <v>2023</v>
      </c>
      <c r="J23" s="27" t="s">
        <v>764</v>
      </c>
      <c r="M23" s="40">
        <f t="shared" si="0"/>
        <v>1.5714285714285714</v>
      </c>
      <c r="N23" s="40">
        <f t="shared" si="1"/>
        <v>1.4285714285714285E-2</v>
      </c>
      <c r="O23" s="40">
        <f t="shared" si="2"/>
        <v>9.0909090909090905E-3</v>
      </c>
      <c r="P23" s="27" t="s">
        <v>405</v>
      </c>
      <c r="Q23" s="27" t="s">
        <v>1898</v>
      </c>
      <c r="R23" s="27">
        <v>200</v>
      </c>
      <c r="S23" s="27" t="s">
        <v>744</v>
      </c>
      <c r="T23" s="27" t="s">
        <v>441</v>
      </c>
      <c r="U23" s="27" t="s">
        <v>37</v>
      </c>
      <c r="V23" s="27">
        <v>300</v>
      </c>
      <c r="W23" s="27" t="s">
        <v>656</v>
      </c>
      <c r="X23" s="27" t="s">
        <v>1899</v>
      </c>
    </row>
    <row r="24" spans="1:24" hidden="1">
      <c r="A24" s="27" t="s">
        <v>579</v>
      </c>
      <c r="B24" s="27" t="s">
        <v>580</v>
      </c>
      <c r="C24" s="27" t="s">
        <v>581</v>
      </c>
      <c r="D24" s="27" t="s">
        <v>582</v>
      </c>
      <c r="E24" s="27" t="s">
        <v>475</v>
      </c>
      <c r="F24" s="27" t="s">
        <v>580</v>
      </c>
      <c r="G24" s="27" t="s">
        <v>583</v>
      </c>
      <c r="I24" s="27" t="s">
        <v>2024</v>
      </c>
      <c r="J24" s="27" t="s">
        <v>584</v>
      </c>
      <c r="M24" s="40">
        <f t="shared" si="0"/>
        <v>1.5555555555555556</v>
      </c>
      <c r="N24" s="40">
        <f t="shared" si="1"/>
        <v>1.3888888888888888E-2</v>
      </c>
      <c r="O24" s="40">
        <f t="shared" si="2"/>
        <v>8.9285714285714281E-3</v>
      </c>
      <c r="P24" s="27" t="s">
        <v>585</v>
      </c>
      <c r="Q24" s="27" t="s">
        <v>586</v>
      </c>
      <c r="R24" s="27">
        <v>300</v>
      </c>
      <c r="S24" s="27" t="s">
        <v>587</v>
      </c>
      <c r="T24" s="27" t="s">
        <v>441</v>
      </c>
      <c r="U24" s="27" t="s">
        <v>37</v>
      </c>
      <c r="V24" s="27">
        <v>500</v>
      </c>
      <c r="W24" s="27" t="s">
        <v>588</v>
      </c>
      <c r="X24" s="27" t="s">
        <v>578</v>
      </c>
    </row>
    <row r="25" spans="1:24" hidden="1">
      <c r="A25" s="27" t="s">
        <v>595</v>
      </c>
      <c r="B25" s="27" t="s">
        <v>596</v>
      </c>
      <c r="C25" s="27" t="s">
        <v>597</v>
      </c>
      <c r="D25" s="27" t="s">
        <v>597</v>
      </c>
      <c r="E25" s="27" t="s">
        <v>401</v>
      </c>
      <c r="F25" s="27" t="s">
        <v>598</v>
      </c>
      <c r="G25" s="27" t="s">
        <v>599</v>
      </c>
      <c r="I25" s="27" t="s">
        <v>2025</v>
      </c>
      <c r="J25" s="27" t="s">
        <v>600</v>
      </c>
      <c r="M25" s="40">
        <f t="shared" si="0"/>
        <v>2.3529411764705883</v>
      </c>
      <c r="N25" s="40">
        <f t="shared" si="1"/>
        <v>1.9607843137254902E-2</v>
      </c>
      <c r="O25" s="40">
        <f t="shared" si="2"/>
        <v>8.3333333333333332E-3</v>
      </c>
      <c r="P25" s="27" t="s">
        <v>405</v>
      </c>
      <c r="Q25" s="27" t="s">
        <v>601</v>
      </c>
      <c r="R25" s="27" t="s">
        <v>417</v>
      </c>
      <c r="S25" s="27" t="s">
        <v>418</v>
      </c>
      <c r="T25" s="27" t="s">
        <v>602</v>
      </c>
      <c r="U25" s="27" t="s">
        <v>37</v>
      </c>
      <c r="V25" s="27">
        <v>1000</v>
      </c>
      <c r="W25" s="27" t="s">
        <v>599</v>
      </c>
      <c r="X25" s="27" t="s">
        <v>603</v>
      </c>
    </row>
    <row r="26" spans="1:24" s="25" customFormat="1">
      <c r="A26" s="32" t="s">
        <v>1030</v>
      </c>
      <c r="B26" s="32" t="s">
        <v>41</v>
      </c>
      <c r="C26" s="32" t="s">
        <v>42</v>
      </c>
      <c r="D26" s="32" t="s">
        <v>42</v>
      </c>
      <c r="E26" s="32" t="s">
        <v>401</v>
      </c>
      <c r="F26" s="32" t="s">
        <v>41</v>
      </c>
      <c r="G26" s="33" t="s">
        <v>43</v>
      </c>
      <c r="H26" s="34" t="s">
        <v>384</v>
      </c>
      <c r="I26" s="32" t="s">
        <v>44</v>
      </c>
      <c r="J26" s="32" t="s">
        <v>1031</v>
      </c>
      <c r="M26" s="41">
        <f t="shared" si="0"/>
        <v>23.3</v>
      </c>
      <c r="N26" s="41">
        <f t="shared" si="1"/>
        <v>0.05</v>
      </c>
      <c r="O26" s="41">
        <f t="shared" si="2"/>
        <v>2.1459227467811159E-3</v>
      </c>
      <c r="P26" s="32" t="s">
        <v>405</v>
      </c>
      <c r="Q26" s="32" t="s">
        <v>427</v>
      </c>
      <c r="R26" s="32" t="s">
        <v>417</v>
      </c>
      <c r="S26" s="32" t="s">
        <v>418</v>
      </c>
      <c r="T26" s="32" t="s">
        <v>419</v>
      </c>
      <c r="U26" s="32" t="s">
        <v>37</v>
      </c>
      <c r="V26" s="32">
        <v>500</v>
      </c>
      <c r="W26" s="32" t="s">
        <v>43</v>
      </c>
      <c r="X26" s="32" t="s">
        <v>1032</v>
      </c>
    </row>
    <row r="27" spans="1:24" hidden="1">
      <c r="A27" s="27" t="s">
        <v>737</v>
      </c>
      <c r="B27" s="27" t="s">
        <v>738</v>
      </c>
      <c r="C27" s="27" t="s">
        <v>739</v>
      </c>
      <c r="D27" s="27" t="s">
        <v>740</v>
      </c>
      <c r="E27" s="27" t="s">
        <v>475</v>
      </c>
      <c r="F27" s="27" t="s">
        <v>741</v>
      </c>
      <c r="G27" s="27" t="s">
        <v>742</v>
      </c>
      <c r="I27" s="27" t="s">
        <v>44</v>
      </c>
      <c r="J27" s="27" t="s">
        <v>743</v>
      </c>
      <c r="M27" s="40">
        <f t="shared" si="0"/>
        <v>3.1</v>
      </c>
      <c r="N27" s="40">
        <f t="shared" si="1"/>
        <v>2.5000000000000001E-2</v>
      </c>
      <c r="O27" s="40">
        <f t="shared" si="2"/>
        <v>8.0645161290322578E-3</v>
      </c>
      <c r="P27" s="27" t="s">
        <v>686</v>
      </c>
      <c r="Q27" s="27" t="s">
        <v>665</v>
      </c>
      <c r="R27" s="27">
        <v>200</v>
      </c>
      <c r="S27" s="27" t="s">
        <v>744</v>
      </c>
      <c r="T27" s="27" t="s">
        <v>441</v>
      </c>
      <c r="U27" s="27" t="s">
        <v>37</v>
      </c>
      <c r="V27" s="27">
        <v>250</v>
      </c>
      <c r="W27" s="27" t="s">
        <v>746</v>
      </c>
      <c r="X27" s="27" t="s">
        <v>747</v>
      </c>
    </row>
    <row r="28" spans="1:24" s="25" customFormat="1">
      <c r="A28" s="32" t="s">
        <v>874</v>
      </c>
      <c r="B28" s="32" t="s">
        <v>50</v>
      </c>
      <c r="C28" s="32" t="s">
        <v>51</v>
      </c>
      <c r="D28" s="32" t="s">
        <v>51</v>
      </c>
      <c r="E28" s="32" t="s">
        <v>401</v>
      </c>
      <c r="F28" s="32" t="s">
        <v>50</v>
      </c>
      <c r="G28" s="33" t="s">
        <v>52</v>
      </c>
      <c r="H28" s="34" t="s">
        <v>384</v>
      </c>
      <c r="I28" s="32" t="s">
        <v>53</v>
      </c>
      <c r="J28" s="32" t="s">
        <v>875</v>
      </c>
      <c r="M28" s="41">
        <f t="shared" si="0"/>
        <v>19.75</v>
      </c>
      <c r="N28" s="41">
        <f t="shared" si="1"/>
        <v>4.1666666666666664E-2</v>
      </c>
      <c r="O28" s="41">
        <f t="shared" si="2"/>
        <v>2.1097046413502108E-3</v>
      </c>
      <c r="P28" s="32" t="s">
        <v>491</v>
      </c>
      <c r="Q28" s="32" t="s">
        <v>427</v>
      </c>
      <c r="R28" s="32" t="s">
        <v>417</v>
      </c>
      <c r="S28" s="32" t="s">
        <v>418</v>
      </c>
      <c r="T28" s="32" t="s">
        <v>441</v>
      </c>
      <c r="U28" s="32" t="s">
        <v>37</v>
      </c>
      <c r="V28" s="32">
        <v>500</v>
      </c>
      <c r="W28" s="32" t="s">
        <v>876</v>
      </c>
      <c r="X28" s="32" t="s">
        <v>594</v>
      </c>
    </row>
    <row r="29" spans="1:24" s="25" customFormat="1">
      <c r="A29" s="32" t="s">
        <v>370</v>
      </c>
      <c r="B29" s="32" t="s">
        <v>59</v>
      </c>
      <c r="C29" s="32" t="s">
        <v>60</v>
      </c>
      <c r="D29" s="32" t="s">
        <v>756</v>
      </c>
      <c r="E29" s="32" t="s">
        <v>401</v>
      </c>
      <c r="F29" s="32" t="s">
        <v>59</v>
      </c>
      <c r="G29" s="33" t="s">
        <v>61</v>
      </c>
      <c r="H29" s="34" t="s">
        <v>384</v>
      </c>
      <c r="I29" s="32" t="s">
        <v>62</v>
      </c>
      <c r="J29" s="32" t="s">
        <v>642</v>
      </c>
      <c r="M29" s="41">
        <f t="shared" si="0"/>
        <v>19.09090909090909</v>
      </c>
      <c r="N29" s="41">
        <f t="shared" si="1"/>
        <v>4.5454545454545456E-2</v>
      </c>
      <c r="O29" s="41">
        <f t="shared" si="2"/>
        <v>2.3809523809523812E-3</v>
      </c>
      <c r="P29" s="32" t="s">
        <v>491</v>
      </c>
      <c r="Q29" s="32" t="s">
        <v>427</v>
      </c>
      <c r="R29" s="32" t="s">
        <v>417</v>
      </c>
      <c r="S29" s="32" t="s">
        <v>418</v>
      </c>
      <c r="T29" s="32" t="s">
        <v>602</v>
      </c>
      <c r="U29" s="32" t="s">
        <v>37</v>
      </c>
      <c r="V29" s="32">
        <v>500</v>
      </c>
      <c r="W29" s="32" t="s">
        <v>757</v>
      </c>
      <c r="X29" s="32" t="s">
        <v>540</v>
      </c>
    </row>
    <row r="30" spans="1:24" s="25" customFormat="1">
      <c r="A30" s="32" t="s">
        <v>1832</v>
      </c>
      <c r="B30" s="32" t="s">
        <v>66</v>
      </c>
      <c r="C30" s="32" t="s">
        <v>67</v>
      </c>
      <c r="D30" s="32" t="s">
        <v>67</v>
      </c>
      <c r="E30" s="32" t="s">
        <v>401</v>
      </c>
      <c r="F30" s="32" t="s">
        <v>68</v>
      </c>
      <c r="G30" s="33" t="s">
        <v>69</v>
      </c>
      <c r="H30" s="34" t="s">
        <v>384</v>
      </c>
      <c r="I30" s="32" t="s">
        <v>62</v>
      </c>
      <c r="J30" s="32" t="s">
        <v>1833</v>
      </c>
      <c r="M30" s="41">
        <f t="shared" si="0"/>
        <v>18</v>
      </c>
      <c r="N30" s="41">
        <f t="shared" si="1"/>
        <v>3.6363636363636362E-2</v>
      </c>
      <c r="O30" s="41">
        <f t="shared" si="2"/>
        <v>2.0202020202020202E-3</v>
      </c>
      <c r="P30" s="32" t="s">
        <v>405</v>
      </c>
      <c r="Q30" s="32" t="s">
        <v>773</v>
      </c>
      <c r="R30" s="32">
        <v>200</v>
      </c>
      <c r="S30" s="32" t="s">
        <v>480</v>
      </c>
      <c r="T30" s="32" t="s">
        <v>441</v>
      </c>
      <c r="U30" s="32" t="s">
        <v>37</v>
      </c>
      <c r="V30" s="32">
        <v>400</v>
      </c>
      <c r="W30" s="32" t="s">
        <v>1834</v>
      </c>
      <c r="X30" s="32" t="s">
        <v>1835</v>
      </c>
    </row>
    <row r="31" spans="1:24" hidden="1">
      <c r="A31" s="27" t="s">
        <v>1949</v>
      </c>
      <c r="B31" s="27" t="s">
        <v>1950</v>
      </c>
      <c r="C31" s="27" t="s">
        <v>1951</v>
      </c>
      <c r="D31" s="27" t="s">
        <v>1952</v>
      </c>
      <c r="E31" s="27" t="s">
        <v>401</v>
      </c>
      <c r="F31" s="27" t="s">
        <v>1953</v>
      </c>
      <c r="G31" s="27" t="s">
        <v>1954</v>
      </c>
      <c r="H31" s="29"/>
      <c r="I31" s="27" t="s">
        <v>531</v>
      </c>
      <c r="J31" s="27" t="s">
        <v>1955</v>
      </c>
      <c r="M31" s="40">
        <f t="shared" si="0"/>
        <v>2.6</v>
      </c>
      <c r="N31" s="40">
        <f t="shared" si="1"/>
        <v>0.02</v>
      </c>
      <c r="O31" s="40">
        <f t="shared" si="2"/>
        <v>7.6923076923076927E-3</v>
      </c>
      <c r="P31" s="27" t="s">
        <v>405</v>
      </c>
      <c r="Q31" s="27" t="s">
        <v>427</v>
      </c>
      <c r="R31" s="27">
        <v>300</v>
      </c>
      <c r="S31" s="27" t="s">
        <v>418</v>
      </c>
      <c r="T31" s="27" t="s">
        <v>377</v>
      </c>
      <c r="U31" s="27" t="s">
        <v>37</v>
      </c>
      <c r="V31" s="27">
        <v>600</v>
      </c>
      <c r="W31" s="27" t="s">
        <v>1956</v>
      </c>
      <c r="X31" s="27" t="s">
        <v>1957</v>
      </c>
    </row>
    <row r="32" spans="1:24" s="25" customFormat="1">
      <c r="A32" s="32" t="s">
        <v>881</v>
      </c>
      <c r="B32" s="32" t="s">
        <v>71</v>
      </c>
      <c r="C32" s="32" t="s">
        <v>72</v>
      </c>
      <c r="D32" s="32" t="s">
        <v>72</v>
      </c>
      <c r="E32" s="32" t="s">
        <v>401</v>
      </c>
      <c r="F32" s="32" t="s">
        <v>71</v>
      </c>
      <c r="G32" s="33" t="s">
        <v>73</v>
      </c>
      <c r="H32" s="34" t="s">
        <v>384</v>
      </c>
      <c r="I32" s="32" t="s">
        <v>74</v>
      </c>
      <c r="J32" s="32" t="s">
        <v>882</v>
      </c>
      <c r="M32" s="41">
        <f t="shared" si="0"/>
        <v>14.846153846153847</v>
      </c>
      <c r="N32" s="41">
        <f t="shared" si="1"/>
        <v>4.6153846153846156E-2</v>
      </c>
      <c r="O32" s="41">
        <f t="shared" si="2"/>
        <v>3.1088082901554403E-3</v>
      </c>
      <c r="P32" s="32" t="s">
        <v>405</v>
      </c>
      <c r="Q32" s="32" t="s">
        <v>427</v>
      </c>
      <c r="R32" s="32" t="s">
        <v>417</v>
      </c>
      <c r="S32" s="32" t="s">
        <v>418</v>
      </c>
      <c r="T32" s="32" t="s">
        <v>602</v>
      </c>
      <c r="U32" s="32" t="s">
        <v>37</v>
      </c>
      <c r="V32" s="32">
        <v>600</v>
      </c>
      <c r="W32" s="32" t="s">
        <v>73</v>
      </c>
      <c r="X32" s="32" t="s">
        <v>880</v>
      </c>
    </row>
    <row r="33" spans="1:24">
      <c r="A33" s="27" t="s">
        <v>341</v>
      </c>
      <c r="B33" s="27" t="s">
        <v>775</v>
      </c>
      <c r="C33" s="27" t="s">
        <v>776</v>
      </c>
      <c r="D33" s="27" t="s">
        <v>776</v>
      </c>
      <c r="E33" s="27" t="s">
        <v>401</v>
      </c>
      <c r="F33" s="27" t="s">
        <v>777</v>
      </c>
      <c r="G33" s="35" t="s">
        <v>778</v>
      </c>
      <c r="H33" s="28" t="s">
        <v>384</v>
      </c>
      <c r="I33" s="27" t="s">
        <v>62</v>
      </c>
      <c r="J33" s="27" t="s">
        <v>620</v>
      </c>
      <c r="M33" s="40">
        <f t="shared" si="0"/>
        <v>14.545454545454545</v>
      </c>
      <c r="N33" s="40">
        <f t="shared" si="1"/>
        <v>4.5454545454545456E-2</v>
      </c>
      <c r="O33" s="40">
        <f t="shared" si="2"/>
        <v>3.1250000000000002E-3</v>
      </c>
      <c r="P33" s="27" t="s">
        <v>672</v>
      </c>
      <c r="Q33" s="27" t="s">
        <v>773</v>
      </c>
      <c r="R33" s="27" t="s">
        <v>417</v>
      </c>
      <c r="S33" s="27" t="s">
        <v>418</v>
      </c>
      <c r="T33" s="27" t="s">
        <v>555</v>
      </c>
      <c r="U33" s="27" t="s">
        <v>37</v>
      </c>
      <c r="V33" s="27">
        <v>500</v>
      </c>
      <c r="W33" s="27" t="s">
        <v>778</v>
      </c>
      <c r="X33" s="27" t="s">
        <v>540</v>
      </c>
    </row>
    <row r="34" spans="1:24">
      <c r="A34" s="27" t="s">
        <v>1906</v>
      </c>
      <c r="B34" s="27" t="s">
        <v>1907</v>
      </c>
      <c r="C34" s="27" t="s">
        <v>1908</v>
      </c>
      <c r="D34" s="27" t="s">
        <v>1909</v>
      </c>
      <c r="E34" s="27" t="s">
        <v>401</v>
      </c>
      <c r="F34" s="27" t="s">
        <v>1910</v>
      </c>
      <c r="G34" s="35" t="s">
        <v>1911</v>
      </c>
      <c r="H34" s="28" t="s">
        <v>384</v>
      </c>
      <c r="I34" s="27" t="s">
        <v>94</v>
      </c>
      <c r="J34" s="27" t="s">
        <v>1912</v>
      </c>
      <c r="M34" s="40">
        <f t="shared" si="0"/>
        <v>14.304347826086957</v>
      </c>
      <c r="N34" s="40">
        <f t="shared" si="1"/>
        <v>1.9565217391304349E-2</v>
      </c>
      <c r="O34" s="40">
        <f t="shared" si="2"/>
        <v>1.3677811550151975E-3</v>
      </c>
      <c r="P34" s="27" t="s">
        <v>491</v>
      </c>
      <c r="Q34" s="27" t="s">
        <v>997</v>
      </c>
      <c r="R34" s="27">
        <v>200</v>
      </c>
      <c r="S34" s="27" t="s">
        <v>418</v>
      </c>
      <c r="T34" s="27" t="s">
        <v>1370</v>
      </c>
      <c r="U34" s="27" t="s">
        <v>37</v>
      </c>
      <c r="V34" s="27">
        <v>450</v>
      </c>
      <c r="W34" s="27" t="s">
        <v>1913</v>
      </c>
      <c r="X34" s="27" t="s">
        <v>1914</v>
      </c>
    </row>
    <row r="35" spans="1:24" hidden="1">
      <c r="A35" s="27" t="s">
        <v>48</v>
      </c>
      <c r="B35" s="27" t="s">
        <v>1531</v>
      </c>
      <c r="C35" s="27" t="s">
        <v>1532</v>
      </c>
      <c r="D35" s="27" t="s">
        <v>1533</v>
      </c>
      <c r="E35" s="27" t="s">
        <v>449</v>
      </c>
      <c r="F35" s="27" t="s">
        <v>1534</v>
      </c>
      <c r="G35" s="27" t="s">
        <v>1535</v>
      </c>
      <c r="I35" s="27" t="s">
        <v>2025</v>
      </c>
      <c r="J35" s="27" t="s">
        <v>1536</v>
      </c>
      <c r="M35" s="40">
        <f t="shared" si="0"/>
        <v>3.2352941176470589</v>
      </c>
      <c r="N35" s="40">
        <f t="shared" si="1"/>
        <v>2.3529411764705882E-2</v>
      </c>
      <c r="O35" s="40">
        <f t="shared" si="2"/>
        <v>7.2727272727272727E-3</v>
      </c>
      <c r="P35" s="27" t="s">
        <v>491</v>
      </c>
      <c r="Q35" s="27" t="s">
        <v>894</v>
      </c>
      <c r="R35" s="27">
        <v>300</v>
      </c>
      <c r="S35" s="27" t="s">
        <v>1537</v>
      </c>
      <c r="T35" s="27" t="s">
        <v>441</v>
      </c>
      <c r="U35" s="27" t="s">
        <v>37</v>
      </c>
      <c r="V35" s="27">
        <v>1200</v>
      </c>
      <c r="W35" s="27" t="s">
        <v>1539</v>
      </c>
      <c r="X35" s="27" t="s">
        <v>1540</v>
      </c>
    </row>
    <row r="36" spans="1:24" s="25" customFormat="1">
      <c r="A36" s="32" t="s">
        <v>645</v>
      </c>
      <c r="B36" s="32" t="s">
        <v>78</v>
      </c>
      <c r="C36" s="32" t="s">
        <v>79</v>
      </c>
      <c r="D36" s="32" t="s">
        <v>79</v>
      </c>
      <c r="E36" s="32" t="s">
        <v>401</v>
      </c>
      <c r="F36" s="32" t="s">
        <v>78</v>
      </c>
      <c r="G36" s="33" t="s">
        <v>80</v>
      </c>
      <c r="H36" s="34" t="s">
        <v>384</v>
      </c>
      <c r="I36" s="32" t="s">
        <v>62</v>
      </c>
      <c r="J36" s="32" t="s">
        <v>646</v>
      </c>
      <c r="M36" s="41">
        <f t="shared" si="0"/>
        <v>12.727272727272727</v>
      </c>
      <c r="N36" s="41">
        <f t="shared" si="1"/>
        <v>4.5454545454545456E-2</v>
      </c>
      <c r="O36" s="41">
        <f t="shared" si="2"/>
        <v>3.5714285714285713E-3</v>
      </c>
      <c r="P36" s="32" t="s">
        <v>405</v>
      </c>
      <c r="Q36" s="32" t="s">
        <v>647</v>
      </c>
      <c r="R36" s="32" t="s">
        <v>417</v>
      </c>
      <c r="S36" s="32" t="s">
        <v>418</v>
      </c>
      <c r="T36" s="32" t="s">
        <v>419</v>
      </c>
      <c r="U36" s="32" t="s">
        <v>37</v>
      </c>
      <c r="V36" s="32">
        <v>500</v>
      </c>
      <c r="W36" s="32" t="s">
        <v>80</v>
      </c>
      <c r="X36" s="32" t="s">
        <v>644</v>
      </c>
    </row>
    <row r="37" spans="1:24" hidden="1">
      <c r="A37" s="27" t="s">
        <v>1975</v>
      </c>
      <c r="B37" s="27" t="s">
        <v>1976</v>
      </c>
      <c r="C37" s="27" t="s">
        <v>1977</v>
      </c>
      <c r="D37" s="27" t="s">
        <v>1978</v>
      </c>
      <c r="E37" s="27" t="s">
        <v>475</v>
      </c>
      <c r="F37" s="27" t="s">
        <v>1976</v>
      </c>
      <c r="G37" s="27" t="s">
        <v>1979</v>
      </c>
      <c r="I37" s="27" t="s">
        <v>2026</v>
      </c>
      <c r="J37" s="27" t="s">
        <v>1980</v>
      </c>
      <c r="M37" s="40">
        <f t="shared" si="0"/>
        <v>3.7307692307692308</v>
      </c>
      <c r="N37" s="40">
        <f t="shared" si="1"/>
        <v>2.6923076923076925E-2</v>
      </c>
      <c r="O37" s="40">
        <f t="shared" si="2"/>
        <v>7.2164948453608251E-3</v>
      </c>
      <c r="P37" s="27" t="s">
        <v>1694</v>
      </c>
      <c r="Q37" s="27" t="s">
        <v>444</v>
      </c>
      <c r="R37" s="27">
        <v>300</v>
      </c>
      <c r="S37" s="27" t="s">
        <v>418</v>
      </c>
      <c r="T37" s="27" t="s">
        <v>441</v>
      </c>
      <c r="U37" s="27" t="s">
        <v>37</v>
      </c>
      <c r="V37" s="27">
        <v>2800</v>
      </c>
      <c r="W37" s="27" t="s">
        <v>37</v>
      </c>
      <c r="X37" s="27" t="s">
        <v>1981</v>
      </c>
    </row>
    <row r="38" spans="1:24">
      <c r="A38" s="27" t="s">
        <v>934</v>
      </c>
      <c r="B38" s="27" t="s">
        <v>935</v>
      </c>
      <c r="C38" s="27" t="s">
        <v>936</v>
      </c>
      <c r="D38" s="27" t="s">
        <v>936</v>
      </c>
      <c r="E38" s="27" t="s">
        <v>401</v>
      </c>
      <c r="F38" s="27" t="s">
        <v>935</v>
      </c>
      <c r="G38" s="35" t="s">
        <v>937</v>
      </c>
      <c r="H38" s="28" t="s">
        <v>384</v>
      </c>
      <c r="I38" s="27" t="s">
        <v>44</v>
      </c>
      <c r="J38" s="27" t="s">
        <v>938</v>
      </c>
      <c r="M38" s="40">
        <f t="shared" si="0"/>
        <v>11.9</v>
      </c>
      <c r="N38" s="40">
        <f t="shared" si="1"/>
        <v>0.05</v>
      </c>
      <c r="O38" s="40">
        <f t="shared" si="2"/>
        <v>4.2016806722689074E-3</v>
      </c>
      <c r="P38" s="27" t="s">
        <v>405</v>
      </c>
      <c r="Q38" s="27" t="s">
        <v>427</v>
      </c>
      <c r="R38" s="27" t="s">
        <v>417</v>
      </c>
      <c r="S38" s="27" t="s">
        <v>418</v>
      </c>
      <c r="T38" s="27" t="s">
        <v>419</v>
      </c>
      <c r="U38" s="27" t="s">
        <v>37</v>
      </c>
      <c r="V38" s="27">
        <v>500</v>
      </c>
      <c r="W38" s="27" t="s">
        <v>937</v>
      </c>
      <c r="X38" s="27" t="s">
        <v>939</v>
      </c>
    </row>
    <row r="39" spans="1:24" hidden="1">
      <c r="A39" s="27" t="s">
        <v>1319</v>
      </c>
      <c r="B39" s="27" t="s">
        <v>1320</v>
      </c>
      <c r="C39" s="27" t="s">
        <v>1321</v>
      </c>
      <c r="D39" s="27" t="s">
        <v>1321</v>
      </c>
      <c r="E39" s="27" t="s">
        <v>475</v>
      </c>
      <c r="F39" s="27" t="s">
        <v>1320</v>
      </c>
      <c r="G39" s="27" t="s">
        <v>1322</v>
      </c>
      <c r="I39" s="27" t="s">
        <v>772</v>
      </c>
      <c r="J39" s="27" t="s">
        <v>600</v>
      </c>
      <c r="M39" s="40">
        <f t="shared" si="0"/>
        <v>3.1578947368421053</v>
      </c>
      <c r="N39" s="40">
        <f t="shared" si="1"/>
        <v>2.1052631578947368E-2</v>
      </c>
      <c r="O39" s="40">
        <f t="shared" si="2"/>
        <v>6.6666666666666671E-3</v>
      </c>
      <c r="P39" s="27" t="s">
        <v>491</v>
      </c>
      <c r="Q39" s="27" t="s">
        <v>1323</v>
      </c>
      <c r="R39" s="27">
        <v>300</v>
      </c>
      <c r="S39" s="27" t="s">
        <v>1324</v>
      </c>
      <c r="T39" s="27" t="s">
        <v>441</v>
      </c>
      <c r="U39" s="27" t="s">
        <v>456</v>
      </c>
      <c r="V39" s="27">
        <v>800</v>
      </c>
      <c r="W39" s="27" t="s">
        <v>1325</v>
      </c>
      <c r="X39" s="27" t="s">
        <v>1326</v>
      </c>
    </row>
    <row r="40" spans="1:24" hidden="1">
      <c r="A40" s="27" t="s">
        <v>1043</v>
      </c>
      <c r="B40" s="27" t="s">
        <v>1044</v>
      </c>
      <c r="C40" s="27" t="s">
        <v>1045</v>
      </c>
      <c r="D40" s="27" t="s">
        <v>1046</v>
      </c>
      <c r="E40" s="27" t="s">
        <v>401</v>
      </c>
      <c r="F40" s="27" t="s">
        <v>1047</v>
      </c>
      <c r="G40" s="27" t="s">
        <v>1048</v>
      </c>
      <c r="I40" s="27" t="s">
        <v>44</v>
      </c>
      <c r="J40" s="27" t="s">
        <v>1049</v>
      </c>
      <c r="M40" s="40">
        <f t="shared" si="0"/>
        <v>9.3000000000000007</v>
      </c>
      <c r="N40" s="40">
        <f t="shared" si="1"/>
        <v>0.06</v>
      </c>
      <c r="O40" s="40">
        <f t="shared" si="2"/>
        <v>6.4516129032258064E-3</v>
      </c>
      <c r="P40" s="27" t="s">
        <v>585</v>
      </c>
      <c r="Q40" s="27" t="s">
        <v>1050</v>
      </c>
      <c r="R40" s="27">
        <v>300</v>
      </c>
      <c r="S40" s="27" t="s">
        <v>655</v>
      </c>
      <c r="T40" s="27" t="s">
        <v>2027</v>
      </c>
      <c r="U40" s="27" t="s">
        <v>456</v>
      </c>
      <c r="V40" s="27">
        <v>600</v>
      </c>
      <c r="W40" s="27" t="s">
        <v>656</v>
      </c>
      <c r="X40" s="27" t="s">
        <v>1051</v>
      </c>
    </row>
    <row r="41" spans="1:24" s="25" customFormat="1">
      <c r="A41" s="32" t="s">
        <v>331</v>
      </c>
      <c r="B41" s="32" t="s">
        <v>83</v>
      </c>
      <c r="C41" s="32" t="s">
        <v>84</v>
      </c>
      <c r="D41" s="32" t="s">
        <v>84</v>
      </c>
      <c r="E41" s="32" t="s">
        <v>401</v>
      </c>
      <c r="F41" s="32" t="s">
        <v>85</v>
      </c>
      <c r="G41" s="33" t="s">
        <v>86</v>
      </c>
      <c r="H41" s="34" t="s">
        <v>384</v>
      </c>
      <c r="I41" s="32" t="s">
        <v>87</v>
      </c>
      <c r="J41" s="32" t="s">
        <v>787</v>
      </c>
      <c r="M41" s="41">
        <f t="shared" si="0"/>
        <v>11</v>
      </c>
      <c r="N41" s="41">
        <f t="shared" si="1"/>
        <v>2.9411764705882353E-2</v>
      </c>
      <c r="O41" s="41">
        <f t="shared" si="2"/>
        <v>2.6737967914438501E-3</v>
      </c>
      <c r="P41" s="32" t="s">
        <v>585</v>
      </c>
      <c r="Q41" s="32" t="s">
        <v>427</v>
      </c>
      <c r="R41" s="32" t="s">
        <v>417</v>
      </c>
      <c r="S41" s="32" t="s">
        <v>418</v>
      </c>
      <c r="T41" s="32" t="s">
        <v>593</v>
      </c>
      <c r="U41" s="32" t="s">
        <v>456</v>
      </c>
      <c r="V41" s="32">
        <v>500</v>
      </c>
      <c r="W41" s="32" t="s">
        <v>86</v>
      </c>
      <c r="X41" s="32" t="s">
        <v>547</v>
      </c>
    </row>
    <row r="42" spans="1:24" s="25" customFormat="1">
      <c r="A42" s="32" t="s">
        <v>441</v>
      </c>
      <c r="B42" s="32" t="s">
        <v>90</v>
      </c>
      <c r="C42" s="32" t="s">
        <v>91</v>
      </c>
      <c r="D42" s="32" t="s">
        <v>442</v>
      </c>
      <c r="E42" s="32" t="s">
        <v>401</v>
      </c>
      <c r="F42" s="32" t="s">
        <v>92</v>
      </c>
      <c r="G42" s="33" t="s">
        <v>93</v>
      </c>
      <c r="H42" s="34" t="s">
        <v>384</v>
      </c>
      <c r="I42" s="32" t="s">
        <v>94</v>
      </c>
      <c r="J42" s="32" t="s">
        <v>443</v>
      </c>
      <c r="M42" s="41">
        <f t="shared" si="0"/>
        <v>10.869565217391305</v>
      </c>
      <c r="N42" s="41">
        <f t="shared" si="1"/>
        <v>1.7391304347826087E-2</v>
      </c>
      <c r="O42" s="41">
        <f t="shared" si="2"/>
        <v>1.6000000000000001E-3</v>
      </c>
      <c r="P42" s="32" t="s">
        <v>405</v>
      </c>
      <c r="Q42" s="32" t="s">
        <v>444</v>
      </c>
      <c r="R42" s="32">
        <v>200</v>
      </c>
      <c r="S42" s="32" t="s">
        <v>397</v>
      </c>
      <c r="T42" s="32" t="s">
        <v>1370</v>
      </c>
      <c r="U42" s="32" t="s">
        <v>37</v>
      </c>
      <c r="V42" s="32">
        <v>400</v>
      </c>
      <c r="W42" s="32" t="s">
        <v>445</v>
      </c>
      <c r="X42" s="32" t="s">
        <v>440</v>
      </c>
    </row>
    <row r="43" spans="1:24">
      <c r="A43" s="27" t="s">
        <v>806</v>
      </c>
      <c r="B43" s="27" t="s">
        <v>807</v>
      </c>
      <c r="C43" s="27" t="s">
        <v>808</v>
      </c>
      <c r="D43" s="27" t="s">
        <v>808</v>
      </c>
      <c r="E43" s="27" t="s">
        <v>401</v>
      </c>
      <c r="F43" s="27" t="s">
        <v>807</v>
      </c>
      <c r="G43" s="35" t="s">
        <v>809</v>
      </c>
      <c r="H43" s="28" t="s">
        <v>384</v>
      </c>
      <c r="I43" s="27" t="s">
        <v>53</v>
      </c>
      <c r="J43" s="27" t="s">
        <v>810</v>
      </c>
      <c r="M43" s="40">
        <f t="shared" si="0"/>
        <v>10.833333333333334</v>
      </c>
      <c r="N43" s="40">
        <f t="shared" si="1"/>
        <v>4.1666666666666664E-2</v>
      </c>
      <c r="O43" s="40">
        <f t="shared" si="2"/>
        <v>3.8461538461538464E-3</v>
      </c>
      <c r="P43" s="27" t="s">
        <v>405</v>
      </c>
      <c r="Q43" s="27" t="s">
        <v>427</v>
      </c>
      <c r="R43" s="27" t="s">
        <v>417</v>
      </c>
      <c r="S43" s="27" t="s">
        <v>418</v>
      </c>
      <c r="T43" s="27" t="s">
        <v>602</v>
      </c>
      <c r="U43" s="27" t="s">
        <v>37</v>
      </c>
      <c r="V43" s="27">
        <v>500</v>
      </c>
      <c r="W43" s="27" t="s">
        <v>811</v>
      </c>
      <c r="X43" s="27" t="s">
        <v>547</v>
      </c>
    </row>
    <row r="44" spans="1:24" hidden="1">
      <c r="A44" s="27" t="s">
        <v>562</v>
      </c>
      <c r="B44" s="27" t="s">
        <v>563</v>
      </c>
      <c r="C44" s="27" t="s">
        <v>564</v>
      </c>
      <c r="D44" s="27" t="s">
        <v>564</v>
      </c>
      <c r="E44" s="27" t="s">
        <v>401</v>
      </c>
      <c r="F44" s="27" t="s">
        <v>565</v>
      </c>
      <c r="G44" s="27" t="s">
        <v>566</v>
      </c>
      <c r="I44" s="27" t="s">
        <v>129</v>
      </c>
      <c r="J44" s="27" t="s">
        <v>567</v>
      </c>
      <c r="M44" s="40">
        <f t="shared" si="0"/>
        <v>5.2727272727272725</v>
      </c>
      <c r="N44" s="40">
        <f t="shared" si="1"/>
        <v>3.1818181818181815E-2</v>
      </c>
      <c r="O44" s="40">
        <f t="shared" si="2"/>
        <v>6.0344827586206896E-3</v>
      </c>
      <c r="P44" s="27" t="s">
        <v>405</v>
      </c>
      <c r="Q44" s="27" t="s">
        <v>500</v>
      </c>
      <c r="R44" s="27" t="s">
        <v>417</v>
      </c>
      <c r="S44" s="27" t="s">
        <v>418</v>
      </c>
      <c r="T44" s="27" t="s">
        <v>441</v>
      </c>
      <c r="U44" s="27" t="s">
        <v>37</v>
      </c>
      <c r="V44" s="27">
        <v>700</v>
      </c>
      <c r="W44" s="27" t="s">
        <v>566</v>
      </c>
      <c r="X44" s="27" t="s">
        <v>569</v>
      </c>
    </row>
    <row r="45" spans="1:24" s="26" customFormat="1">
      <c r="A45" s="36" t="s">
        <v>860</v>
      </c>
      <c r="B45" s="36" t="s">
        <v>861</v>
      </c>
      <c r="C45" s="36" t="s">
        <v>862</v>
      </c>
      <c r="D45" s="36" t="s">
        <v>862</v>
      </c>
      <c r="E45" s="36" t="s">
        <v>401</v>
      </c>
      <c r="F45" s="36" t="s">
        <v>863</v>
      </c>
      <c r="G45" s="36" t="s">
        <v>864</v>
      </c>
      <c r="H45" s="37" t="s">
        <v>384</v>
      </c>
      <c r="I45" s="36" t="s">
        <v>74</v>
      </c>
      <c r="J45" s="36" t="s">
        <v>490</v>
      </c>
      <c r="M45" s="42">
        <f t="shared" si="0"/>
        <v>10.461538461538462</v>
      </c>
      <c r="N45" s="42">
        <f t="shared" si="1"/>
        <v>3.8461538461538464E-2</v>
      </c>
      <c r="O45" s="42">
        <f t="shared" si="2"/>
        <v>3.6764705882352941E-3</v>
      </c>
      <c r="P45" s="36" t="s">
        <v>405</v>
      </c>
      <c r="Q45" s="36" t="s">
        <v>500</v>
      </c>
      <c r="R45" s="36" t="s">
        <v>417</v>
      </c>
      <c r="S45" s="36" t="s">
        <v>418</v>
      </c>
      <c r="T45" s="36" t="s">
        <v>441</v>
      </c>
      <c r="U45" s="36" t="s">
        <v>37</v>
      </c>
      <c r="V45" s="36">
        <v>500</v>
      </c>
      <c r="W45" s="36" t="s">
        <v>864</v>
      </c>
      <c r="X45" s="36" t="s">
        <v>594</v>
      </c>
    </row>
    <row r="46" spans="1:24" hidden="1">
      <c r="A46" s="27" t="s">
        <v>680</v>
      </c>
      <c r="B46" s="27" t="s">
        <v>681</v>
      </c>
      <c r="C46" s="27" t="s">
        <v>682</v>
      </c>
      <c r="D46" s="27" t="s">
        <v>683</v>
      </c>
      <c r="E46" s="27" t="s">
        <v>475</v>
      </c>
      <c r="F46" s="27" t="s">
        <v>681</v>
      </c>
      <c r="G46" s="27" t="s">
        <v>684</v>
      </c>
      <c r="I46" s="27" t="s">
        <v>953</v>
      </c>
      <c r="J46" s="27" t="s">
        <v>685</v>
      </c>
      <c r="M46" s="40">
        <f t="shared" si="0"/>
        <v>8.7037037037037042</v>
      </c>
      <c r="N46" s="40">
        <f t="shared" si="1"/>
        <v>5.185185185185185E-2</v>
      </c>
      <c r="O46" s="40">
        <f t="shared" si="2"/>
        <v>5.9574468085106386E-3</v>
      </c>
      <c r="P46" s="27" t="s">
        <v>686</v>
      </c>
      <c r="Q46" s="27" t="s">
        <v>686</v>
      </c>
      <c r="R46" s="27" t="s">
        <v>417</v>
      </c>
      <c r="S46" s="27" t="s">
        <v>418</v>
      </c>
      <c r="T46" s="27" t="s">
        <v>460</v>
      </c>
      <c r="U46" s="27" t="s">
        <v>37</v>
      </c>
      <c r="V46" s="27">
        <v>2800</v>
      </c>
      <c r="W46" s="27" t="s">
        <v>688</v>
      </c>
      <c r="X46" s="27" t="s">
        <v>689</v>
      </c>
    </row>
    <row r="47" spans="1:24" hidden="1">
      <c r="A47" s="27" t="s">
        <v>484</v>
      </c>
      <c r="B47" s="27" t="s">
        <v>485</v>
      </c>
      <c r="C47" s="27" t="s">
        <v>486</v>
      </c>
      <c r="D47" s="27" t="s">
        <v>487</v>
      </c>
      <c r="E47" s="27" t="s">
        <v>475</v>
      </c>
      <c r="F47" s="27" t="s">
        <v>488</v>
      </c>
      <c r="G47" s="27" t="s">
        <v>489</v>
      </c>
      <c r="I47" s="27" t="s">
        <v>181</v>
      </c>
      <c r="J47" s="27" t="s">
        <v>490</v>
      </c>
      <c r="M47" s="40">
        <f t="shared" si="0"/>
        <v>2.6153846153846154</v>
      </c>
      <c r="N47" s="40">
        <f t="shared" si="1"/>
        <v>1.5384615384615385E-2</v>
      </c>
      <c r="O47" s="40">
        <f t="shared" si="2"/>
        <v>5.8823529411764705E-3</v>
      </c>
      <c r="P47" s="27" t="s">
        <v>491</v>
      </c>
      <c r="Q47" s="27" t="s">
        <v>492</v>
      </c>
      <c r="R47" s="27">
        <v>300</v>
      </c>
      <c r="S47" s="27" t="s">
        <v>418</v>
      </c>
      <c r="T47" s="27" t="s">
        <v>460</v>
      </c>
      <c r="U47" s="27" t="s">
        <v>37</v>
      </c>
      <c r="V47" s="27">
        <v>800</v>
      </c>
      <c r="W47" s="27" t="s">
        <v>493</v>
      </c>
      <c r="X47" s="27" t="s">
        <v>483</v>
      </c>
    </row>
    <row r="48" spans="1:24" hidden="1">
      <c r="A48" s="27" t="s">
        <v>1562</v>
      </c>
      <c r="B48" s="27" t="s">
        <v>1563</v>
      </c>
      <c r="C48" s="27" t="s">
        <v>1564</v>
      </c>
      <c r="D48" s="27" t="s">
        <v>1565</v>
      </c>
      <c r="E48" s="27" t="s">
        <v>449</v>
      </c>
      <c r="F48" s="27" t="s">
        <v>1566</v>
      </c>
      <c r="G48" s="27" t="s">
        <v>1567</v>
      </c>
      <c r="I48" s="27" t="s">
        <v>2028</v>
      </c>
      <c r="J48" s="27" t="s">
        <v>1568</v>
      </c>
      <c r="M48" s="40">
        <f t="shared" si="0"/>
        <v>4.1951219512195124</v>
      </c>
      <c r="N48" s="40">
        <f t="shared" si="1"/>
        <v>2.4390243902439025E-2</v>
      </c>
      <c r="O48" s="40">
        <f t="shared" si="2"/>
        <v>5.8139534883720929E-3</v>
      </c>
      <c r="P48" s="27" t="s">
        <v>405</v>
      </c>
      <c r="Q48" s="27" t="s">
        <v>467</v>
      </c>
      <c r="R48" s="27">
        <v>300</v>
      </c>
      <c r="S48" s="27" t="s">
        <v>1569</v>
      </c>
      <c r="T48" s="27" t="s">
        <v>460</v>
      </c>
      <c r="U48" s="27" t="s">
        <v>37</v>
      </c>
      <c r="V48" s="27">
        <v>1000</v>
      </c>
      <c r="W48" s="27" t="s">
        <v>1570</v>
      </c>
      <c r="X48" s="27" t="s">
        <v>1571</v>
      </c>
    </row>
    <row r="49" spans="1:24" hidden="1">
      <c r="A49" s="27" t="s">
        <v>604</v>
      </c>
      <c r="B49" s="27" t="s">
        <v>605</v>
      </c>
      <c r="C49" s="27" t="s">
        <v>606</v>
      </c>
      <c r="D49" s="27" t="s">
        <v>607</v>
      </c>
      <c r="E49" s="27" t="s">
        <v>401</v>
      </c>
      <c r="F49" s="27" t="s">
        <v>605</v>
      </c>
      <c r="G49" s="27" t="s">
        <v>608</v>
      </c>
      <c r="I49" s="27" t="s">
        <v>2029</v>
      </c>
      <c r="J49" s="27" t="s">
        <v>609</v>
      </c>
      <c r="M49" s="40">
        <f t="shared" si="0"/>
        <v>15.2</v>
      </c>
      <c r="N49" s="40">
        <f t="shared" si="1"/>
        <v>8.666666666666667E-2</v>
      </c>
      <c r="O49" s="40">
        <f t="shared" si="2"/>
        <v>5.7017543859649127E-3</v>
      </c>
      <c r="P49" s="27" t="s">
        <v>405</v>
      </c>
      <c r="Q49" s="27" t="s">
        <v>610</v>
      </c>
      <c r="R49" s="27" t="s">
        <v>417</v>
      </c>
      <c r="S49" s="27" t="s">
        <v>611</v>
      </c>
      <c r="T49" s="27" t="s">
        <v>612</v>
      </c>
      <c r="U49" s="27" t="s">
        <v>37</v>
      </c>
      <c r="V49" s="27">
        <v>1300</v>
      </c>
      <c r="W49" s="27" t="s">
        <v>614</v>
      </c>
      <c r="X49" s="27" t="s">
        <v>594</v>
      </c>
    </row>
    <row r="50" spans="1:24" hidden="1">
      <c r="A50" s="27" t="s">
        <v>923</v>
      </c>
      <c r="B50" s="27" t="s">
        <v>924</v>
      </c>
      <c r="C50" s="27" t="s">
        <v>925</v>
      </c>
      <c r="D50" s="27" t="s">
        <v>926</v>
      </c>
      <c r="E50" s="27" t="s">
        <v>401</v>
      </c>
      <c r="F50" s="27" t="s">
        <v>927</v>
      </c>
      <c r="G50" s="27" t="s">
        <v>928</v>
      </c>
      <c r="I50" s="27" t="s">
        <v>2030</v>
      </c>
      <c r="J50" s="27" t="s">
        <v>929</v>
      </c>
      <c r="M50" s="40">
        <f t="shared" si="0"/>
        <v>4.385239119642562</v>
      </c>
      <c r="N50" s="40">
        <f t="shared" si="1"/>
        <v>2.4822108224391858E-2</v>
      </c>
      <c r="O50" s="40">
        <f t="shared" si="2"/>
        <v>5.6603773584905656E-3</v>
      </c>
      <c r="P50" s="27" t="s">
        <v>672</v>
      </c>
      <c r="Q50" s="27" t="s">
        <v>930</v>
      </c>
      <c r="R50" s="27">
        <v>200</v>
      </c>
      <c r="S50" s="27" t="s">
        <v>931</v>
      </c>
      <c r="T50" s="27" t="s">
        <v>460</v>
      </c>
      <c r="U50" s="27" t="s">
        <v>37</v>
      </c>
      <c r="V50" s="27">
        <v>300</v>
      </c>
      <c r="W50" s="27" t="s">
        <v>932</v>
      </c>
      <c r="X50" s="27" t="s">
        <v>933</v>
      </c>
    </row>
    <row r="51" spans="1:24" s="25" customFormat="1">
      <c r="A51" s="32" t="s">
        <v>1440</v>
      </c>
      <c r="B51" s="32" t="s">
        <v>1441</v>
      </c>
      <c r="C51" s="32" t="s">
        <v>97</v>
      </c>
      <c r="D51" s="32" t="s">
        <v>1442</v>
      </c>
      <c r="E51" s="32" t="s">
        <v>401</v>
      </c>
      <c r="F51" s="32" t="s">
        <v>98</v>
      </c>
      <c r="G51" s="33" t="s">
        <v>99</v>
      </c>
      <c r="H51" s="34" t="s">
        <v>384</v>
      </c>
      <c r="I51" s="32" t="s">
        <v>74</v>
      </c>
      <c r="J51" s="32" t="s">
        <v>1443</v>
      </c>
      <c r="M51" s="41">
        <f t="shared" si="0"/>
        <v>10.153846153846153</v>
      </c>
      <c r="N51" s="41">
        <f t="shared" si="1"/>
        <v>3.8461538461538464E-2</v>
      </c>
      <c r="O51" s="41">
        <f t="shared" si="2"/>
        <v>3.787878787878788E-3</v>
      </c>
      <c r="P51" s="32" t="s">
        <v>585</v>
      </c>
      <c r="Q51" s="32" t="s">
        <v>467</v>
      </c>
      <c r="R51" s="32" t="s">
        <v>417</v>
      </c>
      <c r="S51" s="32" t="s">
        <v>456</v>
      </c>
      <c r="T51" s="32" t="s">
        <v>441</v>
      </c>
      <c r="U51" s="32" t="s">
        <v>37</v>
      </c>
      <c r="V51" s="32">
        <v>500</v>
      </c>
      <c r="W51" s="32" t="s">
        <v>1444</v>
      </c>
      <c r="X51" s="32" t="s">
        <v>1445</v>
      </c>
    </row>
    <row r="52" spans="1:24" hidden="1">
      <c r="A52" s="27" t="s">
        <v>350</v>
      </c>
      <c r="B52" s="27" t="s">
        <v>556</v>
      </c>
      <c r="C52" s="27" t="s">
        <v>557</v>
      </c>
      <c r="D52" s="27" t="s">
        <v>557</v>
      </c>
      <c r="E52" s="27" t="s">
        <v>401</v>
      </c>
      <c r="F52" s="27" t="s">
        <v>558</v>
      </c>
      <c r="G52" s="27" t="s">
        <v>559</v>
      </c>
      <c r="I52" s="27" t="s">
        <v>2024</v>
      </c>
      <c r="J52" s="27" t="s">
        <v>560</v>
      </c>
      <c r="M52" s="40">
        <f t="shared" si="0"/>
        <v>4.7222222222222223</v>
      </c>
      <c r="N52" s="40">
        <f t="shared" si="1"/>
        <v>2.5000000000000001E-2</v>
      </c>
      <c r="O52" s="40">
        <f t="shared" si="2"/>
        <v>5.2941176470588233E-3</v>
      </c>
      <c r="P52" s="27" t="s">
        <v>405</v>
      </c>
      <c r="Q52" s="27" t="s">
        <v>500</v>
      </c>
      <c r="R52" s="27" t="s">
        <v>417</v>
      </c>
      <c r="S52" s="27" t="s">
        <v>418</v>
      </c>
      <c r="T52" s="27" t="s">
        <v>441</v>
      </c>
      <c r="U52" s="27" t="s">
        <v>37</v>
      </c>
      <c r="V52" s="27">
        <v>900</v>
      </c>
      <c r="W52" s="27" t="s">
        <v>559</v>
      </c>
      <c r="X52" s="27" t="s">
        <v>547</v>
      </c>
    </row>
    <row r="53" spans="1:24">
      <c r="A53" s="27" t="s">
        <v>1091</v>
      </c>
      <c r="B53" s="27" t="s">
        <v>1092</v>
      </c>
      <c r="C53" s="27" t="s">
        <v>1093</v>
      </c>
      <c r="D53" s="27" t="s">
        <v>1094</v>
      </c>
      <c r="E53" s="27" t="s">
        <v>401</v>
      </c>
      <c r="F53" s="27" t="s">
        <v>1092</v>
      </c>
      <c r="G53" s="35" t="s">
        <v>1095</v>
      </c>
      <c r="H53" s="28" t="s">
        <v>384</v>
      </c>
      <c r="I53" s="27" t="s">
        <v>62</v>
      </c>
      <c r="J53" s="27" t="s">
        <v>477</v>
      </c>
      <c r="M53" s="40">
        <f t="shared" si="0"/>
        <v>10</v>
      </c>
      <c r="N53" s="40">
        <f t="shared" si="1"/>
        <v>3.6363636363636362E-2</v>
      </c>
      <c r="O53" s="40">
        <f t="shared" si="2"/>
        <v>3.6363636363636364E-3</v>
      </c>
      <c r="P53" s="27" t="s">
        <v>491</v>
      </c>
      <c r="Q53" s="27" t="s">
        <v>1096</v>
      </c>
      <c r="R53" s="27">
        <v>200</v>
      </c>
      <c r="S53" s="27" t="s">
        <v>418</v>
      </c>
      <c r="T53" s="27" t="s">
        <v>317</v>
      </c>
      <c r="U53" s="27" t="s">
        <v>37</v>
      </c>
      <c r="V53" s="27">
        <v>400</v>
      </c>
      <c r="W53" s="27" t="s">
        <v>1097</v>
      </c>
      <c r="X53" s="27" t="s">
        <v>1098</v>
      </c>
    </row>
    <row r="54" spans="1:24" s="25" customFormat="1">
      <c r="A54" s="32" t="s">
        <v>58</v>
      </c>
      <c r="B54" s="32" t="s">
        <v>502</v>
      </c>
      <c r="C54" s="32" t="s">
        <v>103</v>
      </c>
      <c r="D54" s="32" t="s">
        <v>503</v>
      </c>
      <c r="E54" s="32" t="s">
        <v>401</v>
      </c>
      <c r="F54" s="32" t="s">
        <v>504</v>
      </c>
      <c r="G54" s="33" t="s">
        <v>105</v>
      </c>
      <c r="H54" s="34" t="s">
        <v>384</v>
      </c>
      <c r="I54" s="32" t="s">
        <v>74</v>
      </c>
      <c r="J54" s="32" t="s">
        <v>505</v>
      </c>
      <c r="M54" s="41">
        <f t="shared" si="0"/>
        <v>9.384615384615385</v>
      </c>
      <c r="N54" s="41">
        <f t="shared" si="1"/>
        <v>3.8461538461538464E-2</v>
      </c>
      <c r="O54" s="41">
        <f t="shared" si="2"/>
        <v>4.0983606557377051E-3</v>
      </c>
      <c r="P54" s="32" t="s">
        <v>491</v>
      </c>
      <c r="Q54" s="32" t="s">
        <v>506</v>
      </c>
      <c r="R54" s="32">
        <v>200</v>
      </c>
      <c r="S54" s="32" t="s">
        <v>418</v>
      </c>
      <c r="T54" s="32" t="s">
        <v>460</v>
      </c>
      <c r="U54" s="32" t="s">
        <v>37</v>
      </c>
      <c r="V54" s="32">
        <v>500</v>
      </c>
      <c r="W54" s="32" t="s">
        <v>508</v>
      </c>
      <c r="X54" s="32" t="s">
        <v>509</v>
      </c>
    </row>
    <row r="55" spans="1:24" s="25" customFormat="1">
      <c r="A55" s="32" t="s">
        <v>1657</v>
      </c>
      <c r="B55" s="32" t="s">
        <v>107</v>
      </c>
      <c r="C55" s="32" t="s">
        <v>108</v>
      </c>
      <c r="D55" s="32" t="s">
        <v>1658</v>
      </c>
      <c r="E55" s="32" t="s">
        <v>401</v>
      </c>
      <c r="F55" s="32" t="s">
        <v>109</v>
      </c>
      <c r="G55" s="33" t="s">
        <v>110</v>
      </c>
      <c r="H55" s="34" t="s">
        <v>384</v>
      </c>
      <c r="I55" s="32" t="s">
        <v>62</v>
      </c>
      <c r="J55" s="32" t="s">
        <v>1659</v>
      </c>
      <c r="M55" s="41">
        <f t="shared" si="0"/>
        <v>9.3636363636363633</v>
      </c>
      <c r="N55" s="41">
        <f t="shared" si="1"/>
        <v>3.6363636363636362E-2</v>
      </c>
      <c r="O55" s="41">
        <f t="shared" si="2"/>
        <v>3.8834951456310678E-3</v>
      </c>
      <c r="P55" s="32" t="s">
        <v>585</v>
      </c>
      <c r="Q55" s="32" t="s">
        <v>1660</v>
      </c>
      <c r="R55" s="32">
        <v>200</v>
      </c>
      <c r="S55" s="32" t="s">
        <v>1661</v>
      </c>
      <c r="T55" s="32" t="s">
        <v>377</v>
      </c>
      <c r="U55" s="32" t="s">
        <v>37</v>
      </c>
      <c r="V55" s="32">
        <v>400</v>
      </c>
      <c r="W55" s="32" t="s">
        <v>1662</v>
      </c>
      <c r="X55" s="32" t="s">
        <v>1663</v>
      </c>
    </row>
    <row r="56" spans="1:24" s="25" customFormat="1">
      <c r="A56" s="32" t="s">
        <v>716</v>
      </c>
      <c r="B56" s="32" t="s">
        <v>113</v>
      </c>
      <c r="C56" s="32" t="s">
        <v>114</v>
      </c>
      <c r="D56" s="32" t="s">
        <v>717</v>
      </c>
      <c r="E56" s="32" t="s">
        <v>475</v>
      </c>
      <c r="F56" s="32" t="s">
        <v>115</v>
      </c>
      <c r="G56" s="33" t="s">
        <v>116</v>
      </c>
      <c r="H56" s="34" t="s">
        <v>384</v>
      </c>
      <c r="I56" s="32" t="s">
        <v>117</v>
      </c>
      <c r="J56" s="32" t="s">
        <v>718</v>
      </c>
      <c r="M56" s="41">
        <f t="shared" si="0"/>
        <v>9.3571428571428577</v>
      </c>
      <c r="N56" s="41">
        <f t="shared" si="1"/>
        <v>2.1428571428571429E-2</v>
      </c>
      <c r="O56" s="41">
        <f t="shared" si="2"/>
        <v>2.2900763358778627E-3</v>
      </c>
      <c r="P56" s="32" t="s">
        <v>491</v>
      </c>
      <c r="Q56" s="32" t="s">
        <v>719</v>
      </c>
      <c r="R56" s="32" t="s">
        <v>417</v>
      </c>
      <c r="S56" s="32" t="s">
        <v>418</v>
      </c>
      <c r="T56" s="32" t="s">
        <v>460</v>
      </c>
      <c r="U56" s="32" t="s">
        <v>37</v>
      </c>
      <c r="V56" s="32">
        <v>300</v>
      </c>
      <c r="W56" s="32" t="s">
        <v>721</v>
      </c>
      <c r="X56" s="32" t="s">
        <v>501</v>
      </c>
    </row>
    <row r="57" spans="1:24">
      <c r="A57" s="27" t="s">
        <v>788</v>
      </c>
      <c r="B57" s="27" t="s">
        <v>789</v>
      </c>
      <c r="C57" s="27" t="s">
        <v>790</v>
      </c>
      <c r="D57" s="27" t="s">
        <v>790</v>
      </c>
      <c r="E57" s="27" t="s">
        <v>401</v>
      </c>
      <c r="F57" s="27" t="s">
        <v>789</v>
      </c>
      <c r="G57" s="35" t="s">
        <v>791</v>
      </c>
      <c r="H57" s="28" t="s">
        <v>384</v>
      </c>
      <c r="I57" s="27" t="s">
        <v>2029</v>
      </c>
      <c r="J57" s="27" t="s">
        <v>646</v>
      </c>
      <c r="M57" s="40">
        <f t="shared" si="0"/>
        <v>9.3333333333333339</v>
      </c>
      <c r="N57" s="40">
        <f t="shared" si="1"/>
        <v>3.3333333333333333E-2</v>
      </c>
      <c r="O57" s="40">
        <f t="shared" si="2"/>
        <v>3.5714285714285713E-3</v>
      </c>
      <c r="P57" s="27" t="s">
        <v>405</v>
      </c>
      <c r="Q57" s="27" t="s">
        <v>792</v>
      </c>
      <c r="R57" s="27" t="s">
        <v>417</v>
      </c>
      <c r="S57" s="27" t="s">
        <v>418</v>
      </c>
      <c r="T57" s="27" t="s">
        <v>419</v>
      </c>
      <c r="U57" s="27" t="s">
        <v>37</v>
      </c>
      <c r="V57" s="27">
        <v>500</v>
      </c>
      <c r="W57" s="35" t="s">
        <v>791</v>
      </c>
      <c r="X57" s="27" t="s">
        <v>547</v>
      </c>
    </row>
    <row r="58" spans="1:24" s="25" customFormat="1">
      <c r="A58" s="32" t="s">
        <v>1783</v>
      </c>
      <c r="B58" s="32" t="s">
        <v>1784</v>
      </c>
      <c r="C58" s="32" t="s">
        <v>1785</v>
      </c>
      <c r="D58" s="32" t="s">
        <v>1786</v>
      </c>
      <c r="E58" s="32" t="s">
        <v>401</v>
      </c>
      <c r="F58" s="32" t="s">
        <v>1784</v>
      </c>
      <c r="G58" s="33" t="s">
        <v>1787</v>
      </c>
      <c r="H58" s="34" t="s">
        <v>384</v>
      </c>
      <c r="I58" s="32" t="s">
        <v>53</v>
      </c>
      <c r="J58" s="32" t="s">
        <v>1788</v>
      </c>
      <c r="M58" s="41">
        <f t="shared" si="0"/>
        <v>9.3333333333333339</v>
      </c>
      <c r="N58" s="41">
        <f t="shared" si="1"/>
        <v>2.5000000000000001E-2</v>
      </c>
      <c r="O58" s="41">
        <f t="shared" si="2"/>
        <v>2.6785714285714286E-3</v>
      </c>
      <c r="P58" s="32" t="s">
        <v>405</v>
      </c>
      <c r="Q58" s="32" t="s">
        <v>1789</v>
      </c>
      <c r="R58" s="32">
        <v>200</v>
      </c>
      <c r="S58" s="32" t="s">
        <v>418</v>
      </c>
      <c r="T58" s="32" t="s">
        <v>441</v>
      </c>
      <c r="U58" s="32" t="s">
        <v>37</v>
      </c>
      <c r="V58" s="32">
        <v>300</v>
      </c>
      <c r="W58" s="32" t="s">
        <v>1790</v>
      </c>
      <c r="X58" s="32" t="s">
        <v>1791</v>
      </c>
    </row>
    <row r="59" spans="1:24" hidden="1">
      <c r="A59" s="27" t="s">
        <v>47</v>
      </c>
      <c r="B59" s="27" t="s">
        <v>1550</v>
      </c>
      <c r="C59" s="27" t="s">
        <v>1551</v>
      </c>
      <c r="D59" s="27" t="s">
        <v>1552</v>
      </c>
      <c r="E59" s="27" t="s">
        <v>475</v>
      </c>
      <c r="F59" s="27" t="s">
        <v>1553</v>
      </c>
      <c r="G59" s="27" t="s">
        <v>1554</v>
      </c>
      <c r="I59" s="27" t="s">
        <v>1612</v>
      </c>
      <c r="J59" s="27" t="s">
        <v>477</v>
      </c>
      <c r="M59" s="40">
        <f t="shared" si="0"/>
        <v>3.9285714285714284</v>
      </c>
      <c r="N59" s="40">
        <f t="shared" si="1"/>
        <v>1.7857142857142856E-2</v>
      </c>
      <c r="O59" s="40">
        <f t="shared" si="2"/>
        <v>4.5454545454545452E-3</v>
      </c>
      <c r="P59" s="27" t="s">
        <v>405</v>
      </c>
      <c r="Q59" s="27" t="s">
        <v>1555</v>
      </c>
      <c r="R59" s="27">
        <v>200</v>
      </c>
      <c r="S59" s="27" t="s">
        <v>655</v>
      </c>
      <c r="T59" s="27" t="s">
        <v>441</v>
      </c>
      <c r="U59" s="27" t="s">
        <v>37</v>
      </c>
      <c r="V59" s="27">
        <v>500</v>
      </c>
      <c r="W59" s="27" t="s">
        <v>397</v>
      </c>
      <c r="X59" s="27" t="s">
        <v>668</v>
      </c>
    </row>
    <row r="60" spans="1:24" hidden="1">
      <c r="A60" s="27" t="s">
        <v>1398</v>
      </c>
      <c r="B60" s="27" t="s">
        <v>1399</v>
      </c>
      <c r="C60" s="27" t="s">
        <v>1400</v>
      </c>
      <c r="D60" s="27" t="s">
        <v>1401</v>
      </c>
      <c r="E60" s="27" t="s">
        <v>401</v>
      </c>
      <c r="F60" s="27" t="s">
        <v>1402</v>
      </c>
      <c r="G60" s="27" t="s">
        <v>1403</v>
      </c>
      <c r="I60" s="27" t="s">
        <v>825</v>
      </c>
      <c r="J60" s="27" t="s">
        <v>1404</v>
      </c>
      <c r="M60" s="40">
        <f t="shared" si="0"/>
        <v>3.2093023255813953</v>
      </c>
      <c r="N60" s="40">
        <f t="shared" si="1"/>
        <v>1.3953488372093023E-2</v>
      </c>
      <c r="O60" s="40">
        <f t="shared" si="2"/>
        <v>4.3478260869565218E-3</v>
      </c>
      <c r="P60" s="27" t="s">
        <v>585</v>
      </c>
      <c r="Q60" s="27" t="s">
        <v>1241</v>
      </c>
      <c r="R60" s="27">
        <v>300</v>
      </c>
      <c r="S60" s="27" t="s">
        <v>397</v>
      </c>
      <c r="T60" s="27" t="s">
        <v>441</v>
      </c>
      <c r="U60" s="27" t="s">
        <v>37</v>
      </c>
      <c r="V60" s="27">
        <v>600</v>
      </c>
      <c r="W60" s="27" t="s">
        <v>656</v>
      </c>
      <c r="X60" s="27" t="s">
        <v>1405</v>
      </c>
    </row>
    <row r="61" spans="1:24">
      <c r="A61" s="27" t="s">
        <v>397</v>
      </c>
      <c r="B61" s="27" t="s">
        <v>398</v>
      </c>
      <c r="C61" s="27" t="s">
        <v>399</v>
      </c>
      <c r="D61" s="27" t="s">
        <v>400</v>
      </c>
      <c r="E61" s="27" t="s">
        <v>401</v>
      </c>
      <c r="F61" s="27" t="s">
        <v>402</v>
      </c>
      <c r="G61" s="35" t="s">
        <v>403</v>
      </c>
      <c r="H61" s="28" t="s">
        <v>384</v>
      </c>
      <c r="I61" s="27" t="s">
        <v>74</v>
      </c>
      <c r="J61" s="27" t="s">
        <v>404</v>
      </c>
      <c r="M61" s="40">
        <f t="shared" si="0"/>
        <v>8.6923076923076916</v>
      </c>
      <c r="N61" s="40">
        <f t="shared" si="1"/>
        <v>4.230769230769231E-2</v>
      </c>
      <c r="O61" s="40">
        <f t="shared" si="2"/>
        <v>4.8672566371681415E-3</v>
      </c>
      <c r="P61" s="27" t="s">
        <v>405</v>
      </c>
      <c r="Q61" s="27" t="s">
        <v>406</v>
      </c>
      <c r="R61" s="27">
        <v>200</v>
      </c>
      <c r="S61" s="27" t="s">
        <v>407</v>
      </c>
      <c r="T61" s="27" t="s">
        <v>1370</v>
      </c>
      <c r="U61" s="27" t="s">
        <v>37</v>
      </c>
      <c r="V61" s="27">
        <v>550</v>
      </c>
      <c r="W61" s="35" t="s">
        <v>409</v>
      </c>
      <c r="X61" s="27" t="s">
        <v>410</v>
      </c>
    </row>
    <row r="62" spans="1:24">
      <c r="A62" s="27" t="s">
        <v>1362</v>
      </c>
      <c r="B62" s="27" t="s">
        <v>1363</v>
      </c>
      <c r="C62" s="27" t="s">
        <v>1364</v>
      </c>
      <c r="D62" s="27" t="s">
        <v>1365</v>
      </c>
      <c r="E62" s="27" t="s">
        <v>401</v>
      </c>
      <c r="F62" s="27" t="s">
        <v>1363</v>
      </c>
      <c r="G62" s="35" t="s">
        <v>1366</v>
      </c>
      <c r="H62" s="28" t="s">
        <v>384</v>
      </c>
      <c r="I62" s="27" t="s">
        <v>2031</v>
      </c>
      <c r="J62" s="27" t="s">
        <v>1367</v>
      </c>
      <c r="M62" s="40">
        <f t="shared" si="0"/>
        <v>8.4790209790209783</v>
      </c>
      <c r="N62" s="40">
        <f t="shared" si="1"/>
        <v>3.0594405594405596E-2</v>
      </c>
      <c r="O62" s="40">
        <f t="shared" si="2"/>
        <v>3.6082474226804126E-3</v>
      </c>
      <c r="P62" s="27" t="s">
        <v>491</v>
      </c>
      <c r="Q62" s="27" t="s">
        <v>773</v>
      </c>
      <c r="R62" s="27">
        <v>200</v>
      </c>
      <c r="S62" s="27" t="s">
        <v>418</v>
      </c>
      <c r="T62" s="27" t="s">
        <v>441</v>
      </c>
      <c r="U62" s="27" t="s">
        <v>37</v>
      </c>
      <c r="V62" s="27">
        <v>350</v>
      </c>
      <c r="W62" s="27" t="s">
        <v>1368</v>
      </c>
      <c r="X62" s="27" t="s">
        <v>1369</v>
      </c>
    </row>
    <row r="63" spans="1:24">
      <c r="A63" s="27" t="s">
        <v>460</v>
      </c>
      <c r="B63" s="27" t="s">
        <v>461</v>
      </c>
      <c r="C63" s="27" t="s">
        <v>462</v>
      </c>
      <c r="D63" s="27" t="s">
        <v>463</v>
      </c>
      <c r="E63" s="27" t="s">
        <v>401</v>
      </c>
      <c r="F63" s="27" t="s">
        <v>464</v>
      </c>
      <c r="G63" s="35" t="s">
        <v>465</v>
      </c>
      <c r="H63" s="28" t="s">
        <v>384</v>
      </c>
      <c r="I63" s="27" t="s">
        <v>2032</v>
      </c>
      <c r="J63" s="27" t="s">
        <v>466</v>
      </c>
      <c r="M63" s="40">
        <f t="shared" si="0"/>
        <v>8.0219780219780219</v>
      </c>
      <c r="N63" s="40">
        <f t="shared" si="1"/>
        <v>2.197802197802198E-2</v>
      </c>
      <c r="O63" s="40">
        <f t="shared" si="2"/>
        <v>2.7397260273972603E-3</v>
      </c>
      <c r="P63" s="27" t="s">
        <v>405</v>
      </c>
      <c r="Q63" s="27" t="s">
        <v>467</v>
      </c>
      <c r="R63" s="27">
        <v>200</v>
      </c>
      <c r="S63" s="27" t="s">
        <v>468</v>
      </c>
      <c r="T63" s="27" t="s">
        <v>1370</v>
      </c>
      <c r="U63" s="27" t="s">
        <v>37</v>
      </c>
      <c r="V63" s="27">
        <v>400</v>
      </c>
      <c r="W63" s="27" t="s">
        <v>469</v>
      </c>
      <c r="X63" s="27" t="s">
        <v>470</v>
      </c>
    </row>
    <row r="64" spans="1:24" s="25" customFormat="1">
      <c r="A64" s="32" t="s">
        <v>1900</v>
      </c>
      <c r="B64" s="32" t="s">
        <v>1901</v>
      </c>
      <c r="C64" s="32" t="s">
        <v>1902</v>
      </c>
      <c r="D64" s="32" t="s">
        <v>1902</v>
      </c>
      <c r="E64" s="32" t="s">
        <v>401</v>
      </c>
      <c r="F64" s="32" t="s">
        <v>1901</v>
      </c>
      <c r="G64" s="33" t="s">
        <v>1903</v>
      </c>
      <c r="H64" s="34" t="s">
        <v>384</v>
      </c>
      <c r="I64" s="32" t="s">
        <v>1386</v>
      </c>
      <c r="J64" s="32" t="s">
        <v>1833</v>
      </c>
      <c r="M64" s="41">
        <f t="shared" si="0"/>
        <v>7.92</v>
      </c>
      <c r="N64" s="41">
        <f t="shared" si="1"/>
        <v>0.02</v>
      </c>
      <c r="O64" s="41">
        <f t="shared" si="2"/>
        <v>2.5252525252525255E-3</v>
      </c>
      <c r="P64" s="32" t="s">
        <v>405</v>
      </c>
      <c r="Q64" s="32" t="s">
        <v>695</v>
      </c>
      <c r="R64" s="32">
        <v>200</v>
      </c>
      <c r="S64" s="32" t="s">
        <v>736</v>
      </c>
      <c r="T64" s="32" t="s">
        <v>1370</v>
      </c>
      <c r="U64" s="32" t="s">
        <v>37</v>
      </c>
      <c r="V64" s="32">
        <v>500</v>
      </c>
      <c r="W64" s="32" t="s">
        <v>1904</v>
      </c>
      <c r="X64" s="32" t="s">
        <v>1905</v>
      </c>
    </row>
    <row r="65" spans="1:24">
      <c r="A65" s="27" t="s">
        <v>2011</v>
      </c>
      <c r="B65" s="27" t="s">
        <v>2012</v>
      </c>
      <c r="C65" s="27" t="s">
        <v>2013</v>
      </c>
      <c r="D65" s="27" t="s">
        <v>2013</v>
      </c>
      <c r="E65" s="27" t="s">
        <v>475</v>
      </c>
      <c r="F65" s="27" t="s">
        <v>2014</v>
      </c>
      <c r="G65" s="35" t="s">
        <v>2015</v>
      </c>
      <c r="H65" s="28" t="s">
        <v>384</v>
      </c>
      <c r="I65" s="27" t="s">
        <v>53</v>
      </c>
      <c r="J65" s="27" t="s">
        <v>2016</v>
      </c>
      <c r="M65" s="40">
        <f t="shared" si="0"/>
        <v>7.833333333333333</v>
      </c>
      <c r="N65" s="40">
        <f t="shared" si="1"/>
        <v>4.1666666666666664E-2</v>
      </c>
      <c r="O65" s="40">
        <f t="shared" si="2"/>
        <v>5.3191489361702126E-3</v>
      </c>
      <c r="P65" s="27" t="s">
        <v>405</v>
      </c>
      <c r="Q65" s="27" t="s">
        <v>427</v>
      </c>
      <c r="R65" s="27">
        <v>200</v>
      </c>
      <c r="S65" s="27" t="s">
        <v>799</v>
      </c>
      <c r="T65" s="27" t="s">
        <v>441</v>
      </c>
      <c r="U65" s="27" t="s">
        <v>456</v>
      </c>
      <c r="V65" s="27">
        <v>500</v>
      </c>
      <c r="W65" s="27" t="s">
        <v>2015</v>
      </c>
      <c r="X65" s="27" t="s">
        <v>2017</v>
      </c>
    </row>
    <row r="66" spans="1:24">
      <c r="A66" s="27" t="s">
        <v>1138</v>
      </c>
      <c r="B66" s="27" t="s">
        <v>1139</v>
      </c>
      <c r="C66" s="27" t="s">
        <v>1140</v>
      </c>
      <c r="D66" s="27" t="s">
        <v>1141</v>
      </c>
      <c r="E66" s="27" t="s">
        <v>401</v>
      </c>
      <c r="F66" s="27" t="s">
        <v>1140</v>
      </c>
      <c r="G66" s="35" t="s">
        <v>1142</v>
      </c>
      <c r="H66" s="28" t="s">
        <v>384</v>
      </c>
      <c r="I66" s="27" t="s">
        <v>129</v>
      </c>
      <c r="J66" s="27" t="s">
        <v>560</v>
      </c>
      <c r="M66" s="40">
        <f t="shared" ref="M66:M129" si="3">J66/I66</f>
        <v>7.7272727272727275</v>
      </c>
      <c r="N66" s="40">
        <f t="shared" ref="N66:N129" si="4">V66/I66</f>
        <v>1.8181818181818181E-2</v>
      </c>
      <c r="O66" s="40">
        <f t="shared" ref="O66:O129" si="5">V66/J66</f>
        <v>2.352941176470588E-3</v>
      </c>
      <c r="P66" s="27" t="s">
        <v>585</v>
      </c>
      <c r="Q66" s="27" t="s">
        <v>1143</v>
      </c>
      <c r="R66" s="27">
        <v>200</v>
      </c>
      <c r="S66" s="27" t="s">
        <v>397</v>
      </c>
      <c r="T66" s="27" t="s">
        <v>441</v>
      </c>
      <c r="U66" s="27" t="s">
        <v>37</v>
      </c>
      <c r="V66" s="27">
        <v>400</v>
      </c>
      <c r="W66" s="27" t="s">
        <v>1144</v>
      </c>
      <c r="X66" s="27" t="s">
        <v>1145</v>
      </c>
    </row>
    <row r="67" spans="1:24" s="25" customFormat="1">
      <c r="A67" s="32" t="s">
        <v>369</v>
      </c>
      <c r="B67" s="32" t="s">
        <v>119</v>
      </c>
      <c r="C67" s="32" t="s">
        <v>120</v>
      </c>
      <c r="D67" s="32" t="s">
        <v>1377</v>
      </c>
      <c r="E67" s="32" t="s">
        <v>401</v>
      </c>
      <c r="F67" s="32" t="s">
        <v>121</v>
      </c>
      <c r="G67" s="33" t="s">
        <v>122</v>
      </c>
      <c r="H67" s="34" t="s">
        <v>384</v>
      </c>
      <c r="I67" s="32" t="s">
        <v>74</v>
      </c>
      <c r="J67" s="32" t="s">
        <v>1378</v>
      </c>
      <c r="M67" s="41">
        <f t="shared" si="3"/>
        <v>7.5384615384615383</v>
      </c>
      <c r="N67" s="41">
        <f t="shared" si="4"/>
        <v>3.0769230769230771E-2</v>
      </c>
      <c r="O67" s="41">
        <f t="shared" si="5"/>
        <v>4.0816326530612249E-3</v>
      </c>
      <c r="P67" s="32" t="s">
        <v>491</v>
      </c>
      <c r="Q67" s="32" t="s">
        <v>997</v>
      </c>
      <c r="R67" s="32">
        <v>200</v>
      </c>
      <c r="S67" s="32" t="s">
        <v>736</v>
      </c>
      <c r="T67" s="32" t="s">
        <v>397</v>
      </c>
      <c r="U67" s="32" t="s">
        <v>37</v>
      </c>
      <c r="V67" s="32">
        <v>400</v>
      </c>
      <c r="W67" s="32" t="s">
        <v>1379</v>
      </c>
      <c r="X67" s="32" t="s">
        <v>873</v>
      </c>
    </row>
    <row r="68" spans="1:24" s="25" customFormat="1">
      <c r="A68" s="32" t="s">
        <v>1487</v>
      </c>
      <c r="B68" s="32" t="s">
        <v>125</v>
      </c>
      <c r="C68" s="32" t="s">
        <v>126</v>
      </c>
      <c r="D68" s="32" t="s">
        <v>1488</v>
      </c>
      <c r="E68" s="32" t="s">
        <v>401</v>
      </c>
      <c r="F68" s="32" t="s">
        <v>127</v>
      </c>
      <c r="G68" s="33" t="s">
        <v>128</v>
      </c>
      <c r="H68" s="34" t="s">
        <v>384</v>
      </c>
      <c r="I68" s="32" t="s">
        <v>129</v>
      </c>
      <c r="J68" s="32" t="s">
        <v>1489</v>
      </c>
      <c r="M68" s="41">
        <f t="shared" si="3"/>
        <v>7.1818181818181817</v>
      </c>
      <c r="N68" s="41">
        <f t="shared" si="4"/>
        <v>2.2727272727272728E-2</v>
      </c>
      <c r="O68" s="41">
        <f t="shared" si="5"/>
        <v>3.1645569620253164E-3</v>
      </c>
      <c r="P68" s="32" t="s">
        <v>491</v>
      </c>
      <c r="Q68" s="32" t="s">
        <v>1490</v>
      </c>
      <c r="R68" s="32">
        <v>200</v>
      </c>
      <c r="S68" s="32" t="s">
        <v>397</v>
      </c>
      <c r="T68" s="32" t="s">
        <v>1075</v>
      </c>
      <c r="U68" s="32" t="s">
        <v>37</v>
      </c>
      <c r="V68" s="32">
        <v>500</v>
      </c>
      <c r="W68" s="32" t="s">
        <v>1491</v>
      </c>
      <c r="X68" s="32" t="s">
        <v>1492</v>
      </c>
    </row>
    <row r="69" spans="1:24" s="25" customFormat="1">
      <c r="A69" s="32" t="s">
        <v>1230</v>
      </c>
      <c r="B69" s="32" t="s">
        <v>131</v>
      </c>
      <c r="C69" s="32" t="s">
        <v>132</v>
      </c>
      <c r="D69" s="32" t="s">
        <v>1231</v>
      </c>
      <c r="E69" s="32" t="s">
        <v>401</v>
      </c>
      <c r="F69" s="32" t="s">
        <v>133</v>
      </c>
      <c r="G69" s="33" t="s">
        <v>134</v>
      </c>
      <c r="H69" s="34" t="s">
        <v>384</v>
      </c>
      <c r="I69" s="32" t="s">
        <v>135</v>
      </c>
      <c r="J69" s="32" t="s">
        <v>718</v>
      </c>
      <c r="M69" s="41">
        <f t="shared" si="3"/>
        <v>6.8947368421052628</v>
      </c>
      <c r="N69" s="41">
        <f t="shared" si="4"/>
        <v>2.368421052631579E-2</v>
      </c>
      <c r="O69" s="41">
        <f t="shared" si="5"/>
        <v>3.4351145038167938E-3</v>
      </c>
      <c r="P69" s="32" t="s">
        <v>491</v>
      </c>
      <c r="Q69" s="32" t="s">
        <v>1232</v>
      </c>
      <c r="R69" s="32" t="s">
        <v>417</v>
      </c>
      <c r="S69" s="32" t="s">
        <v>736</v>
      </c>
      <c r="T69" s="32" t="s">
        <v>460</v>
      </c>
      <c r="U69" s="32" t="s">
        <v>37</v>
      </c>
      <c r="V69" s="32">
        <v>450</v>
      </c>
      <c r="W69" s="33" t="s">
        <v>1233</v>
      </c>
      <c r="X69" s="32" t="s">
        <v>1234</v>
      </c>
    </row>
    <row r="70" spans="1:24">
      <c r="A70" s="27" t="s">
        <v>1474</v>
      </c>
      <c r="B70" s="27" t="s">
        <v>1475</v>
      </c>
      <c r="C70" s="27" t="s">
        <v>1476</v>
      </c>
      <c r="D70" s="27" t="s">
        <v>1477</v>
      </c>
      <c r="E70" s="27" t="s">
        <v>449</v>
      </c>
      <c r="F70" s="27" t="s">
        <v>1478</v>
      </c>
      <c r="G70" s="35" t="s">
        <v>1479</v>
      </c>
      <c r="H70" s="28" t="s">
        <v>384</v>
      </c>
      <c r="I70" s="27" t="s">
        <v>36</v>
      </c>
      <c r="J70" s="27" t="s">
        <v>1480</v>
      </c>
      <c r="M70" s="40">
        <f t="shared" si="3"/>
        <v>6.75</v>
      </c>
      <c r="N70" s="40">
        <f t="shared" si="4"/>
        <v>2.5000000000000001E-2</v>
      </c>
      <c r="O70" s="40">
        <f t="shared" si="5"/>
        <v>3.7037037037037038E-3</v>
      </c>
      <c r="P70" s="27" t="s">
        <v>478</v>
      </c>
      <c r="Q70" s="27" t="s">
        <v>1481</v>
      </c>
      <c r="R70" s="27">
        <v>200</v>
      </c>
      <c r="S70" s="27" t="s">
        <v>1482</v>
      </c>
      <c r="T70" s="27" t="s">
        <v>1370</v>
      </c>
      <c r="U70" s="27" t="s">
        <v>37</v>
      </c>
      <c r="V70" s="27">
        <v>500</v>
      </c>
      <c r="W70" s="27" t="s">
        <v>1483</v>
      </c>
      <c r="X70" s="27" t="s">
        <v>786</v>
      </c>
    </row>
    <row r="71" spans="1:24" s="25" customFormat="1">
      <c r="A71" s="32" t="s">
        <v>1342</v>
      </c>
      <c r="B71" s="32" t="s">
        <v>1343</v>
      </c>
      <c r="C71" s="32" t="s">
        <v>138</v>
      </c>
      <c r="D71" s="32" t="s">
        <v>1344</v>
      </c>
      <c r="E71" s="32" t="s">
        <v>401</v>
      </c>
      <c r="F71" s="32" t="s">
        <v>139</v>
      </c>
      <c r="G71" s="33" t="s">
        <v>140</v>
      </c>
      <c r="H71" s="34" t="s">
        <v>384</v>
      </c>
      <c r="I71" s="32" t="s">
        <v>53</v>
      </c>
      <c r="J71" s="32" t="s">
        <v>1345</v>
      </c>
      <c r="M71" s="41">
        <f t="shared" si="3"/>
        <v>6.666666666666667</v>
      </c>
      <c r="N71" s="41">
        <f t="shared" si="4"/>
        <v>0.05</v>
      </c>
      <c r="O71" s="41">
        <f t="shared" si="5"/>
        <v>7.4999999999999997E-3</v>
      </c>
      <c r="P71" s="32" t="s">
        <v>585</v>
      </c>
      <c r="Q71" s="32" t="s">
        <v>610</v>
      </c>
      <c r="R71" s="32">
        <v>200</v>
      </c>
      <c r="S71" s="32" t="s">
        <v>418</v>
      </c>
      <c r="T71" s="32" t="s">
        <v>1370</v>
      </c>
      <c r="U71" s="32" t="s">
        <v>37</v>
      </c>
      <c r="V71" s="32">
        <v>600</v>
      </c>
      <c r="W71" s="32" t="s">
        <v>1346</v>
      </c>
      <c r="X71" s="32" t="s">
        <v>1347</v>
      </c>
    </row>
    <row r="72" spans="1:24">
      <c r="A72" s="27" t="s">
        <v>722</v>
      </c>
      <c r="B72" s="27" t="s">
        <v>723</v>
      </c>
      <c r="C72" s="27" t="s">
        <v>724</v>
      </c>
      <c r="D72" s="27" t="s">
        <v>724</v>
      </c>
      <c r="E72" s="27" t="s">
        <v>401</v>
      </c>
      <c r="F72" s="27" t="s">
        <v>725</v>
      </c>
      <c r="G72" s="35" t="s">
        <v>726</v>
      </c>
      <c r="H72" s="28" t="s">
        <v>384</v>
      </c>
      <c r="I72" s="27" t="s">
        <v>929</v>
      </c>
      <c r="J72" s="27" t="s">
        <v>553</v>
      </c>
      <c r="M72" s="40">
        <f t="shared" si="3"/>
        <v>6.5094339622641506</v>
      </c>
      <c r="N72" s="40">
        <f t="shared" si="4"/>
        <v>9.433962264150943E-3</v>
      </c>
      <c r="O72" s="40">
        <f t="shared" si="5"/>
        <v>1.4492753623188406E-3</v>
      </c>
      <c r="P72" s="27" t="s">
        <v>672</v>
      </c>
      <c r="Q72" s="27" t="s">
        <v>727</v>
      </c>
      <c r="R72" s="27" t="s">
        <v>417</v>
      </c>
      <c r="S72" s="27" t="s">
        <v>418</v>
      </c>
      <c r="T72" s="27" t="s">
        <v>602</v>
      </c>
      <c r="U72" s="27" t="s">
        <v>37</v>
      </c>
      <c r="V72" s="27">
        <v>500</v>
      </c>
      <c r="W72" s="27" t="s">
        <v>726</v>
      </c>
      <c r="X72" s="27" t="s">
        <v>501</v>
      </c>
    </row>
    <row r="73" spans="1:24" s="26" customFormat="1">
      <c r="A73" s="36" t="s">
        <v>968</v>
      </c>
      <c r="B73" s="36" t="s">
        <v>969</v>
      </c>
      <c r="C73" s="36" t="s">
        <v>970</v>
      </c>
      <c r="D73" s="36" t="s">
        <v>971</v>
      </c>
      <c r="E73" s="36" t="s">
        <v>475</v>
      </c>
      <c r="F73" s="36" t="s">
        <v>972</v>
      </c>
      <c r="G73" s="36" t="s">
        <v>973</v>
      </c>
      <c r="H73" s="37" t="s">
        <v>384</v>
      </c>
      <c r="I73" s="36" t="s">
        <v>2033</v>
      </c>
      <c r="J73" s="36" t="s">
        <v>974</v>
      </c>
      <c r="M73" s="42">
        <f t="shared" si="3"/>
        <v>6.0476190476190474</v>
      </c>
      <c r="N73" s="42">
        <f t="shared" si="4"/>
        <v>1.0714285714285714E-2</v>
      </c>
      <c r="O73" s="42">
        <f t="shared" si="5"/>
        <v>1.7716535433070866E-3</v>
      </c>
      <c r="P73" s="36" t="s">
        <v>478</v>
      </c>
      <c r="Q73" s="36" t="s">
        <v>975</v>
      </c>
      <c r="R73" s="36">
        <v>300</v>
      </c>
      <c r="S73" s="36" t="s">
        <v>418</v>
      </c>
      <c r="T73" s="36" t="s">
        <v>441</v>
      </c>
      <c r="U73" s="36" t="s">
        <v>37</v>
      </c>
      <c r="V73" s="36">
        <v>450</v>
      </c>
      <c r="W73" s="36" t="s">
        <v>976</v>
      </c>
      <c r="X73" s="36" t="s">
        <v>679</v>
      </c>
    </row>
    <row r="74" spans="1:24">
      <c r="A74" s="27" t="s">
        <v>615</v>
      </c>
      <c r="B74" s="27" t="s">
        <v>616</v>
      </c>
      <c r="C74" s="27" t="s">
        <v>617</v>
      </c>
      <c r="D74" s="27" t="s">
        <v>617</v>
      </c>
      <c r="E74" s="27" t="s">
        <v>401</v>
      </c>
      <c r="F74" s="27" t="s">
        <v>618</v>
      </c>
      <c r="G74" s="35" t="s">
        <v>619</v>
      </c>
      <c r="H74" s="28" t="s">
        <v>384</v>
      </c>
      <c r="I74" s="27" t="s">
        <v>1627</v>
      </c>
      <c r="J74" s="27" t="s">
        <v>620</v>
      </c>
      <c r="M74" s="40">
        <f t="shared" si="3"/>
        <v>5.9259259259259256</v>
      </c>
      <c r="N74" s="40">
        <f t="shared" si="4"/>
        <v>2.2222222222222223E-2</v>
      </c>
      <c r="O74" s="40">
        <f t="shared" si="5"/>
        <v>3.7499999999999999E-3</v>
      </c>
      <c r="P74" s="27" t="s">
        <v>405</v>
      </c>
      <c r="Q74" s="27" t="s">
        <v>427</v>
      </c>
      <c r="R74" s="27">
        <v>200</v>
      </c>
      <c r="S74" s="27" t="s">
        <v>480</v>
      </c>
      <c r="T74" s="27" t="s">
        <v>48</v>
      </c>
      <c r="U74" s="27" t="s">
        <v>456</v>
      </c>
      <c r="V74" s="27">
        <v>600</v>
      </c>
      <c r="W74" s="27" t="s">
        <v>622</v>
      </c>
      <c r="X74" s="27" t="s">
        <v>430</v>
      </c>
    </row>
    <row r="75" spans="1:24">
      <c r="A75" s="27" t="s">
        <v>1742</v>
      </c>
      <c r="B75" s="27" t="s">
        <v>1743</v>
      </c>
      <c r="C75" s="27" t="s">
        <v>1744</v>
      </c>
      <c r="D75" s="27" t="s">
        <v>1745</v>
      </c>
      <c r="E75" s="27" t="s">
        <v>401</v>
      </c>
      <c r="F75" s="27" t="s">
        <v>1746</v>
      </c>
      <c r="G75" s="35" t="s">
        <v>1747</v>
      </c>
      <c r="H75" s="28" t="s">
        <v>384</v>
      </c>
      <c r="I75" s="27" t="s">
        <v>74</v>
      </c>
      <c r="J75" s="27" t="s">
        <v>1275</v>
      </c>
      <c r="M75" s="40">
        <f t="shared" si="3"/>
        <v>5.7692307692307692</v>
      </c>
      <c r="N75" s="40">
        <f t="shared" si="4"/>
        <v>3.4615384615384617E-2</v>
      </c>
      <c r="O75" s="40">
        <f t="shared" si="5"/>
        <v>6.0000000000000001E-3</v>
      </c>
      <c r="P75" s="27" t="s">
        <v>1748</v>
      </c>
      <c r="Q75" s="27" t="s">
        <v>427</v>
      </c>
      <c r="R75" s="27">
        <v>200</v>
      </c>
      <c r="S75" s="27" t="s">
        <v>1482</v>
      </c>
      <c r="T75" s="27" t="s">
        <v>1116</v>
      </c>
      <c r="U75" s="27" t="s">
        <v>37</v>
      </c>
      <c r="V75" s="27">
        <v>450</v>
      </c>
      <c r="W75" s="27" t="s">
        <v>1749</v>
      </c>
      <c r="X75" s="27" t="s">
        <v>1750</v>
      </c>
    </row>
    <row r="76" spans="1:24" hidden="1">
      <c r="A76" s="27" t="s">
        <v>1801</v>
      </c>
      <c r="B76" s="27" t="s">
        <v>301</v>
      </c>
      <c r="C76" s="27" t="s">
        <v>302</v>
      </c>
      <c r="D76" s="27" t="s">
        <v>302</v>
      </c>
      <c r="E76" s="27" t="s">
        <v>475</v>
      </c>
      <c r="F76" s="27" t="s">
        <v>301</v>
      </c>
      <c r="G76" s="27" t="s">
        <v>303</v>
      </c>
      <c r="I76" s="27" t="s">
        <v>754</v>
      </c>
      <c r="J76" s="27" t="s">
        <v>1802</v>
      </c>
      <c r="M76" s="40">
        <f t="shared" si="3"/>
        <v>7.25</v>
      </c>
      <c r="N76" s="40">
        <f t="shared" si="4"/>
        <v>2.5000000000000001E-2</v>
      </c>
      <c r="O76" s="40">
        <f t="shared" si="5"/>
        <v>3.4482758620689655E-3</v>
      </c>
      <c r="P76" s="27" t="s">
        <v>405</v>
      </c>
      <c r="Q76" s="27" t="s">
        <v>427</v>
      </c>
      <c r="R76" s="27">
        <v>300</v>
      </c>
      <c r="S76" s="27" t="s">
        <v>418</v>
      </c>
      <c r="T76" s="27" t="s">
        <v>602</v>
      </c>
      <c r="U76" s="27" t="s">
        <v>37</v>
      </c>
      <c r="V76" s="27">
        <v>800</v>
      </c>
      <c r="W76" s="27" t="s">
        <v>1803</v>
      </c>
      <c r="X76" s="27" t="s">
        <v>668</v>
      </c>
    </row>
    <row r="77" spans="1:24">
      <c r="A77" s="27" t="s">
        <v>908</v>
      </c>
      <c r="B77" s="27" t="s">
        <v>909</v>
      </c>
      <c r="C77" s="27" t="s">
        <v>910</v>
      </c>
      <c r="D77" s="27" t="s">
        <v>911</v>
      </c>
      <c r="E77" s="27" t="s">
        <v>449</v>
      </c>
      <c r="F77" s="27" t="s">
        <v>912</v>
      </c>
      <c r="G77" s="35" t="s">
        <v>913</v>
      </c>
      <c r="H77" s="28" t="s">
        <v>384</v>
      </c>
      <c r="I77" s="27" t="s">
        <v>62</v>
      </c>
      <c r="J77" s="27" t="s">
        <v>914</v>
      </c>
      <c r="M77" s="40">
        <f t="shared" si="3"/>
        <v>5.7272727272727275</v>
      </c>
      <c r="N77" s="40">
        <f t="shared" si="4"/>
        <v>4.5454545454545456E-2</v>
      </c>
      <c r="O77" s="40">
        <f t="shared" si="5"/>
        <v>7.9365079365079361E-3</v>
      </c>
      <c r="P77" s="27" t="s">
        <v>915</v>
      </c>
      <c r="Q77" s="27" t="s">
        <v>427</v>
      </c>
      <c r="R77" s="27" t="s">
        <v>417</v>
      </c>
      <c r="S77" s="27" t="s">
        <v>736</v>
      </c>
      <c r="T77" s="27" t="s">
        <v>377</v>
      </c>
      <c r="U77" s="27" t="s">
        <v>37</v>
      </c>
      <c r="V77" s="27">
        <v>500</v>
      </c>
      <c r="W77" s="27" t="s">
        <v>916</v>
      </c>
      <c r="X77" s="27" t="s">
        <v>662</v>
      </c>
    </row>
    <row r="78" spans="1:24" hidden="1">
      <c r="A78" s="27" t="s">
        <v>494</v>
      </c>
      <c r="B78" s="27" t="s">
        <v>495</v>
      </c>
      <c r="C78" s="27" t="s">
        <v>496</v>
      </c>
      <c r="D78" s="27" t="s">
        <v>496</v>
      </c>
      <c r="E78" s="27" t="s">
        <v>401</v>
      </c>
      <c r="F78" s="27" t="s">
        <v>497</v>
      </c>
      <c r="G78" s="27" t="s">
        <v>498</v>
      </c>
      <c r="I78" s="27" t="s">
        <v>981</v>
      </c>
      <c r="J78" s="27" t="s">
        <v>499</v>
      </c>
      <c r="M78" s="40">
        <f t="shared" si="3"/>
        <v>4.5606060606060606</v>
      </c>
      <c r="N78" s="40">
        <f t="shared" si="4"/>
        <v>1.5151515151515152E-2</v>
      </c>
      <c r="O78" s="40">
        <f t="shared" si="5"/>
        <v>3.3222591362126247E-3</v>
      </c>
      <c r="P78" s="27" t="s">
        <v>405</v>
      </c>
      <c r="Q78" s="27" t="s">
        <v>500</v>
      </c>
      <c r="R78" s="27" t="s">
        <v>417</v>
      </c>
      <c r="S78" s="27" t="s">
        <v>418</v>
      </c>
      <c r="T78" s="27" t="s">
        <v>441</v>
      </c>
      <c r="U78" s="27" t="s">
        <v>37</v>
      </c>
      <c r="V78" s="27">
        <v>1000</v>
      </c>
      <c r="W78" s="27" t="s">
        <v>498</v>
      </c>
      <c r="X78" s="27" t="s">
        <v>501</v>
      </c>
    </row>
    <row r="79" spans="1:24" s="25" customFormat="1">
      <c r="A79" s="32" t="s">
        <v>1099</v>
      </c>
      <c r="B79" s="32" t="s">
        <v>143</v>
      </c>
      <c r="C79" s="32" t="s">
        <v>144</v>
      </c>
      <c r="D79" s="32" t="s">
        <v>144</v>
      </c>
      <c r="E79" s="32" t="s">
        <v>401</v>
      </c>
      <c r="F79" s="32" t="s">
        <v>145</v>
      </c>
      <c r="G79" s="33" t="s">
        <v>146</v>
      </c>
      <c r="H79" s="34" t="s">
        <v>384</v>
      </c>
      <c r="I79" s="32" t="s">
        <v>62</v>
      </c>
      <c r="J79" s="32" t="s">
        <v>914</v>
      </c>
      <c r="M79" s="41">
        <f t="shared" si="3"/>
        <v>5.7272727272727275</v>
      </c>
      <c r="N79" s="41">
        <f t="shared" si="4"/>
        <v>2.7272727272727271E-2</v>
      </c>
      <c r="O79" s="41">
        <f t="shared" si="5"/>
        <v>4.7619047619047623E-3</v>
      </c>
      <c r="P79" s="32" t="s">
        <v>405</v>
      </c>
      <c r="Q79" s="32" t="s">
        <v>427</v>
      </c>
      <c r="R79" s="32">
        <v>200</v>
      </c>
      <c r="S79" s="32" t="s">
        <v>1100</v>
      </c>
      <c r="T79" s="32" t="s">
        <v>441</v>
      </c>
      <c r="U79" s="32" t="s">
        <v>37</v>
      </c>
      <c r="V79" s="32">
        <v>300</v>
      </c>
      <c r="W79" s="32" t="s">
        <v>1101</v>
      </c>
      <c r="X79" s="32" t="s">
        <v>1102</v>
      </c>
    </row>
    <row r="80" spans="1:24" hidden="1">
      <c r="A80" s="27" t="s">
        <v>1804</v>
      </c>
      <c r="B80" s="27" t="s">
        <v>306</v>
      </c>
      <c r="C80" s="27" t="s">
        <v>307</v>
      </c>
      <c r="D80" s="27" t="s">
        <v>1805</v>
      </c>
      <c r="E80" s="27" t="s">
        <v>475</v>
      </c>
      <c r="F80" s="27" t="s">
        <v>306</v>
      </c>
      <c r="G80" s="27" t="s">
        <v>308</v>
      </c>
      <c r="I80" s="27" t="s">
        <v>62</v>
      </c>
      <c r="J80" s="27" t="s">
        <v>1806</v>
      </c>
      <c r="M80" s="40">
        <f t="shared" si="3"/>
        <v>14.181818181818182</v>
      </c>
      <c r="N80" s="40">
        <f t="shared" si="4"/>
        <v>4.5454545454545456E-2</v>
      </c>
      <c r="O80" s="40">
        <f t="shared" si="5"/>
        <v>3.205128205128205E-3</v>
      </c>
      <c r="P80" s="27" t="s">
        <v>405</v>
      </c>
      <c r="Q80" s="27" t="s">
        <v>1807</v>
      </c>
      <c r="R80" s="27">
        <v>200</v>
      </c>
      <c r="S80" s="27" t="s">
        <v>846</v>
      </c>
      <c r="T80" s="27" t="s">
        <v>441</v>
      </c>
      <c r="U80" s="27" t="s">
        <v>37</v>
      </c>
      <c r="V80" s="27">
        <v>500</v>
      </c>
      <c r="W80" s="27" t="s">
        <v>397</v>
      </c>
      <c r="X80" s="27" t="s">
        <v>880</v>
      </c>
    </row>
    <row r="81" spans="1:24">
      <c r="A81" s="27" t="s">
        <v>1146</v>
      </c>
      <c r="B81" s="27" t="s">
        <v>1147</v>
      </c>
      <c r="C81" s="27" t="s">
        <v>1148</v>
      </c>
      <c r="D81" s="27" t="s">
        <v>1149</v>
      </c>
      <c r="E81" s="27" t="s">
        <v>401</v>
      </c>
      <c r="F81" s="27" t="s">
        <v>1150</v>
      </c>
      <c r="G81" s="35" t="s">
        <v>1151</v>
      </c>
      <c r="H81" s="28" t="s">
        <v>384</v>
      </c>
      <c r="I81" s="27" t="s">
        <v>2034</v>
      </c>
      <c r="J81" s="27" t="s">
        <v>584</v>
      </c>
      <c r="M81" s="40">
        <f t="shared" si="3"/>
        <v>5.5888223552894214</v>
      </c>
      <c r="N81" s="40">
        <f t="shared" si="4"/>
        <v>5.9880239520958084E-2</v>
      </c>
      <c r="O81" s="40">
        <f t="shared" si="5"/>
        <v>1.0714285714285714E-2</v>
      </c>
      <c r="P81" s="27" t="s">
        <v>585</v>
      </c>
      <c r="Q81" s="27" t="s">
        <v>427</v>
      </c>
      <c r="R81" s="27">
        <v>200</v>
      </c>
      <c r="S81" s="27" t="s">
        <v>1152</v>
      </c>
      <c r="T81" s="27" t="s">
        <v>593</v>
      </c>
      <c r="U81" s="27" t="s">
        <v>37</v>
      </c>
      <c r="V81" s="27">
        <v>600</v>
      </c>
      <c r="W81" s="27" t="s">
        <v>1153</v>
      </c>
      <c r="X81" s="27" t="s">
        <v>1154</v>
      </c>
    </row>
    <row r="82" spans="1:24" hidden="1">
      <c r="A82" s="27" t="s">
        <v>657</v>
      </c>
      <c r="B82" s="27" t="s">
        <v>658</v>
      </c>
      <c r="C82" s="27" t="s">
        <v>659</v>
      </c>
      <c r="D82" s="27" t="s">
        <v>659</v>
      </c>
      <c r="E82" s="27" t="s">
        <v>401</v>
      </c>
      <c r="F82" s="27" t="s">
        <v>658</v>
      </c>
      <c r="G82" s="27" t="s">
        <v>660</v>
      </c>
      <c r="I82" s="27" t="s">
        <v>2035</v>
      </c>
      <c r="J82" s="27" t="s">
        <v>661</v>
      </c>
      <c r="M82" s="40">
        <f t="shared" si="3"/>
        <v>5.3773584905660377</v>
      </c>
      <c r="N82" s="40">
        <f t="shared" si="4"/>
        <v>1.6981132075471698E-2</v>
      </c>
      <c r="O82" s="40">
        <f t="shared" si="5"/>
        <v>3.1578947368421052E-3</v>
      </c>
      <c r="P82" s="27" t="s">
        <v>585</v>
      </c>
      <c r="Q82" s="27" t="s">
        <v>427</v>
      </c>
      <c r="R82" s="27" t="s">
        <v>417</v>
      </c>
      <c r="S82" s="27" t="s">
        <v>418</v>
      </c>
      <c r="T82" s="27" t="s">
        <v>593</v>
      </c>
      <c r="U82" s="27" t="s">
        <v>456</v>
      </c>
      <c r="V82" s="27">
        <v>900</v>
      </c>
      <c r="W82" s="27" t="s">
        <v>660</v>
      </c>
      <c r="X82" s="27" t="s">
        <v>662</v>
      </c>
    </row>
    <row r="83" spans="1:24">
      <c r="A83" s="27" t="s">
        <v>2002</v>
      </c>
      <c r="B83" s="27" t="s">
        <v>2003</v>
      </c>
      <c r="C83" s="27" t="s">
        <v>2004</v>
      </c>
      <c r="D83" s="27" t="s">
        <v>2005</v>
      </c>
      <c r="E83" s="27" t="s">
        <v>401</v>
      </c>
      <c r="F83" s="27" t="s">
        <v>2006</v>
      </c>
      <c r="G83" s="35" t="s">
        <v>2007</v>
      </c>
      <c r="H83" s="28" t="s">
        <v>384</v>
      </c>
      <c r="I83" s="27" t="s">
        <v>62</v>
      </c>
      <c r="J83" s="27" t="s">
        <v>671</v>
      </c>
      <c r="M83" s="40">
        <f t="shared" si="3"/>
        <v>5.5454545454545459</v>
      </c>
      <c r="N83" s="40">
        <f t="shared" si="4"/>
        <v>4.363636363636364E-2</v>
      </c>
      <c r="O83" s="40">
        <f t="shared" si="5"/>
        <v>7.8688524590163934E-3</v>
      </c>
      <c r="P83" s="27" t="s">
        <v>453</v>
      </c>
      <c r="Q83" s="27" t="s">
        <v>1490</v>
      </c>
      <c r="R83" s="27">
        <v>200</v>
      </c>
      <c r="S83" s="27" t="s">
        <v>418</v>
      </c>
      <c r="T83" s="27" t="s">
        <v>48</v>
      </c>
      <c r="U83" s="27" t="s">
        <v>37</v>
      </c>
      <c r="V83" s="27">
        <v>480</v>
      </c>
      <c r="W83" s="27" t="s">
        <v>2009</v>
      </c>
      <c r="X83" s="27" t="s">
        <v>2010</v>
      </c>
    </row>
    <row r="84" spans="1:24" s="25" customFormat="1">
      <c r="A84" s="32" t="s">
        <v>510</v>
      </c>
      <c r="B84" s="32" t="s">
        <v>147</v>
      </c>
      <c r="C84" s="32" t="s">
        <v>148</v>
      </c>
      <c r="D84" s="32" t="s">
        <v>511</v>
      </c>
      <c r="E84" s="32" t="s">
        <v>401</v>
      </c>
      <c r="F84" s="32" t="s">
        <v>149</v>
      </c>
      <c r="G84" s="32" t="s">
        <v>150</v>
      </c>
      <c r="H84" s="34" t="s">
        <v>384</v>
      </c>
      <c r="I84" s="32" t="s">
        <v>62</v>
      </c>
      <c r="J84" s="32" t="s">
        <v>512</v>
      </c>
      <c r="M84" s="41">
        <f t="shared" si="3"/>
        <v>5.2727272727272725</v>
      </c>
      <c r="N84" s="41">
        <f t="shared" si="4"/>
        <v>3.1818181818181815E-2</v>
      </c>
      <c r="O84" s="41">
        <f t="shared" si="5"/>
        <v>6.0344827586206896E-3</v>
      </c>
      <c r="P84" s="32" t="s">
        <v>405</v>
      </c>
      <c r="Q84" s="32" t="s">
        <v>513</v>
      </c>
      <c r="R84" s="32">
        <v>200</v>
      </c>
      <c r="S84" s="32" t="s">
        <v>514</v>
      </c>
      <c r="T84" s="32" t="s">
        <v>460</v>
      </c>
      <c r="U84" s="32" t="s">
        <v>37</v>
      </c>
      <c r="V84" s="32">
        <v>350</v>
      </c>
      <c r="W84" s="32" t="s">
        <v>515</v>
      </c>
      <c r="X84" s="32" t="s">
        <v>516</v>
      </c>
    </row>
    <row r="85" spans="1:24" hidden="1">
      <c r="A85" s="27" t="s">
        <v>315</v>
      </c>
      <c r="B85" s="27" t="s">
        <v>589</v>
      </c>
      <c r="C85" s="27" t="s">
        <v>590</v>
      </c>
      <c r="D85" s="27" t="s">
        <v>590</v>
      </c>
      <c r="E85" s="27" t="s">
        <v>401</v>
      </c>
      <c r="F85" s="27" t="s">
        <v>589</v>
      </c>
      <c r="G85" s="27" t="s">
        <v>591</v>
      </c>
      <c r="I85" s="27" t="s">
        <v>929</v>
      </c>
      <c r="J85" s="27" t="s">
        <v>592</v>
      </c>
      <c r="M85" s="40">
        <f t="shared" si="3"/>
        <v>5.6981132075471699</v>
      </c>
      <c r="N85" s="40">
        <f t="shared" si="4"/>
        <v>1.6981132075471698E-2</v>
      </c>
      <c r="O85" s="40">
        <f t="shared" si="5"/>
        <v>2.980132450331126E-3</v>
      </c>
      <c r="P85" s="27" t="s">
        <v>585</v>
      </c>
      <c r="Q85" s="27" t="s">
        <v>454</v>
      </c>
      <c r="R85" s="27" t="s">
        <v>417</v>
      </c>
      <c r="S85" s="27" t="s">
        <v>418</v>
      </c>
      <c r="T85" s="27" t="s">
        <v>593</v>
      </c>
      <c r="U85" s="27" t="s">
        <v>456</v>
      </c>
      <c r="V85" s="27">
        <v>900</v>
      </c>
      <c r="W85" s="27" t="s">
        <v>591</v>
      </c>
      <c r="X85" s="27" t="s">
        <v>594</v>
      </c>
    </row>
    <row r="86" spans="1:24" hidden="1">
      <c r="A86" s="27" t="s">
        <v>361</v>
      </c>
      <c r="B86" s="27" t="s">
        <v>674</v>
      </c>
      <c r="C86" s="27" t="s">
        <v>675</v>
      </c>
      <c r="D86" s="27" t="s">
        <v>675</v>
      </c>
      <c r="E86" s="27" t="s">
        <v>401</v>
      </c>
      <c r="F86" s="27" t="s">
        <v>674</v>
      </c>
      <c r="G86" s="27" t="s">
        <v>676</v>
      </c>
      <c r="I86" s="27" t="s">
        <v>754</v>
      </c>
      <c r="J86" s="27" t="s">
        <v>677</v>
      </c>
      <c r="M86" s="40">
        <f t="shared" si="3"/>
        <v>7.34375</v>
      </c>
      <c r="N86" s="40">
        <f t="shared" si="4"/>
        <v>2.1874999999999999E-2</v>
      </c>
      <c r="O86" s="40">
        <f t="shared" si="5"/>
        <v>2.9787234042553193E-3</v>
      </c>
      <c r="P86" s="27" t="s">
        <v>405</v>
      </c>
      <c r="Q86" s="27" t="s">
        <v>678</v>
      </c>
      <c r="R86" s="27" t="s">
        <v>417</v>
      </c>
      <c r="S86" s="27" t="s">
        <v>418</v>
      </c>
      <c r="T86" s="27" t="s">
        <v>602</v>
      </c>
      <c r="U86" s="27" t="s">
        <v>37</v>
      </c>
      <c r="V86" s="27">
        <v>700</v>
      </c>
      <c r="W86" s="27" t="s">
        <v>676</v>
      </c>
      <c r="X86" s="27" t="s">
        <v>679</v>
      </c>
    </row>
    <row r="87" spans="1:24" hidden="1">
      <c r="A87" s="27" t="s">
        <v>534</v>
      </c>
      <c r="B87" s="27" t="s">
        <v>535</v>
      </c>
      <c r="C87" s="27" t="s">
        <v>536</v>
      </c>
      <c r="D87" s="27" t="s">
        <v>536</v>
      </c>
      <c r="E87" s="27" t="s">
        <v>401</v>
      </c>
      <c r="F87" s="27" t="s">
        <v>537</v>
      </c>
      <c r="G87" s="27" t="s">
        <v>538</v>
      </c>
      <c r="I87" s="27" t="s">
        <v>452</v>
      </c>
      <c r="J87" s="27" t="s">
        <v>539</v>
      </c>
      <c r="M87" s="40">
        <f t="shared" si="3"/>
        <v>6.1090909090909093</v>
      </c>
      <c r="N87" s="40">
        <f t="shared" si="4"/>
        <v>1.8181818181818181E-2</v>
      </c>
      <c r="O87" s="40">
        <f t="shared" si="5"/>
        <v>2.976190476190476E-3</v>
      </c>
      <c r="P87" s="27" t="s">
        <v>405</v>
      </c>
      <c r="Q87" s="27" t="s">
        <v>500</v>
      </c>
      <c r="R87" s="27" t="s">
        <v>417</v>
      </c>
      <c r="S87" s="27" t="s">
        <v>418</v>
      </c>
      <c r="T87" s="27" t="s">
        <v>441</v>
      </c>
      <c r="U87" s="27" t="s">
        <v>37</v>
      </c>
      <c r="V87" s="27">
        <v>1000</v>
      </c>
      <c r="W87" s="27" t="s">
        <v>538</v>
      </c>
      <c r="X87" s="27" t="s">
        <v>540</v>
      </c>
    </row>
    <row r="88" spans="1:24" hidden="1">
      <c r="A88" s="27" t="s">
        <v>548</v>
      </c>
      <c r="B88" s="27" t="s">
        <v>549</v>
      </c>
      <c r="C88" s="27" t="s">
        <v>550</v>
      </c>
      <c r="D88" s="27" t="s">
        <v>550</v>
      </c>
      <c r="E88" s="27" t="s">
        <v>401</v>
      </c>
      <c r="F88" s="27" t="s">
        <v>551</v>
      </c>
      <c r="G88" s="27" t="s">
        <v>552</v>
      </c>
      <c r="I88" s="27" t="s">
        <v>929</v>
      </c>
      <c r="J88" s="27" t="s">
        <v>553</v>
      </c>
      <c r="M88" s="40">
        <f t="shared" si="3"/>
        <v>6.5094339622641506</v>
      </c>
      <c r="N88" s="40">
        <f t="shared" si="4"/>
        <v>1.8867924528301886E-2</v>
      </c>
      <c r="O88" s="40">
        <f t="shared" si="5"/>
        <v>2.8985507246376812E-3</v>
      </c>
      <c r="P88" s="27" t="s">
        <v>405</v>
      </c>
      <c r="Q88" s="27" t="s">
        <v>554</v>
      </c>
      <c r="R88" s="27" t="s">
        <v>417</v>
      </c>
      <c r="S88" s="27" t="s">
        <v>418</v>
      </c>
      <c r="T88" s="27" t="s">
        <v>555</v>
      </c>
      <c r="U88" s="27" t="s">
        <v>37</v>
      </c>
      <c r="V88" s="27">
        <v>1000</v>
      </c>
      <c r="W88" s="27" t="s">
        <v>552</v>
      </c>
      <c r="X88" s="27" t="s">
        <v>547</v>
      </c>
    </row>
    <row r="89" spans="1:24" hidden="1">
      <c r="A89" s="27" t="s">
        <v>411</v>
      </c>
      <c r="B89" s="27" t="s">
        <v>412</v>
      </c>
      <c r="C89" s="27" t="s">
        <v>413</v>
      </c>
      <c r="D89" s="27" t="s">
        <v>413</v>
      </c>
      <c r="E89" s="27" t="s">
        <v>401</v>
      </c>
      <c r="F89" s="27" t="s">
        <v>412</v>
      </c>
      <c r="G89" s="27" t="s">
        <v>414</v>
      </c>
      <c r="I89" s="27" t="s">
        <v>981</v>
      </c>
      <c r="J89" s="27" t="s">
        <v>415</v>
      </c>
      <c r="M89" s="40">
        <f t="shared" si="3"/>
        <v>5.4545454545454541</v>
      </c>
      <c r="N89" s="40">
        <f t="shared" si="4"/>
        <v>1.5151515151515152E-2</v>
      </c>
      <c r="O89" s="40">
        <f t="shared" si="5"/>
        <v>2.7777777777777779E-3</v>
      </c>
      <c r="P89" s="27" t="s">
        <v>405</v>
      </c>
      <c r="Q89" s="27" t="s">
        <v>416</v>
      </c>
      <c r="R89" s="27" t="s">
        <v>417</v>
      </c>
      <c r="S89" s="27" t="s">
        <v>418</v>
      </c>
      <c r="T89" s="27" t="s">
        <v>419</v>
      </c>
      <c r="U89" s="27" t="s">
        <v>37</v>
      </c>
      <c r="V89" s="27">
        <v>1000</v>
      </c>
      <c r="W89" s="27" t="s">
        <v>414</v>
      </c>
      <c r="X89" s="27" t="s">
        <v>421</v>
      </c>
    </row>
    <row r="90" spans="1:24">
      <c r="A90" s="27" t="s">
        <v>827</v>
      </c>
      <c r="B90" s="27" t="s">
        <v>828</v>
      </c>
      <c r="C90" s="27" t="s">
        <v>829</v>
      </c>
      <c r="D90" s="27" t="s">
        <v>829</v>
      </c>
      <c r="E90" s="27" t="s">
        <v>401</v>
      </c>
      <c r="F90" s="27" t="s">
        <v>828</v>
      </c>
      <c r="G90" s="35" t="s">
        <v>830</v>
      </c>
      <c r="H90" s="28" t="s">
        <v>384</v>
      </c>
      <c r="I90" s="27" t="s">
        <v>94</v>
      </c>
      <c r="J90" s="27" t="s">
        <v>600</v>
      </c>
      <c r="M90" s="40">
        <f t="shared" si="3"/>
        <v>5.2173913043478262</v>
      </c>
      <c r="N90" s="40">
        <f t="shared" si="4"/>
        <v>2.1739130434782608E-2</v>
      </c>
      <c r="O90" s="40">
        <f t="shared" si="5"/>
        <v>4.1666666666666666E-3</v>
      </c>
      <c r="P90" s="27" t="s">
        <v>405</v>
      </c>
      <c r="Q90" s="27" t="s">
        <v>831</v>
      </c>
      <c r="R90" s="27" t="s">
        <v>417</v>
      </c>
      <c r="S90" s="27" t="s">
        <v>418</v>
      </c>
      <c r="T90" s="27" t="s">
        <v>419</v>
      </c>
      <c r="U90" s="27" t="s">
        <v>37</v>
      </c>
      <c r="V90" s="27">
        <v>500</v>
      </c>
      <c r="W90" s="27" t="s">
        <v>830</v>
      </c>
      <c r="X90" s="27" t="s">
        <v>569</v>
      </c>
    </row>
    <row r="91" spans="1:24" s="25" customFormat="1">
      <c r="A91" s="32" t="s">
        <v>1179</v>
      </c>
      <c r="B91" s="32" t="s">
        <v>152</v>
      </c>
      <c r="C91" s="32" t="s">
        <v>153</v>
      </c>
      <c r="D91" s="32" t="s">
        <v>1180</v>
      </c>
      <c r="E91" s="32" t="s">
        <v>475</v>
      </c>
      <c r="F91" s="32" t="s">
        <v>152</v>
      </c>
      <c r="G91" s="33" t="s">
        <v>154</v>
      </c>
      <c r="H91" s="34" t="s">
        <v>384</v>
      </c>
      <c r="I91" s="32" t="s">
        <v>155</v>
      </c>
      <c r="J91" s="32" t="s">
        <v>989</v>
      </c>
      <c r="M91" s="41">
        <f t="shared" si="3"/>
        <v>5.0892857142857144</v>
      </c>
      <c r="N91" s="41">
        <f t="shared" si="4"/>
        <v>2.6785714285714284E-2</v>
      </c>
      <c r="O91" s="41">
        <f t="shared" si="5"/>
        <v>5.263157894736842E-3</v>
      </c>
      <c r="P91" s="32" t="s">
        <v>405</v>
      </c>
      <c r="Q91" s="32" t="s">
        <v>1181</v>
      </c>
      <c r="R91" s="32">
        <v>200</v>
      </c>
      <c r="S91" s="32" t="s">
        <v>846</v>
      </c>
      <c r="T91" s="32" t="s">
        <v>1370</v>
      </c>
      <c r="U91" s="32" t="s">
        <v>37</v>
      </c>
      <c r="V91" s="32">
        <v>300</v>
      </c>
      <c r="W91" s="32" t="s">
        <v>1182</v>
      </c>
      <c r="X91" s="32" t="s">
        <v>1183</v>
      </c>
    </row>
    <row r="92" spans="1:24" s="25" customFormat="1">
      <c r="A92" s="32" t="s">
        <v>669</v>
      </c>
      <c r="B92" s="32" t="s">
        <v>157</v>
      </c>
      <c r="C92" s="32" t="s">
        <v>158</v>
      </c>
      <c r="D92" s="32" t="s">
        <v>670</v>
      </c>
      <c r="E92" s="32" t="s">
        <v>401</v>
      </c>
      <c r="F92" s="32" t="s">
        <v>157</v>
      </c>
      <c r="G92" s="33" t="s">
        <v>159</v>
      </c>
      <c r="H92" s="34" t="s">
        <v>384</v>
      </c>
      <c r="I92" s="32" t="s">
        <v>53</v>
      </c>
      <c r="J92" s="32" t="s">
        <v>671</v>
      </c>
      <c r="M92" s="41">
        <f t="shared" si="3"/>
        <v>5.083333333333333</v>
      </c>
      <c r="N92" s="41">
        <f t="shared" si="4"/>
        <v>3.7499999999999999E-2</v>
      </c>
      <c r="O92" s="41">
        <f t="shared" si="5"/>
        <v>7.3770491803278691E-3</v>
      </c>
      <c r="P92" s="32" t="s">
        <v>672</v>
      </c>
      <c r="Q92" s="32" t="s">
        <v>523</v>
      </c>
      <c r="R92" s="32">
        <v>200</v>
      </c>
      <c r="S92" s="32" t="s">
        <v>418</v>
      </c>
      <c r="T92" s="32" t="s">
        <v>441</v>
      </c>
      <c r="U92" s="32" t="s">
        <v>37</v>
      </c>
      <c r="V92" s="32">
        <v>450</v>
      </c>
      <c r="W92" s="33" t="s">
        <v>673</v>
      </c>
      <c r="X92" s="32" t="s">
        <v>668</v>
      </c>
    </row>
    <row r="93" spans="1:24" hidden="1">
      <c r="A93" s="27" t="s">
        <v>623</v>
      </c>
      <c r="B93" s="27" t="s">
        <v>624</v>
      </c>
      <c r="C93" s="27" t="s">
        <v>625</v>
      </c>
      <c r="D93" s="27" t="s">
        <v>625</v>
      </c>
      <c r="E93" s="27" t="s">
        <v>475</v>
      </c>
      <c r="F93" s="27" t="s">
        <v>626</v>
      </c>
      <c r="G93" s="27" t="s">
        <v>627</v>
      </c>
      <c r="I93" s="27" t="s">
        <v>754</v>
      </c>
      <c r="J93" s="27" t="s">
        <v>628</v>
      </c>
      <c r="M93" s="40">
        <f t="shared" si="3"/>
        <v>8.4375</v>
      </c>
      <c r="N93" s="40">
        <f t="shared" si="4"/>
        <v>2.1874999999999999E-2</v>
      </c>
      <c r="O93" s="40">
        <f t="shared" si="5"/>
        <v>2.5925925925925925E-3</v>
      </c>
      <c r="P93" s="27" t="s">
        <v>405</v>
      </c>
      <c r="Q93" s="27" t="s">
        <v>427</v>
      </c>
      <c r="R93" s="27" t="s">
        <v>417</v>
      </c>
      <c r="S93" s="27" t="s">
        <v>418</v>
      </c>
      <c r="T93" s="27" t="s">
        <v>555</v>
      </c>
      <c r="U93" s="27" t="s">
        <v>37</v>
      </c>
      <c r="V93" s="27">
        <v>700</v>
      </c>
      <c r="W93" s="27" t="s">
        <v>627</v>
      </c>
      <c r="X93" s="27" t="s">
        <v>594</v>
      </c>
    </row>
    <row r="94" spans="1:24">
      <c r="A94" s="27" t="s">
        <v>471</v>
      </c>
      <c r="B94" s="27" t="s">
        <v>472</v>
      </c>
      <c r="C94" s="27" t="s">
        <v>473</v>
      </c>
      <c r="D94" s="27" t="s">
        <v>474</v>
      </c>
      <c r="E94" s="27" t="s">
        <v>475</v>
      </c>
      <c r="F94" s="27" t="s">
        <v>472</v>
      </c>
      <c r="G94" s="35" t="s">
        <v>476</v>
      </c>
      <c r="H94" s="28" t="s">
        <v>384</v>
      </c>
      <c r="I94" s="27" t="s">
        <v>129</v>
      </c>
      <c r="J94" s="27" t="s">
        <v>477</v>
      </c>
      <c r="M94" s="40">
        <f t="shared" si="3"/>
        <v>5</v>
      </c>
      <c r="N94" s="40">
        <f t="shared" si="4"/>
        <v>2.0454545454545454E-2</v>
      </c>
      <c r="O94" s="40">
        <f t="shared" si="5"/>
        <v>4.0909090909090912E-3</v>
      </c>
      <c r="P94" s="27" t="s">
        <v>478</v>
      </c>
      <c r="Q94" s="27" t="s">
        <v>479</v>
      </c>
      <c r="R94" s="27">
        <v>200</v>
      </c>
      <c r="S94" s="27" t="s">
        <v>480</v>
      </c>
      <c r="T94" s="27" t="s">
        <v>1370</v>
      </c>
      <c r="U94" s="27" t="s">
        <v>37</v>
      </c>
      <c r="V94" s="27">
        <v>450</v>
      </c>
      <c r="W94" s="27" t="s">
        <v>482</v>
      </c>
      <c r="X94" s="27" t="s">
        <v>483</v>
      </c>
    </row>
    <row r="95" spans="1:24" hidden="1">
      <c r="A95" s="27" t="s">
        <v>57</v>
      </c>
      <c r="B95" s="27" t="s">
        <v>422</v>
      </c>
      <c r="C95" s="27" t="s">
        <v>423</v>
      </c>
      <c r="D95" s="27" t="s">
        <v>423</v>
      </c>
      <c r="E95" s="27" t="s">
        <v>401</v>
      </c>
      <c r="F95" s="27" t="s">
        <v>424</v>
      </c>
      <c r="G95" s="27" t="s">
        <v>425</v>
      </c>
      <c r="I95" s="27" t="s">
        <v>181</v>
      </c>
      <c r="J95" s="27" t="s">
        <v>426</v>
      </c>
      <c r="M95" s="40">
        <f t="shared" si="3"/>
        <v>6.1538461538461542</v>
      </c>
      <c r="N95" s="40">
        <f t="shared" si="4"/>
        <v>1.5384615384615385E-2</v>
      </c>
      <c r="O95" s="40">
        <f t="shared" si="5"/>
        <v>2.5000000000000001E-3</v>
      </c>
      <c r="P95" s="27" t="s">
        <v>405</v>
      </c>
      <c r="Q95" s="27" t="s">
        <v>427</v>
      </c>
      <c r="R95" s="27" t="s">
        <v>417</v>
      </c>
      <c r="S95" s="27" t="s">
        <v>418</v>
      </c>
      <c r="T95" s="27" t="s">
        <v>428</v>
      </c>
      <c r="U95" s="27" t="s">
        <v>37</v>
      </c>
      <c r="V95" s="27">
        <v>800</v>
      </c>
      <c r="W95" s="27" t="s">
        <v>425</v>
      </c>
      <c r="X95" s="27" t="s">
        <v>430</v>
      </c>
    </row>
    <row r="96" spans="1:24">
      <c r="A96" s="27" t="s">
        <v>317</v>
      </c>
      <c r="B96" s="27" t="s">
        <v>431</v>
      </c>
      <c r="C96" s="27" t="s">
        <v>432</v>
      </c>
      <c r="D96" s="27" t="s">
        <v>432</v>
      </c>
      <c r="E96" s="27" t="s">
        <v>401</v>
      </c>
      <c r="F96" s="27" t="s">
        <v>433</v>
      </c>
      <c r="G96" s="35" t="s">
        <v>434</v>
      </c>
      <c r="H96" s="28" t="s">
        <v>384</v>
      </c>
      <c r="I96" s="27" t="s">
        <v>2036</v>
      </c>
      <c r="J96" s="27" t="s">
        <v>435</v>
      </c>
      <c r="M96" s="40">
        <f t="shared" si="3"/>
        <v>4.8385504097955963</v>
      </c>
      <c r="N96" s="40">
        <f t="shared" si="4"/>
        <v>3.9498370692208948E-2</v>
      </c>
      <c r="O96" s="40">
        <f t="shared" si="5"/>
        <v>8.1632653061224497E-3</v>
      </c>
      <c r="P96" s="27" t="s">
        <v>405</v>
      </c>
      <c r="Q96" s="27" t="s">
        <v>436</v>
      </c>
      <c r="R96" s="27">
        <v>200</v>
      </c>
      <c r="S96" s="27" t="s">
        <v>437</v>
      </c>
      <c r="T96" s="27" t="s">
        <v>441</v>
      </c>
      <c r="U96" s="27" t="s">
        <v>37</v>
      </c>
      <c r="V96" s="27">
        <v>400</v>
      </c>
      <c r="W96" s="27" t="s">
        <v>439</v>
      </c>
      <c r="X96" s="27" t="s">
        <v>440</v>
      </c>
    </row>
    <row r="97" spans="1:24">
      <c r="A97" s="27" t="s">
        <v>1327</v>
      </c>
      <c r="B97" s="27" t="s">
        <v>1328</v>
      </c>
      <c r="C97" s="27" t="s">
        <v>1329</v>
      </c>
      <c r="D97" s="27" t="s">
        <v>1330</v>
      </c>
      <c r="E97" s="27" t="s">
        <v>401</v>
      </c>
      <c r="F97" s="27" t="s">
        <v>1331</v>
      </c>
      <c r="G97" s="35" t="s">
        <v>1332</v>
      </c>
      <c r="H97" s="28" t="s">
        <v>384</v>
      </c>
      <c r="I97" s="27" t="s">
        <v>117</v>
      </c>
      <c r="J97" s="27" t="s">
        <v>1333</v>
      </c>
      <c r="M97" s="40">
        <f t="shared" si="3"/>
        <v>4.5714285714285712</v>
      </c>
      <c r="N97" s="40">
        <f t="shared" si="4"/>
        <v>2.1428571428571429E-2</v>
      </c>
      <c r="O97" s="40">
        <f t="shared" si="5"/>
        <v>4.6874999999999998E-3</v>
      </c>
      <c r="P97" s="27" t="s">
        <v>405</v>
      </c>
      <c r="Q97" s="27" t="s">
        <v>523</v>
      </c>
      <c r="R97" s="27">
        <v>200</v>
      </c>
      <c r="S97" s="27" t="s">
        <v>418</v>
      </c>
      <c r="T97" s="27" t="s">
        <v>2037</v>
      </c>
      <c r="U97" s="27" t="s">
        <v>456</v>
      </c>
      <c r="V97" s="27">
        <v>300</v>
      </c>
      <c r="W97" s="35" t="s">
        <v>1334</v>
      </c>
      <c r="X97" s="27" t="s">
        <v>1335</v>
      </c>
    </row>
    <row r="98" spans="1:24">
      <c r="A98" s="27" t="s">
        <v>1155</v>
      </c>
      <c r="B98" s="27" t="s">
        <v>1156</v>
      </c>
      <c r="C98" s="27" t="s">
        <v>1157</v>
      </c>
      <c r="D98" s="27" t="s">
        <v>1158</v>
      </c>
      <c r="E98" s="27" t="s">
        <v>401</v>
      </c>
      <c r="F98" s="27" t="s">
        <v>1159</v>
      </c>
      <c r="G98" s="35" t="s">
        <v>1160</v>
      </c>
      <c r="H98" s="28" t="s">
        <v>384</v>
      </c>
      <c r="I98" s="27" t="s">
        <v>1427</v>
      </c>
      <c r="J98" s="27" t="s">
        <v>1161</v>
      </c>
      <c r="M98" s="40">
        <f t="shared" si="3"/>
        <v>4.5</v>
      </c>
      <c r="N98" s="40">
        <f t="shared" si="4"/>
        <v>1.4705882352941176E-2</v>
      </c>
      <c r="O98" s="40">
        <f t="shared" si="5"/>
        <v>3.2679738562091504E-3</v>
      </c>
      <c r="P98" s="27" t="s">
        <v>405</v>
      </c>
      <c r="Q98" s="27" t="s">
        <v>1162</v>
      </c>
      <c r="R98" s="27">
        <v>300</v>
      </c>
      <c r="S98" s="27" t="s">
        <v>1163</v>
      </c>
      <c r="T98" s="27" t="s">
        <v>460</v>
      </c>
      <c r="U98" s="27" t="s">
        <v>37</v>
      </c>
      <c r="V98" s="27">
        <v>500</v>
      </c>
      <c r="W98" s="27" t="s">
        <v>1164</v>
      </c>
      <c r="X98" s="27" t="s">
        <v>1165</v>
      </c>
    </row>
    <row r="99" spans="1:24" hidden="1">
      <c r="A99" s="27" t="s">
        <v>1982</v>
      </c>
      <c r="B99" s="27" t="s">
        <v>1983</v>
      </c>
      <c r="C99" s="27" t="s">
        <v>173</v>
      </c>
      <c r="D99" s="27" t="s">
        <v>177</v>
      </c>
      <c r="E99" s="27" t="s">
        <v>401</v>
      </c>
      <c r="F99" s="27" t="s">
        <v>174</v>
      </c>
      <c r="G99" s="27" t="s">
        <v>175</v>
      </c>
      <c r="I99" s="27" t="s">
        <v>671</v>
      </c>
      <c r="J99" s="27" t="s">
        <v>1984</v>
      </c>
      <c r="M99" s="40">
        <f t="shared" si="3"/>
        <v>7.4262295081967213</v>
      </c>
      <c r="N99" s="40">
        <f t="shared" si="4"/>
        <v>1.6393442622950821E-2</v>
      </c>
      <c r="O99" s="40">
        <f t="shared" si="5"/>
        <v>2.2075055187637969E-3</v>
      </c>
      <c r="P99" s="27" t="s">
        <v>405</v>
      </c>
      <c r="Q99" s="27" t="s">
        <v>719</v>
      </c>
      <c r="R99" s="27">
        <v>300</v>
      </c>
      <c r="S99" s="27" t="s">
        <v>480</v>
      </c>
      <c r="T99" s="27" t="s">
        <v>441</v>
      </c>
      <c r="U99" s="27" t="s">
        <v>37</v>
      </c>
      <c r="V99" s="27">
        <v>1000</v>
      </c>
      <c r="W99" s="27" t="s">
        <v>1985</v>
      </c>
      <c r="X99" s="27" t="s">
        <v>1222</v>
      </c>
    </row>
    <row r="100" spans="1:24" s="25" customFormat="1">
      <c r="A100" s="32" t="s">
        <v>316</v>
      </c>
      <c r="B100" s="32" t="s">
        <v>161</v>
      </c>
      <c r="C100" s="32" t="s">
        <v>162</v>
      </c>
      <c r="D100" s="32" t="s">
        <v>663</v>
      </c>
      <c r="E100" s="32" t="s">
        <v>401</v>
      </c>
      <c r="F100" s="32" t="s">
        <v>163</v>
      </c>
      <c r="G100" s="33" t="s">
        <v>164</v>
      </c>
      <c r="H100" s="34" t="s">
        <v>384</v>
      </c>
      <c r="I100" s="32" t="s">
        <v>165</v>
      </c>
      <c r="J100" s="32" t="s">
        <v>664</v>
      </c>
      <c r="M100" s="41">
        <f t="shared" si="3"/>
        <v>4.3125</v>
      </c>
      <c r="N100" s="41">
        <f t="shared" si="4"/>
        <v>3.125E-2</v>
      </c>
      <c r="O100" s="41">
        <f t="shared" si="5"/>
        <v>7.246376811594203E-3</v>
      </c>
      <c r="P100" s="32" t="s">
        <v>405</v>
      </c>
      <c r="Q100" s="32" t="s">
        <v>665</v>
      </c>
      <c r="R100" s="32">
        <v>200</v>
      </c>
      <c r="S100" s="32" t="s">
        <v>666</v>
      </c>
      <c r="T100" s="32" t="s">
        <v>1370</v>
      </c>
      <c r="U100" s="32" t="s">
        <v>37</v>
      </c>
      <c r="V100" s="32">
        <v>500</v>
      </c>
      <c r="W100" s="32" t="s">
        <v>667</v>
      </c>
      <c r="X100" s="32" t="s">
        <v>668</v>
      </c>
    </row>
    <row r="101" spans="1:24">
      <c r="A101" s="27" t="s">
        <v>1696</v>
      </c>
      <c r="B101" s="27" t="s">
        <v>1697</v>
      </c>
      <c r="C101" s="27" t="s">
        <v>1698</v>
      </c>
      <c r="D101" s="27" t="s">
        <v>1698</v>
      </c>
      <c r="E101" s="27" t="s">
        <v>401</v>
      </c>
      <c r="F101" s="27" t="s">
        <v>1699</v>
      </c>
      <c r="G101" s="35" t="s">
        <v>1700</v>
      </c>
      <c r="H101" s="28" t="s">
        <v>384</v>
      </c>
      <c r="I101" s="27" t="s">
        <v>946</v>
      </c>
      <c r="J101" s="27" t="s">
        <v>1659</v>
      </c>
      <c r="M101" s="40">
        <f t="shared" si="3"/>
        <v>4.291666666666667</v>
      </c>
      <c r="N101" s="40">
        <f t="shared" si="4"/>
        <v>2.0833333333333332E-2</v>
      </c>
      <c r="O101" s="40">
        <f t="shared" si="5"/>
        <v>4.8543689320388345E-3</v>
      </c>
      <c r="P101" s="27" t="s">
        <v>491</v>
      </c>
      <c r="Q101" s="27" t="s">
        <v>427</v>
      </c>
      <c r="R101" s="27">
        <v>200</v>
      </c>
      <c r="S101" s="27" t="s">
        <v>736</v>
      </c>
      <c r="T101" s="27" t="s">
        <v>441</v>
      </c>
      <c r="U101" s="27" t="s">
        <v>37</v>
      </c>
      <c r="V101" s="27">
        <v>500</v>
      </c>
      <c r="W101" s="27" t="s">
        <v>1701</v>
      </c>
      <c r="X101" s="27" t="s">
        <v>1702</v>
      </c>
    </row>
    <row r="102" spans="1:24" hidden="1">
      <c r="A102" s="27" t="s">
        <v>1921</v>
      </c>
      <c r="B102" s="27" t="s">
        <v>345</v>
      </c>
      <c r="C102" s="27" t="s">
        <v>346</v>
      </c>
      <c r="D102" s="27" t="s">
        <v>1922</v>
      </c>
      <c r="E102" s="27" t="s">
        <v>475</v>
      </c>
      <c r="F102" s="27" t="s">
        <v>347</v>
      </c>
      <c r="G102" s="27" t="s">
        <v>348</v>
      </c>
      <c r="I102" s="27" t="s">
        <v>1828</v>
      </c>
      <c r="J102" s="27" t="s">
        <v>661</v>
      </c>
      <c r="M102" s="40">
        <f t="shared" si="3"/>
        <v>7.7027027027027026</v>
      </c>
      <c r="N102" s="40">
        <f t="shared" si="4"/>
        <v>1.6216216216216217E-2</v>
      </c>
      <c r="O102" s="40">
        <f t="shared" si="5"/>
        <v>2.1052631578947368E-3</v>
      </c>
      <c r="P102" s="27" t="s">
        <v>491</v>
      </c>
      <c r="Q102" s="27" t="s">
        <v>427</v>
      </c>
      <c r="R102" s="27">
        <v>300</v>
      </c>
      <c r="S102" s="27" t="s">
        <v>1923</v>
      </c>
      <c r="T102" s="27" t="s">
        <v>1370</v>
      </c>
      <c r="U102" s="27" t="s">
        <v>37</v>
      </c>
      <c r="V102" s="27">
        <v>600</v>
      </c>
      <c r="W102" s="27" t="s">
        <v>656</v>
      </c>
      <c r="X102" s="27" t="s">
        <v>1924</v>
      </c>
    </row>
    <row r="103" spans="1:24" hidden="1">
      <c r="A103" s="27" t="s">
        <v>342</v>
      </c>
      <c r="B103" s="27" t="s">
        <v>541</v>
      </c>
      <c r="C103" s="27" t="s">
        <v>542</v>
      </c>
      <c r="D103" s="27" t="s">
        <v>542</v>
      </c>
      <c r="E103" s="27" t="s">
        <v>401</v>
      </c>
      <c r="F103" s="27" t="s">
        <v>543</v>
      </c>
      <c r="G103" s="27" t="s">
        <v>544</v>
      </c>
      <c r="I103" s="27" t="s">
        <v>1205</v>
      </c>
      <c r="J103" s="27" t="s">
        <v>545</v>
      </c>
      <c r="M103" s="40">
        <f t="shared" si="3"/>
        <v>6.6944444444444446</v>
      </c>
      <c r="N103" s="40">
        <f t="shared" si="4"/>
        <v>1.3888888888888888E-2</v>
      </c>
      <c r="O103" s="40">
        <f t="shared" si="5"/>
        <v>2.0746887966804979E-3</v>
      </c>
      <c r="P103" s="27" t="s">
        <v>405</v>
      </c>
      <c r="Q103" s="27" t="s">
        <v>546</v>
      </c>
      <c r="R103" s="27" t="s">
        <v>417</v>
      </c>
      <c r="S103" s="27" t="s">
        <v>418</v>
      </c>
      <c r="T103" s="27" t="s">
        <v>441</v>
      </c>
      <c r="U103" s="27" t="s">
        <v>37</v>
      </c>
      <c r="V103" s="27">
        <v>1000</v>
      </c>
      <c r="W103" s="27" t="s">
        <v>544</v>
      </c>
      <c r="X103" s="27" t="s">
        <v>547</v>
      </c>
    </row>
    <row r="104" spans="1:24">
      <c r="A104" s="27" t="s">
        <v>1260</v>
      </c>
      <c r="B104" s="27" t="s">
        <v>1261</v>
      </c>
      <c r="C104" s="27" t="s">
        <v>1262</v>
      </c>
      <c r="D104" s="27" t="s">
        <v>1263</v>
      </c>
      <c r="E104" s="27" t="s">
        <v>401</v>
      </c>
      <c r="F104" s="27" t="s">
        <v>1264</v>
      </c>
      <c r="G104" s="35" t="s">
        <v>1265</v>
      </c>
      <c r="H104" s="28" t="s">
        <v>384</v>
      </c>
      <c r="I104" s="27" t="s">
        <v>2038</v>
      </c>
      <c r="J104" s="27" t="s">
        <v>1266</v>
      </c>
      <c r="M104" s="40">
        <f t="shared" si="3"/>
        <v>4.1967213114754101</v>
      </c>
      <c r="N104" s="40">
        <f t="shared" si="4"/>
        <v>1.9672131147540985E-2</v>
      </c>
      <c r="O104" s="40">
        <f t="shared" si="5"/>
        <v>4.6874999999999998E-3</v>
      </c>
      <c r="P104" s="27" t="s">
        <v>405</v>
      </c>
      <c r="Q104" s="27" t="s">
        <v>1267</v>
      </c>
      <c r="R104" s="27">
        <v>300</v>
      </c>
      <c r="S104" s="27" t="s">
        <v>418</v>
      </c>
      <c r="T104" s="27" t="s">
        <v>1075</v>
      </c>
      <c r="U104" s="27" t="s">
        <v>37</v>
      </c>
      <c r="V104" s="27">
        <v>600</v>
      </c>
      <c r="W104" s="27" t="s">
        <v>1268</v>
      </c>
      <c r="X104" s="27" t="s">
        <v>774</v>
      </c>
    </row>
    <row r="105" spans="1:24">
      <c r="A105" s="27" t="s">
        <v>1767</v>
      </c>
      <c r="B105" s="27" t="s">
        <v>1768</v>
      </c>
      <c r="C105" s="27" t="s">
        <v>1769</v>
      </c>
      <c r="D105" s="27" t="s">
        <v>1770</v>
      </c>
      <c r="E105" s="27" t="s">
        <v>475</v>
      </c>
      <c r="F105" s="27" t="s">
        <v>1771</v>
      </c>
      <c r="G105" s="35" t="s">
        <v>1772</v>
      </c>
      <c r="H105" s="28" t="s">
        <v>384</v>
      </c>
      <c r="I105" s="27" t="s">
        <v>36</v>
      </c>
      <c r="J105" s="27" t="s">
        <v>1240</v>
      </c>
      <c r="M105" s="40">
        <f t="shared" si="3"/>
        <v>4.0999999999999996</v>
      </c>
      <c r="N105" s="40">
        <f t="shared" si="4"/>
        <v>2.5000000000000001E-2</v>
      </c>
      <c r="O105" s="40">
        <f t="shared" si="5"/>
        <v>6.0975609756097563E-3</v>
      </c>
      <c r="P105" s="27" t="s">
        <v>405</v>
      </c>
      <c r="Q105" s="27" t="s">
        <v>1058</v>
      </c>
      <c r="R105" s="27">
        <v>200</v>
      </c>
      <c r="S105" s="27" t="s">
        <v>418</v>
      </c>
      <c r="T105" s="27" t="s">
        <v>1370</v>
      </c>
      <c r="U105" s="27" t="s">
        <v>37</v>
      </c>
      <c r="V105" s="27">
        <v>500</v>
      </c>
      <c r="W105" s="27" t="s">
        <v>1773</v>
      </c>
      <c r="X105" s="27" t="s">
        <v>1774</v>
      </c>
    </row>
    <row r="106" spans="1:24" hidden="1">
      <c r="A106" s="27" t="s">
        <v>1703</v>
      </c>
      <c r="B106" s="27" t="s">
        <v>1704</v>
      </c>
      <c r="C106" s="27" t="s">
        <v>1705</v>
      </c>
      <c r="D106" s="27" t="s">
        <v>1706</v>
      </c>
      <c r="E106" s="27" t="s">
        <v>475</v>
      </c>
      <c r="F106" s="27" t="s">
        <v>1707</v>
      </c>
      <c r="G106" s="27" t="s">
        <v>1708</v>
      </c>
      <c r="I106" s="27" t="s">
        <v>165</v>
      </c>
      <c r="J106" s="27" t="s">
        <v>1709</v>
      </c>
      <c r="M106" s="40">
        <f t="shared" si="3"/>
        <v>3.6875</v>
      </c>
      <c r="N106" s="40">
        <f t="shared" si="4"/>
        <v>2.5000000000000001E-2</v>
      </c>
      <c r="O106" s="40">
        <f t="shared" si="5"/>
        <v>6.7796610169491523E-3</v>
      </c>
      <c r="P106" s="27" t="s">
        <v>405</v>
      </c>
      <c r="Q106" s="27" t="s">
        <v>997</v>
      </c>
      <c r="R106" s="27">
        <v>200</v>
      </c>
      <c r="S106" s="27" t="s">
        <v>736</v>
      </c>
      <c r="T106" s="27" t="s">
        <v>441</v>
      </c>
      <c r="U106" s="27" t="s">
        <v>37</v>
      </c>
      <c r="V106" s="27">
        <v>400</v>
      </c>
      <c r="W106" s="27" t="s">
        <v>1710</v>
      </c>
      <c r="X106" s="27" t="s">
        <v>1711</v>
      </c>
    </row>
    <row r="107" spans="1:24" hidden="1">
      <c r="A107" s="27" t="s">
        <v>377</v>
      </c>
      <c r="B107" s="27" t="s">
        <v>446</v>
      </c>
      <c r="C107" s="27" t="s">
        <v>447</v>
      </c>
      <c r="D107" s="27" t="s">
        <v>448</v>
      </c>
      <c r="E107" s="27" t="s">
        <v>449</v>
      </c>
      <c r="F107" s="27" t="s">
        <v>450</v>
      </c>
      <c r="G107" s="27" t="s">
        <v>451</v>
      </c>
      <c r="I107" s="27" t="s">
        <v>2029</v>
      </c>
      <c r="J107" s="27" t="s">
        <v>452</v>
      </c>
      <c r="M107" s="40">
        <f t="shared" si="3"/>
        <v>3.6666666666666665</v>
      </c>
      <c r="N107" s="40">
        <f t="shared" si="4"/>
        <v>2.3333333333333334E-2</v>
      </c>
      <c r="O107" s="40">
        <f t="shared" si="5"/>
        <v>6.3636363636363638E-3</v>
      </c>
      <c r="P107" s="27" t="s">
        <v>453</v>
      </c>
      <c r="Q107" s="27" t="s">
        <v>454</v>
      </c>
      <c r="R107" s="27">
        <v>200</v>
      </c>
      <c r="S107" s="27" t="s">
        <v>455</v>
      </c>
      <c r="T107" s="27" t="s">
        <v>441</v>
      </c>
      <c r="U107" s="27" t="s">
        <v>456</v>
      </c>
      <c r="V107" s="27">
        <v>350</v>
      </c>
      <c r="W107" s="27" t="s">
        <v>458</v>
      </c>
      <c r="X107" s="27" t="s">
        <v>459</v>
      </c>
    </row>
    <row r="108" spans="1:24" hidden="1">
      <c r="A108" s="27" t="s">
        <v>1169</v>
      </c>
      <c r="B108" s="27" t="s">
        <v>1170</v>
      </c>
      <c r="C108" s="27" t="s">
        <v>1171</v>
      </c>
      <c r="D108" s="27" t="s">
        <v>1172</v>
      </c>
      <c r="E108" s="27" t="s">
        <v>401</v>
      </c>
      <c r="F108" s="27" t="s">
        <v>1173</v>
      </c>
      <c r="G108" s="27" t="s">
        <v>1174</v>
      </c>
      <c r="I108" s="27" t="s">
        <v>2021</v>
      </c>
      <c r="J108" s="27" t="s">
        <v>1175</v>
      </c>
      <c r="M108" s="40">
        <f t="shared" si="3"/>
        <v>3.6111111111111112</v>
      </c>
      <c r="N108" s="40">
        <f t="shared" si="4"/>
        <v>2.7777777777777776E-2</v>
      </c>
      <c r="O108" s="40">
        <f t="shared" si="5"/>
        <v>7.6923076923076927E-3</v>
      </c>
      <c r="P108" s="27" t="s">
        <v>491</v>
      </c>
      <c r="Q108" s="27" t="s">
        <v>1176</v>
      </c>
      <c r="R108" s="27">
        <v>200</v>
      </c>
      <c r="S108" s="27" t="s">
        <v>456</v>
      </c>
      <c r="T108" s="27" t="s">
        <v>1370</v>
      </c>
      <c r="U108" s="27" t="s">
        <v>37</v>
      </c>
      <c r="V108" s="27">
        <v>500</v>
      </c>
      <c r="W108" s="27" t="s">
        <v>1177</v>
      </c>
      <c r="X108" s="27" t="s">
        <v>1178</v>
      </c>
    </row>
    <row r="109" spans="1:24" hidden="1">
      <c r="A109" s="27" t="s">
        <v>570</v>
      </c>
      <c r="B109" s="27" t="s">
        <v>571</v>
      </c>
      <c r="C109" s="27" t="s">
        <v>572</v>
      </c>
      <c r="D109" s="27" t="s">
        <v>573</v>
      </c>
      <c r="E109" s="27" t="s">
        <v>401</v>
      </c>
      <c r="F109" s="27" t="s">
        <v>571</v>
      </c>
      <c r="G109" s="27" t="s">
        <v>574</v>
      </c>
      <c r="H109" s="29"/>
      <c r="I109" s="27" t="s">
        <v>1386</v>
      </c>
      <c r="J109" s="27" t="s">
        <v>575</v>
      </c>
      <c r="M109" s="40">
        <f t="shared" si="3"/>
        <v>1.88</v>
      </c>
      <c r="N109" s="40">
        <f t="shared" si="4"/>
        <v>2.3999999999999998E-3</v>
      </c>
      <c r="O109" s="40">
        <f t="shared" si="5"/>
        <v>1.276595744680851E-3</v>
      </c>
      <c r="P109" s="27" t="s">
        <v>405</v>
      </c>
      <c r="Q109" s="27" t="s">
        <v>427</v>
      </c>
      <c r="R109" s="27">
        <v>200</v>
      </c>
      <c r="S109" s="27" t="s">
        <v>407</v>
      </c>
      <c r="T109" s="27" t="s">
        <v>1370</v>
      </c>
      <c r="U109" s="27" t="s">
        <v>456</v>
      </c>
      <c r="V109" s="27">
        <v>60</v>
      </c>
      <c r="W109" s="27" t="s">
        <v>577</v>
      </c>
      <c r="X109" s="27" t="s">
        <v>578</v>
      </c>
    </row>
    <row r="110" spans="1:24" hidden="1">
      <c r="A110" s="27" t="s">
        <v>707</v>
      </c>
      <c r="B110" s="27" t="s">
        <v>708</v>
      </c>
      <c r="C110" s="27" t="s">
        <v>709</v>
      </c>
      <c r="D110" s="27" t="s">
        <v>710</v>
      </c>
      <c r="E110" s="27" t="s">
        <v>401</v>
      </c>
      <c r="F110" s="27" t="s">
        <v>711</v>
      </c>
      <c r="G110" s="27" t="s">
        <v>712</v>
      </c>
      <c r="I110" s="27" t="s">
        <v>2021</v>
      </c>
      <c r="J110" s="27" t="s">
        <v>713</v>
      </c>
      <c r="M110" s="40">
        <f t="shared" si="3"/>
        <v>3.3333333333333335</v>
      </c>
      <c r="N110" s="40">
        <f t="shared" si="4"/>
        <v>2.5000000000000001E-2</v>
      </c>
      <c r="O110" s="40">
        <f t="shared" si="5"/>
        <v>7.4999999999999997E-3</v>
      </c>
      <c r="P110" s="27" t="s">
        <v>405</v>
      </c>
      <c r="Q110" s="27" t="s">
        <v>427</v>
      </c>
      <c r="R110" s="27">
        <v>200</v>
      </c>
      <c r="S110" s="27" t="s">
        <v>714</v>
      </c>
      <c r="T110" s="27" t="s">
        <v>419</v>
      </c>
      <c r="U110" s="27" t="s">
        <v>37</v>
      </c>
      <c r="V110" s="27">
        <v>450</v>
      </c>
      <c r="W110" s="27" t="s">
        <v>715</v>
      </c>
      <c r="X110" s="27" t="s">
        <v>501</v>
      </c>
    </row>
    <row r="111" spans="1:24" hidden="1">
      <c r="A111" s="27" t="s">
        <v>362</v>
      </c>
      <c r="B111" s="27" t="s">
        <v>977</v>
      </c>
      <c r="C111" s="27" t="s">
        <v>978</v>
      </c>
      <c r="D111" s="27" t="s">
        <v>979</v>
      </c>
      <c r="E111" s="27" t="s">
        <v>401</v>
      </c>
      <c r="F111" s="27" t="s">
        <v>977</v>
      </c>
      <c r="G111" s="27" t="s">
        <v>980</v>
      </c>
      <c r="I111" s="27" t="s">
        <v>2039</v>
      </c>
      <c r="J111" s="27" t="s">
        <v>981</v>
      </c>
      <c r="M111" s="40">
        <f t="shared" si="3"/>
        <v>1.9818034411314296</v>
      </c>
      <c r="N111" s="40">
        <f t="shared" si="4"/>
        <v>3.0027324865627721E-5</v>
      </c>
      <c r="O111" s="40">
        <f t="shared" si="5"/>
        <v>1.5151515151515151E-5</v>
      </c>
      <c r="P111" s="27" t="s">
        <v>672</v>
      </c>
      <c r="Q111" s="27" t="s">
        <v>982</v>
      </c>
      <c r="R111" s="27">
        <v>300</v>
      </c>
      <c r="S111" s="27" t="s">
        <v>397</v>
      </c>
      <c r="T111" s="27" t="s">
        <v>441</v>
      </c>
      <c r="U111" s="27" t="s">
        <v>456</v>
      </c>
      <c r="V111" s="27">
        <v>1</v>
      </c>
      <c r="W111" s="27" t="s">
        <v>397</v>
      </c>
      <c r="X111" s="27" t="s">
        <v>983</v>
      </c>
    </row>
    <row r="112" spans="1:24" hidden="1">
      <c r="A112" s="27" t="s">
        <v>1432</v>
      </c>
      <c r="B112" s="27" t="s">
        <v>1433</v>
      </c>
      <c r="C112" s="27" t="s">
        <v>1434</v>
      </c>
      <c r="D112" s="27" t="s">
        <v>1435</v>
      </c>
      <c r="E112" s="27" t="s">
        <v>401</v>
      </c>
      <c r="F112" s="27" t="s">
        <v>1436</v>
      </c>
      <c r="G112" s="27" t="s">
        <v>1437</v>
      </c>
      <c r="H112" s="29"/>
      <c r="I112" s="27" t="s">
        <v>754</v>
      </c>
      <c r="J112" s="27" t="s">
        <v>893</v>
      </c>
      <c r="M112" s="40">
        <f t="shared" si="3"/>
        <v>2.78125</v>
      </c>
      <c r="N112" s="40">
        <f t="shared" si="4"/>
        <v>3.1250000000000001E-5</v>
      </c>
      <c r="O112" s="40">
        <f t="shared" si="5"/>
        <v>1.1235955056179776E-5</v>
      </c>
      <c r="P112" s="27" t="s">
        <v>686</v>
      </c>
      <c r="Q112" s="27" t="s">
        <v>1438</v>
      </c>
      <c r="R112" s="27">
        <v>300</v>
      </c>
      <c r="S112" s="27" t="s">
        <v>418</v>
      </c>
      <c r="T112" s="27" t="s">
        <v>593</v>
      </c>
      <c r="U112" s="27" t="s">
        <v>456</v>
      </c>
      <c r="V112" s="27">
        <v>1</v>
      </c>
      <c r="W112" s="27" t="s">
        <v>397</v>
      </c>
      <c r="X112" s="27" t="s">
        <v>1439</v>
      </c>
    </row>
    <row r="113" spans="1:24" hidden="1">
      <c r="A113" s="27" t="s">
        <v>1941</v>
      </c>
      <c r="B113" s="27" t="s">
        <v>1942</v>
      </c>
      <c r="C113" s="27" t="s">
        <v>1943</v>
      </c>
      <c r="D113" s="27" t="s">
        <v>1944</v>
      </c>
      <c r="E113" s="27" t="s">
        <v>475</v>
      </c>
      <c r="F113" s="27" t="s">
        <v>1945</v>
      </c>
      <c r="G113" s="27" t="s">
        <v>1946</v>
      </c>
      <c r="H113" s="29"/>
      <c r="I113" s="27" t="s">
        <v>1427</v>
      </c>
      <c r="J113" s="27" t="s">
        <v>1947</v>
      </c>
      <c r="M113" s="40">
        <f t="shared" si="3"/>
        <v>2.8235294117647061</v>
      </c>
      <c r="N113" s="40">
        <f t="shared" si="4"/>
        <v>2.9411764705882354E-5</v>
      </c>
      <c r="O113" s="40">
        <f t="shared" si="5"/>
        <v>1.0416666666666666E-5</v>
      </c>
      <c r="P113" s="27" t="s">
        <v>491</v>
      </c>
      <c r="Q113" s="27" t="s">
        <v>1058</v>
      </c>
      <c r="R113" s="27">
        <v>300</v>
      </c>
      <c r="S113" s="27" t="s">
        <v>418</v>
      </c>
      <c r="T113" s="27" t="s">
        <v>460</v>
      </c>
      <c r="U113" s="27" t="s">
        <v>456</v>
      </c>
      <c r="V113" s="27">
        <v>1</v>
      </c>
      <c r="W113" s="27" t="s">
        <v>397</v>
      </c>
      <c r="X113" s="27" t="s">
        <v>1948</v>
      </c>
    </row>
    <row r="114" spans="1:24" hidden="1">
      <c r="A114" s="27" t="s">
        <v>1075</v>
      </c>
      <c r="B114" s="27" t="s">
        <v>222</v>
      </c>
      <c r="C114" s="27" t="s">
        <v>223</v>
      </c>
      <c r="D114" s="27" t="s">
        <v>1076</v>
      </c>
      <c r="E114" s="27" t="s">
        <v>449</v>
      </c>
      <c r="F114" s="27" t="s">
        <v>224</v>
      </c>
      <c r="G114" s="27" t="s">
        <v>225</v>
      </c>
      <c r="I114" s="27" t="s">
        <v>62</v>
      </c>
      <c r="J114" s="27" t="s">
        <v>1077</v>
      </c>
      <c r="M114" s="40">
        <f t="shared" si="3"/>
        <v>6.0909090909090908</v>
      </c>
      <c r="N114" s="40">
        <f t="shared" si="4"/>
        <v>0</v>
      </c>
      <c r="O114" s="40">
        <f t="shared" si="5"/>
        <v>0</v>
      </c>
      <c r="P114" s="27" t="s">
        <v>491</v>
      </c>
      <c r="Q114" s="27" t="s">
        <v>1078</v>
      </c>
      <c r="R114" s="27">
        <v>200</v>
      </c>
      <c r="S114" s="27" t="s">
        <v>1079</v>
      </c>
      <c r="T114" s="27" t="s">
        <v>1370</v>
      </c>
      <c r="U114" s="27" t="s">
        <v>456</v>
      </c>
      <c r="V114" s="27">
        <v>0</v>
      </c>
      <c r="W114" s="27" t="s">
        <v>468</v>
      </c>
      <c r="X114" s="27" t="s">
        <v>440</v>
      </c>
    </row>
    <row r="115" spans="1:24" hidden="1">
      <c r="A115" s="27" t="s">
        <v>1370</v>
      </c>
      <c r="B115" s="27" t="s">
        <v>257</v>
      </c>
      <c r="C115" s="27" t="s">
        <v>258</v>
      </c>
      <c r="D115" s="27" t="s">
        <v>1371</v>
      </c>
      <c r="E115" s="27" t="s">
        <v>401</v>
      </c>
      <c r="F115" s="27" t="s">
        <v>259</v>
      </c>
      <c r="G115" s="27" t="s">
        <v>260</v>
      </c>
      <c r="I115" s="27" t="s">
        <v>135</v>
      </c>
      <c r="J115" s="27" t="s">
        <v>704</v>
      </c>
      <c r="M115" s="40">
        <f t="shared" si="3"/>
        <v>4.7894736842105265</v>
      </c>
      <c r="N115" s="40">
        <f t="shared" si="4"/>
        <v>0</v>
      </c>
      <c r="O115" s="40">
        <f t="shared" si="5"/>
        <v>0</v>
      </c>
      <c r="P115" s="27" t="s">
        <v>405</v>
      </c>
      <c r="Q115" s="27" t="s">
        <v>1022</v>
      </c>
      <c r="R115" s="27">
        <v>200</v>
      </c>
      <c r="S115" s="27" t="s">
        <v>846</v>
      </c>
      <c r="T115" s="27" t="s">
        <v>1370</v>
      </c>
      <c r="U115" s="27" t="s">
        <v>456</v>
      </c>
      <c r="V115" s="27">
        <v>0</v>
      </c>
      <c r="W115" s="27" t="s">
        <v>799</v>
      </c>
      <c r="X115" s="27" t="s">
        <v>440</v>
      </c>
    </row>
    <row r="116" spans="1:24" hidden="1">
      <c r="A116" s="27" t="s">
        <v>1998</v>
      </c>
      <c r="B116" s="27" t="s">
        <v>371</v>
      </c>
      <c r="C116" s="27" t="s">
        <v>372</v>
      </c>
      <c r="D116" s="27" t="s">
        <v>372</v>
      </c>
      <c r="E116" s="27" t="s">
        <v>475</v>
      </c>
      <c r="F116" s="27" t="s">
        <v>373</v>
      </c>
      <c r="G116" s="27" t="s">
        <v>374</v>
      </c>
      <c r="I116" s="27" t="s">
        <v>165</v>
      </c>
      <c r="J116" s="27" t="s">
        <v>1999</v>
      </c>
      <c r="M116" s="40">
        <f t="shared" si="3"/>
        <v>26.875</v>
      </c>
      <c r="N116" s="40">
        <f t="shared" si="4"/>
        <v>0</v>
      </c>
      <c r="O116" s="40">
        <f t="shared" si="5"/>
        <v>0</v>
      </c>
      <c r="P116" s="27" t="s">
        <v>491</v>
      </c>
      <c r="Q116" s="27" t="s">
        <v>1518</v>
      </c>
      <c r="R116" s="27">
        <v>200</v>
      </c>
      <c r="S116" s="27" t="s">
        <v>655</v>
      </c>
      <c r="T116" s="27" t="s">
        <v>419</v>
      </c>
      <c r="U116" s="27" t="s">
        <v>456</v>
      </c>
      <c r="V116" s="27">
        <v>0</v>
      </c>
      <c r="W116" s="27" t="s">
        <v>2000</v>
      </c>
      <c r="X116" s="27" t="s">
        <v>2001</v>
      </c>
    </row>
    <row r="117" spans="1:24" hidden="1">
      <c r="A117" s="27" t="s">
        <v>1372</v>
      </c>
      <c r="B117" s="27" t="s">
        <v>262</v>
      </c>
      <c r="C117" s="27" t="s">
        <v>263</v>
      </c>
      <c r="D117" s="27" t="s">
        <v>1373</v>
      </c>
      <c r="E117" s="27" t="s">
        <v>401</v>
      </c>
      <c r="F117" s="27" t="s">
        <v>264</v>
      </c>
      <c r="G117" s="27" t="s">
        <v>265</v>
      </c>
      <c r="I117" s="27" t="s">
        <v>2040</v>
      </c>
      <c r="J117" s="27" t="s">
        <v>1038</v>
      </c>
      <c r="M117" s="40">
        <f t="shared" si="3"/>
        <v>7.497962510187449</v>
      </c>
      <c r="N117" s="40">
        <f t="shared" si="4"/>
        <v>0</v>
      </c>
      <c r="O117" s="40">
        <f t="shared" si="5"/>
        <v>0</v>
      </c>
      <c r="P117" s="27" t="s">
        <v>405</v>
      </c>
      <c r="Q117" s="27" t="s">
        <v>1374</v>
      </c>
      <c r="R117" s="27">
        <v>200</v>
      </c>
      <c r="S117" s="27" t="s">
        <v>736</v>
      </c>
      <c r="T117" s="27" t="s">
        <v>441</v>
      </c>
      <c r="U117" s="27" t="s">
        <v>456</v>
      </c>
      <c r="W117" s="27" t="s">
        <v>1375</v>
      </c>
      <c r="X117" s="27" t="s">
        <v>1376</v>
      </c>
    </row>
    <row r="118" spans="1:24" hidden="1">
      <c r="A118" s="27" t="s">
        <v>1506</v>
      </c>
      <c r="B118" s="27" t="s">
        <v>1507</v>
      </c>
      <c r="C118" s="27" t="s">
        <v>1508</v>
      </c>
      <c r="D118" s="27" t="s">
        <v>1509</v>
      </c>
      <c r="E118" s="27" t="s">
        <v>401</v>
      </c>
      <c r="F118" s="27" t="s">
        <v>1510</v>
      </c>
      <c r="G118" s="27" t="s">
        <v>1511</v>
      </c>
      <c r="I118" s="27" t="s">
        <v>2041</v>
      </c>
      <c r="J118" s="27" t="s">
        <v>1512</v>
      </c>
      <c r="M118" s="40">
        <f t="shared" si="3"/>
        <v>8.8055797733217087</v>
      </c>
      <c r="N118" s="40">
        <f t="shared" si="4"/>
        <v>0</v>
      </c>
      <c r="O118" s="40">
        <f t="shared" si="5"/>
        <v>0</v>
      </c>
      <c r="P118" s="27" t="s">
        <v>405</v>
      </c>
      <c r="Q118" s="27" t="s">
        <v>500</v>
      </c>
      <c r="R118" s="27">
        <v>200</v>
      </c>
      <c r="S118" s="27" t="s">
        <v>736</v>
      </c>
      <c r="T118" s="27" t="s">
        <v>460</v>
      </c>
      <c r="U118" s="27" t="s">
        <v>456</v>
      </c>
      <c r="W118" s="27" t="s">
        <v>656</v>
      </c>
      <c r="X118" s="27" t="s">
        <v>1376</v>
      </c>
    </row>
    <row r="119" spans="1:24" hidden="1">
      <c r="A119" s="27" t="s">
        <v>352</v>
      </c>
      <c r="B119" s="27" t="s">
        <v>239</v>
      </c>
      <c r="C119" s="27" t="s">
        <v>240</v>
      </c>
      <c r="D119" s="27" t="s">
        <v>1166</v>
      </c>
      <c r="E119" s="27" t="s">
        <v>401</v>
      </c>
      <c r="F119" s="27" t="s">
        <v>241</v>
      </c>
      <c r="G119" s="27" t="s">
        <v>242</v>
      </c>
      <c r="I119" s="27" t="s">
        <v>44</v>
      </c>
      <c r="J119" s="27" t="s">
        <v>1167</v>
      </c>
      <c r="M119" s="40">
        <f t="shared" si="3"/>
        <v>7.1</v>
      </c>
      <c r="N119" s="40">
        <f t="shared" si="4"/>
        <v>0</v>
      </c>
      <c r="O119" s="40">
        <f t="shared" si="5"/>
        <v>0</v>
      </c>
      <c r="P119" s="27" t="s">
        <v>405</v>
      </c>
      <c r="Q119" s="27" t="s">
        <v>586</v>
      </c>
      <c r="R119" s="27">
        <v>200</v>
      </c>
      <c r="S119" s="27" t="s">
        <v>1168</v>
      </c>
      <c r="T119" s="27" t="s">
        <v>1370</v>
      </c>
      <c r="U119" s="27" t="s">
        <v>456</v>
      </c>
      <c r="V119" s="27">
        <v>0</v>
      </c>
      <c r="W119" s="27" t="s">
        <v>656</v>
      </c>
      <c r="X119" s="27" t="s">
        <v>578</v>
      </c>
    </row>
    <row r="120" spans="1:24" hidden="1">
      <c r="A120" s="27" t="s">
        <v>344</v>
      </c>
      <c r="B120" s="27" t="s">
        <v>217</v>
      </c>
      <c r="C120" s="27" t="s">
        <v>218</v>
      </c>
      <c r="D120" s="27" t="s">
        <v>1021</v>
      </c>
      <c r="E120" s="27" t="s">
        <v>475</v>
      </c>
      <c r="F120" s="27" t="s">
        <v>219</v>
      </c>
      <c r="G120" s="27" t="s">
        <v>220</v>
      </c>
      <c r="I120" s="27" t="s">
        <v>53</v>
      </c>
      <c r="J120" s="27" t="s">
        <v>713</v>
      </c>
      <c r="M120" s="40">
        <f t="shared" si="3"/>
        <v>5</v>
      </c>
      <c r="N120" s="40">
        <f t="shared" si="4"/>
        <v>0</v>
      </c>
      <c r="O120" s="40">
        <f t="shared" si="5"/>
        <v>0</v>
      </c>
      <c r="P120" s="27" t="s">
        <v>453</v>
      </c>
      <c r="Q120" s="27" t="s">
        <v>1022</v>
      </c>
      <c r="R120" s="27">
        <v>200</v>
      </c>
      <c r="S120" s="27" t="s">
        <v>37</v>
      </c>
      <c r="T120" s="27" t="s">
        <v>1370</v>
      </c>
      <c r="U120" s="27" t="s">
        <v>456</v>
      </c>
      <c r="V120" s="27">
        <v>0</v>
      </c>
      <c r="W120" s="27" t="s">
        <v>656</v>
      </c>
      <c r="X120" s="27" t="s">
        <v>603</v>
      </c>
    </row>
    <row r="121" spans="1:24" hidden="1">
      <c r="A121" s="27" t="s">
        <v>332</v>
      </c>
      <c r="B121" s="27" t="s">
        <v>629</v>
      </c>
      <c r="C121" s="27" t="s">
        <v>630</v>
      </c>
      <c r="D121" s="27" t="s">
        <v>631</v>
      </c>
      <c r="E121" s="27" t="s">
        <v>475</v>
      </c>
      <c r="F121" s="27" t="s">
        <v>632</v>
      </c>
      <c r="G121" s="27" t="s">
        <v>633</v>
      </c>
      <c r="I121" s="27" t="s">
        <v>2042</v>
      </c>
      <c r="J121" s="27" t="s">
        <v>634</v>
      </c>
      <c r="M121" s="40">
        <f t="shared" si="3"/>
        <v>1.4775960441232407</v>
      </c>
      <c r="N121" s="40">
        <f t="shared" si="4"/>
        <v>0</v>
      </c>
      <c r="O121" s="40">
        <f t="shared" si="5"/>
        <v>0</v>
      </c>
      <c r="P121" s="27" t="s">
        <v>405</v>
      </c>
      <c r="Q121" s="27" t="s">
        <v>635</v>
      </c>
      <c r="R121" s="27">
        <v>200</v>
      </c>
      <c r="S121" s="27" t="s">
        <v>418</v>
      </c>
      <c r="T121" s="27" t="s">
        <v>460</v>
      </c>
      <c r="U121" s="27" t="s">
        <v>456</v>
      </c>
      <c r="W121" s="27" t="s">
        <v>636</v>
      </c>
      <c r="X121" s="27" t="s">
        <v>430</v>
      </c>
    </row>
    <row r="122" spans="1:24" hidden="1">
      <c r="A122" s="27" t="s">
        <v>648</v>
      </c>
      <c r="B122" s="27" t="s">
        <v>649</v>
      </c>
      <c r="C122" s="27" t="s">
        <v>650</v>
      </c>
      <c r="D122" s="27" t="s">
        <v>651</v>
      </c>
      <c r="E122" s="27" t="s">
        <v>401</v>
      </c>
      <c r="F122" s="27" t="s">
        <v>649</v>
      </c>
      <c r="G122" s="27" t="s">
        <v>652</v>
      </c>
      <c r="I122" s="27" t="s">
        <v>2033</v>
      </c>
      <c r="J122" s="27" t="s">
        <v>653</v>
      </c>
      <c r="M122" s="40">
        <f t="shared" si="3"/>
        <v>2.0238095238095237</v>
      </c>
      <c r="N122" s="40">
        <f t="shared" si="4"/>
        <v>0</v>
      </c>
      <c r="O122" s="40">
        <f t="shared" si="5"/>
        <v>0</v>
      </c>
      <c r="P122" s="27" t="s">
        <v>405</v>
      </c>
      <c r="Q122" s="27" t="s">
        <v>654</v>
      </c>
      <c r="R122" s="27">
        <v>300</v>
      </c>
      <c r="S122" s="27" t="s">
        <v>655</v>
      </c>
      <c r="T122" s="27" t="s">
        <v>1370</v>
      </c>
      <c r="U122" s="27" t="s">
        <v>456</v>
      </c>
      <c r="W122" s="27" t="s">
        <v>656</v>
      </c>
      <c r="X122" s="27" t="s">
        <v>644</v>
      </c>
    </row>
    <row r="123" spans="1:24" hidden="1">
      <c r="A123" s="27" t="s">
        <v>1836</v>
      </c>
      <c r="B123" s="27" t="s">
        <v>311</v>
      </c>
      <c r="C123" s="27" t="s">
        <v>312</v>
      </c>
      <c r="D123" s="27" t="s">
        <v>312</v>
      </c>
      <c r="E123" s="27" t="s">
        <v>401</v>
      </c>
      <c r="F123" s="27" t="s">
        <v>311</v>
      </c>
      <c r="G123" s="27" t="s">
        <v>313</v>
      </c>
      <c r="I123" s="27" t="s">
        <v>2024</v>
      </c>
      <c r="J123" s="27" t="s">
        <v>1837</v>
      </c>
      <c r="M123" s="40">
        <f t="shared" si="3"/>
        <v>6.6111111111111107</v>
      </c>
      <c r="N123" s="40">
        <f t="shared" si="4"/>
        <v>0</v>
      </c>
      <c r="O123" s="40">
        <f t="shared" si="5"/>
        <v>0</v>
      </c>
      <c r="P123" s="27" t="s">
        <v>585</v>
      </c>
      <c r="Q123" s="27" t="s">
        <v>427</v>
      </c>
      <c r="R123" s="27">
        <v>300</v>
      </c>
      <c r="S123" s="27" t="s">
        <v>418</v>
      </c>
      <c r="T123" s="27" t="s">
        <v>441</v>
      </c>
      <c r="U123" s="27" t="s">
        <v>456</v>
      </c>
      <c r="W123" s="27" t="s">
        <v>313</v>
      </c>
      <c r="X123" s="27" t="s">
        <v>668</v>
      </c>
    </row>
    <row r="124" spans="1:24" hidden="1">
      <c r="A124" s="27" t="s">
        <v>360</v>
      </c>
      <c r="B124" s="27" t="s">
        <v>253</v>
      </c>
      <c r="C124" s="27" t="s">
        <v>254</v>
      </c>
      <c r="D124" s="27" t="s">
        <v>1359</v>
      </c>
      <c r="E124" s="27" t="s">
        <v>401</v>
      </c>
      <c r="F124" s="27" t="s">
        <v>253</v>
      </c>
      <c r="G124" s="27" t="s">
        <v>255</v>
      </c>
      <c r="I124" s="27" t="s">
        <v>2043</v>
      </c>
      <c r="J124" s="27" t="s">
        <v>1360</v>
      </c>
      <c r="M124" s="40">
        <f t="shared" si="3"/>
        <v>5.0574712643678161</v>
      </c>
      <c r="N124" s="40">
        <f t="shared" si="4"/>
        <v>0</v>
      </c>
      <c r="O124" s="40">
        <f t="shared" si="5"/>
        <v>0</v>
      </c>
      <c r="P124" s="27" t="s">
        <v>491</v>
      </c>
      <c r="Q124" s="27" t="s">
        <v>500</v>
      </c>
      <c r="R124" s="27">
        <v>200</v>
      </c>
      <c r="S124" s="27" t="s">
        <v>1361</v>
      </c>
      <c r="T124" s="27" t="s">
        <v>441</v>
      </c>
      <c r="U124" s="27" t="s">
        <v>456</v>
      </c>
      <c r="W124" s="27" t="s">
        <v>656</v>
      </c>
      <c r="X124" s="27" t="s">
        <v>501</v>
      </c>
    </row>
    <row r="125" spans="1:24" hidden="1">
      <c r="A125" s="27" t="s">
        <v>728</v>
      </c>
      <c r="B125" s="27" t="s">
        <v>729</v>
      </c>
      <c r="C125" s="27" t="s">
        <v>730</v>
      </c>
      <c r="D125" s="27" t="s">
        <v>731</v>
      </c>
      <c r="E125" s="27" t="s">
        <v>401</v>
      </c>
      <c r="F125" s="27" t="s">
        <v>732</v>
      </c>
      <c r="G125" s="27" t="s">
        <v>733</v>
      </c>
      <c r="H125" s="29"/>
      <c r="I125" s="27" t="s">
        <v>531</v>
      </c>
      <c r="J125" s="27" t="s">
        <v>435</v>
      </c>
      <c r="M125" s="40">
        <f t="shared" si="3"/>
        <v>1.6333333333333333</v>
      </c>
      <c r="N125" s="40">
        <f t="shared" si="4"/>
        <v>0</v>
      </c>
      <c r="O125" s="40">
        <f t="shared" si="5"/>
        <v>0</v>
      </c>
      <c r="P125" s="27" t="s">
        <v>734</v>
      </c>
      <c r="Q125" s="27" t="s">
        <v>735</v>
      </c>
      <c r="R125" s="27">
        <v>300</v>
      </c>
      <c r="S125" s="27" t="s">
        <v>736</v>
      </c>
      <c r="T125" s="27" t="s">
        <v>441</v>
      </c>
      <c r="U125" s="27" t="s">
        <v>456</v>
      </c>
      <c r="W125" s="27" t="s">
        <v>656</v>
      </c>
      <c r="X125" s="27" t="s">
        <v>501</v>
      </c>
    </row>
    <row r="126" spans="1:24" hidden="1">
      <c r="A126" s="27" t="s">
        <v>819</v>
      </c>
      <c r="B126" s="27" t="s">
        <v>820</v>
      </c>
      <c r="C126" s="27" t="s">
        <v>821</v>
      </c>
      <c r="D126" s="27" t="s">
        <v>822</v>
      </c>
      <c r="E126" s="27" t="s">
        <v>401</v>
      </c>
      <c r="F126" s="27" t="s">
        <v>823</v>
      </c>
      <c r="G126" s="27" t="s">
        <v>824</v>
      </c>
      <c r="I126" s="27" t="s">
        <v>62</v>
      </c>
      <c r="J126" s="27" t="s">
        <v>825</v>
      </c>
      <c r="M126" s="40">
        <f t="shared" si="3"/>
        <v>3.9090909090909092</v>
      </c>
      <c r="N126" s="40">
        <f t="shared" si="4"/>
        <v>0</v>
      </c>
      <c r="O126" s="40">
        <f t="shared" si="5"/>
        <v>0</v>
      </c>
      <c r="P126" s="27" t="s">
        <v>405</v>
      </c>
      <c r="Q126" s="27" t="s">
        <v>826</v>
      </c>
      <c r="R126" s="27">
        <v>200</v>
      </c>
      <c r="S126" s="27" t="s">
        <v>655</v>
      </c>
      <c r="T126" s="27" t="s">
        <v>1370</v>
      </c>
      <c r="U126" s="27" t="s">
        <v>456</v>
      </c>
      <c r="W126" s="27" t="s">
        <v>656</v>
      </c>
      <c r="X126" s="27" t="s">
        <v>540</v>
      </c>
    </row>
    <row r="127" spans="1:24" hidden="1">
      <c r="A127" s="27" t="s">
        <v>984</v>
      </c>
      <c r="B127" s="27" t="s">
        <v>205</v>
      </c>
      <c r="C127" s="27" t="s">
        <v>206</v>
      </c>
      <c r="D127" s="27" t="s">
        <v>985</v>
      </c>
      <c r="E127" s="27" t="s">
        <v>401</v>
      </c>
      <c r="F127" s="27" t="s">
        <v>207</v>
      </c>
      <c r="G127" s="27" t="s">
        <v>208</v>
      </c>
      <c r="I127" s="27" t="s">
        <v>53</v>
      </c>
      <c r="J127" s="27" t="s">
        <v>584</v>
      </c>
      <c r="M127" s="40">
        <f t="shared" si="3"/>
        <v>4.666666666666667</v>
      </c>
      <c r="N127" s="40">
        <f t="shared" si="4"/>
        <v>0</v>
      </c>
      <c r="O127" s="40">
        <f t="shared" si="5"/>
        <v>0</v>
      </c>
      <c r="P127" s="27" t="s">
        <v>491</v>
      </c>
      <c r="Q127" s="27" t="s">
        <v>986</v>
      </c>
      <c r="R127" s="27">
        <v>200</v>
      </c>
      <c r="S127" s="27" t="s">
        <v>736</v>
      </c>
      <c r="T127" s="27" t="s">
        <v>317</v>
      </c>
      <c r="U127" s="27" t="s">
        <v>456</v>
      </c>
      <c r="W127" s="27" t="s">
        <v>656</v>
      </c>
      <c r="X127" s="27" t="s">
        <v>540</v>
      </c>
    </row>
    <row r="128" spans="1:24" hidden="1">
      <c r="A128" s="27" t="s">
        <v>1655</v>
      </c>
      <c r="B128" s="27" t="s">
        <v>291</v>
      </c>
      <c r="C128" s="27" t="s">
        <v>292</v>
      </c>
      <c r="D128" s="27" t="s">
        <v>1656</v>
      </c>
      <c r="E128" s="27" t="s">
        <v>401</v>
      </c>
      <c r="F128" s="27" t="s">
        <v>293</v>
      </c>
      <c r="G128" s="27" t="s">
        <v>294</v>
      </c>
      <c r="I128" s="27" t="s">
        <v>62</v>
      </c>
      <c r="J128" s="27" t="s">
        <v>810</v>
      </c>
      <c r="M128" s="40">
        <f t="shared" si="3"/>
        <v>11.818181818181818</v>
      </c>
      <c r="N128" s="40">
        <f t="shared" si="4"/>
        <v>0</v>
      </c>
      <c r="O128" s="40">
        <f t="shared" si="5"/>
        <v>0</v>
      </c>
      <c r="P128" s="27" t="s">
        <v>405</v>
      </c>
      <c r="Q128" s="27" t="s">
        <v>427</v>
      </c>
      <c r="R128" s="27">
        <v>200</v>
      </c>
      <c r="S128" s="27" t="s">
        <v>418</v>
      </c>
      <c r="T128" s="27" t="s">
        <v>317</v>
      </c>
      <c r="U128" s="27" t="s">
        <v>456</v>
      </c>
      <c r="W128" s="27" t="s">
        <v>799</v>
      </c>
      <c r="X128" s="27" t="s">
        <v>540</v>
      </c>
    </row>
    <row r="129" spans="1:24" hidden="1">
      <c r="A129" s="27" t="s">
        <v>812</v>
      </c>
      <c r="B129" s="27" t="s">
        <v>813</v>
      </c>
      <c r="C129" s="27" t="s">
        <v>814</v>
      </c>
      <c r="D129" s="27" t="s">
        <v>815</v>
      </c>
      <c r="E129" s="27" t="s">
        <v>475</v>
      </c>
      <c r="F129" s="27" t="s">
        <v>816</v>
      </c>
      <c r="G129" s="27" t="s">
        <v>817</v>
      </c>
      <c r="I129" s="27" t="s">
        <v>2025</v>
      </c>
      <c r="J129" s="27" t="s">
        <v>477</v>
      </c>
      <c r="M129" s="40">
        <f t="shared" si="3"/>
        <v>2.1568627450980391</v>
      </c>
      <c r="N129" s="40">
        <f t="shared" si="4"/>
        <v>0</v>
      </c>
      <c r="O129" s="40">
        <f t="shared" si="5"/>
        <v>0</v>
      </c>
      <c r="P129" s="27" t="s">
        <v>686</v>
      </c>
      <c r="Q129" s="27" t="s">
        <v>818</v>
      </c>
      <c r="R129" s="27">
        <v>300</v>
      </c>
      <c r="S129" s="27" t="s">
        <v>418</v>
      </c>
      <c r="T129" s="27" t="s">
        <v>441</v>
      </c>
      <c r="U129" s="27" t="s">
        <v>456</v>
      </c>
      <c r="W129" s="27" t="s">
        <v>656</v>
      </c>
      <c r="X129" s="27" t="s">
        <v>569</v>
      </c>
    </row>
    <row r="130" spans="1:24" hidden="1">
      <c r="A130" s="27" t="s">
        <v>1719</v>
      </c>
      <c r="B130" s="27" t="s">
        <v>1720</v>
      </c>
      <c r="C130" s="27" t="s">
        <v>1721</v>
      </c>
      <c r="D130" s="27" t="s">
        <v>1721</v>
      </c>
      <c r="E130" s="27" t="s">
        <v>401</v>
      </c>
      <c r="F130" s="27" t="s">
        <v>1722</v>
      </c>
      <c r="G130" s="27" t="s">
        <v>1723</v>
      </c>
      <c r="I130" s="27" t="s">
        <v>764</v>
      </c>
      <c r="J130" s="27" t="s">
        <v>1724</v>
      </c>
      <c r="M130" s="40">
        <f t="shared" ref="M130:M193" si="6">J130/I130</f>
        <v>6.1515151515151514</v>
      </c>
      <c r="N130" s="40">
        <f t="shared" ref="N130:N193" si="7">V130/I130</f>
        <v>0</v>
      </c>
      <c r="O130" s="40">
        <f t="shared" ref="O130:O193" si="8">V130/J130</f>
        <v>0</v>
      </c>
      <c r="P130" s="27" t="s">
        <v>585</v>
      </c>
      <c r="Q130" s="27" t="s">
        <v>894</v>
      </c>
      <c r="R130" s="27">
        <v>300</v>
      </c>
      <c r="S130" s="27" t="s">
        <v>1725</v>
      </c>
      <c r="T130" s="27" t="s">
        <v>460</v>
      </c>
      <c r="U130" s="27" t="s">
        <v>37</v>
      </c>
      <c r="W130" s="27" t="s">
        <v>656</v>
      </c>
      <c r="X130" s="27" t="s">
        <v>569</v>
      </c>
    </row>
    <row r="131" spans="1:24" hidden="1">
      <c r="A131" s="27" t="s">
        <v>1572</v>
      </c>
      <c r="B131" s="27" t="s">
        <v>1573</v>
      </c>
      <c r="C131" s="27" t="s">
        <v>1574</v>
      </c>
      <c r="D131" s="27" t="s">
        <v>1574</v>
      </c>
      <c r="E131" s="27" t="s">
        <v>401</v>
      </c>
      <c r="F131" s="27" t="s">
        <v>1575</v>
      </c>
      <c r="G131" s="27" t="s">
        <v>1576</v>
      </c>
      <c r="I131" s="27" t="s">
        <v>2044</v>
      </c>
      <c r="J131" s="27" t="s">
        <v>600</v>
      </c>
      <c r="M131" s="40">
        <f t="shared" si="6"/>
        <v>17.113519680547633</v>
      </c>
      <c r="N131" s="40">
        <f t="shared" si="7"/>
        <v>0</v>
      </c>
      <c r="O131" s="40">
        <f t="shared" si="8"/>
        <v>0</v>
      </c>
      <c r="P131" s="27" t="s">
        <v>491</v>
      </c>
      <c r="Q131" s="27" t="s">
        <v>546</v>
      </c>
      <c r="R131" s="27">
        <v>200</v>
      </c>
      <c r="S131" s="27" t="s">
        <v>480</v>
      </c>
      <c r="T131" s="27" t="s">
        <v>460</v>
      </c>
      <c r="U131" s="27" t="s">
        <v>456</v>
      </c>
      <c r="V131" s="27">
        <v>0</v>
      </c>
      <c r="W131" s="27" t="s">
        <v>656</v>
      </c>
      <c r="X131" s="27" t="s">
        <v>569</v>
      </c>
    </row>
    <row r="132" spans="1:24" hidden="1">
      <c r="A132" s="27" t="s">
        <v>46</v>
      </c>
      <c r="B132" s="27" t="s">
        <v>189</v>
      </c>
      <c r="C132" s="27" t="s">
        <v>190</v>
      </c>
      <c r="D132" s="27" t="s">
        <v>190</v>
      </c>
      <c r="E132" s="27" t="s">
        <v>401</v>
      </c>
      <c r="F132" s="27" t="s">
        <v>191</v>
      </c>
      <c r="G132" s="27" t="s">
        <v>192</v>
      </c>
      <c r="I132" s="27" t="s">
        <v>2045</v>
      </c>
      <c r="J132" s="27" t="s">
        <v>877</v>
      </c>
      <c r="M132" s="40">
        <f t="shared" si="6"/>
        <v>4.2910447761194028</v>
      </c>
      <c r="N132" s="40">
        <f t="shared" si="7"/>
        <v>0</v>
      </c>
      <c r="O132" s="40">
        <f t="shared" si="8"/>
        <v>0</v>
      </c>
      <c r="P132" s="27" t="s">
        <v>491</v>
      </c>
      <c r="Q132" s="27" t="s">
        <v>500</v>
      </c>
      <c r="R132" s="27">
        <v>200</v>
      </c>
      <c r="S132" s="27" t="s">
        <v>878</v>
      </c>
      <c r="T132" s="27" t="s">
        <v>317</v>
      </c>
      <c r="U132" s="27" t="s">
        <v>456</v>
      </c>
      <c r="V132" s="27">
        <v>0</v>
      </c>
      <c r="W132" s="27" t="s">
        <v>879</v>
      </c>
      <c r="X132" s="27" t="s">
        <v>880</v>
      </c>
    </row>
    <row r="133" spans="1:24" hidden="1">
      <c r="A133" s="27" t="s">
        <v>852</v>
      </c>
      <c r="B133" s="27" t="s">
        <v>853</v>
      </c>
      <c r="C133" s="27" t="s">
        <v>854</v>
      </c>
      <c r="D133" s="27" t="s">
        <v>855</v>
      </c>
      <c r="E133" s="27" t="s">
        <v>475</v>
      </c>
      <c r="F133" s="27" t="s">
        <v>856</v>
      </c>
      <c r="G133" s="27" t="s">
        <v>857</v>
      </c>
      <c r="I133" s="27" t="s">
        <v>53</v>
      </c>
      <c r="J133" s="27" t="s">
        <v>858</v>
      </c>
      <c r="M133" s="40">
        <f t="shared" si="6"/>
        <v>3.6666666666666665</v>
      </c>
      <c r="N133" s="40">
        <f t="shared" si="7"/>
        <v>0</v>
      </c>
      <c r="O133" s="40">
        <f t="shared" si="8"/>
        <v>0</v>
      </c>
      <c r="P133" s="27" t="s">
        <v>491</v>
      </c>
      <c r="Q133" s="27" t="s">
        <v>859</v>
      </c>
      <c r="R133" s="27">
        <v>200</v>
      </c>
      <c r="S133" s="27" t="s">
        <v>736</v>
      </c>
      <c r="T133" s="27" t="s">
        <v>441</v>
      </c>
      <c r="U133" s="27" t="s">
        <v>456</v>
      </c>
      <c r="W133" s="27" t="s">
        <v>656</v>
      </c>
      <c r="X133" s="27" t="s">
        <v>662</v>
      </c>
    </row>
    <row r="134" spans="1:24" hidden="1">
      <c r="A134" s="27" t="s">
        <v>1484</v>
      </c>
      <c r="B134" s="27" t="s">
        <v>272</v>
      </c>
      <c r="C134" s="27" t="s">
        <v>273</v>
      </c>
      <c r="D134" s="27" t="s">
        <v>1485</v>
      </c>
      <c r="E134" s="27" t="s">
        <v>401</v>
      </c>
      <c r="F134" s="27" t="s">
        <v>274</v>
      </c>
      <c r="G134" s="27" t="s">
        <v>275</v>
      </c>
      <c r="I134" s="27" t="s">
        <v>62</v>
      </c>
      <c r="J134" s="27" t="s">
        <v>1486</v>
      </c>
      <c r="M134" s="40">
        <f t="shared" si="6"/>
        <v>9</v>
      </c>
      <c r="N134" s="40">
        <f t="shared" si="7"/>
        <v>0</v>
      </c>
      <c r="O134" s="40">
        <f t="shared" si="8"/>
        <v>0</v>
      </c>
      <c r="P134" s="27" t="s">
        <v>405</v>
      </c>
      <c r="Q134" s="27" t="s">
        <v>500</v>
      </c>
      <c r="R134" s="27">
        <v>200</v>
      </c>
      <c r="S134" s="27" t="s">
        <v>418</v>
      </c>
      <c r="T134" s="27" t="s">
        <v>441</v>
      </c>
      <c r="U134" s="27" t="s">
        <v>456</v>
      </c>
      <c r="W134" s="27" t="s">
        <v>656</v>
      </c>
      <c r="X134" s="27" t="s">
        <v>662</v>
      </c>
    </row>
    <row r="135" spans="1:24" hidden="1">
      <c r="A135" s="27" t="s">
        <v>940</v>
      </c>
      <c r="B135" s="27" t="s">
        <v>941</v>
      </c>
      <c r="C135" s="27" t="s">
        <v>942</v>
      </c>
      <c r="D135" s="27" t="s">
        <v>943</v>
      </c>
      <c r="E135" s="27" t="s">
        <v>401</v>
      </c>
      <c r="F135" s="27" t="s">
        <v>944</v>
      </c>
      <c r="G135" s="27" t="s">
        <v>945</v>
      </c>
      <c r="I135" s="27" t="s">
        <v>2046</v>
      </c>
      <c r="J135" s="27" t="s">
        <v>946</v>
      </c>
      <c r="M135" s="40">
        <f t="shared" si="6"/>
        <v>2.9059208136578278</v>
      </c>
      <c r="N135" s="40">
        <f t="shared" si="7"/>
        <v>0</v>
      </c>
      <c r="O135" s="40">
        <f t="shared" si="8"/>
        <v>0</v>
      </c>
      <c r="P135" s="27" t="s">
        <v>405</v>
      </c>
      <c r="Q135" s="27" t="s">
        <v>947</v>
      </c>
      <c r="R135" s="27">
        <v>200</v>
      </c>
      <c r="S135" s="27" t="s">
        <v>846</v>
      </c>
      <c r="T135" s="27" t="s">
        <v>1370</v>
      </c>
      <c r="U135" s="27" t="s">
        <v>456</v>
      </c>
      <c r="W135" s="27" t="s">
        <v>656</v>
      </c>
      <c r="X135" s="27" t="s">
        <v>939</v>
      </c>
    </row>
    <row r="136" spans="1:24" hidden="1">
      <c r="A136" s="27" t="s">
        <v>1285</v>
      </c>
      <c r="B136" s="27" t="s">
        <v>1286</v>
      </c>
      <c r="C136" s="27" t="s">
        <v>1287</v>
      </c>
      <c r="D136" s="27" t="s">
        <v>1288</v>
      </c>
      <c r="E136" s="27" t="s">
        <v>475</v>
      </c>
      <c r="F136" s="27" t="s">
        <v>1289</v>
      </c>
      <c r="G136" s="27" t="s">
        <v>1290</v>
      </c>
      <c r="I136" s="27" t="s">
        <v>62</v>
      </c>
      <c r="J136" s="27" t="s">
        <v>1291</v>
      </c>
      <c r="M136" s="40">
        <f t="shared" si="6"/>
        <v>6.9090909090909092</v>
      </c>
      <c r="N136" s="40">
        <f t="shared" si="7"/>
        <v>0</v>
      </c>
      <c r="O136" s="40">
        <f t="shared" si="8"/>
        <v>0</v>
      </c>
      <c r="P136" s="27" t="s">
        <v>491</v>
      </c>
      <c r="Q136" s="27" t="s">
        <v>1292</v>
      </c>
      <c r="R136" s="27">
        <v>200</v>
      </c>
      <c r="S136" s="27" t="s">
        <v>418</v>
      </c>
      <c r="T136" s="27" t="s">
        <v>1293</v>
      </c>
      <c r="U136" s="27" t="s">
        <v>456</v>
      </c>
      <c r="V136" s="27">
        <v>0</v>
      </c>
      <c r="W136" s="27" t="s">
        <v>656</v>
      </c>
      <c r="X136" s="27" t="s">
        <v>939</v>
      </c>
    </row>
    <row r="137" spans="1:24" hidden="1">
      <c r="A137" s="27" t="s">
        <v>1751</v>
      </c>
      <c r="B137" s="27" t="s">
        <v>1752</v>
      </c>
      <c r="C137" s="27" t="s">
        <v>1753</v>
      </c>
      <c r="D137" s="27" t="s">
        <v>1754</v>
      </c>
      <c r="E137" s="27" t="s">
        <v>401</v>
      </c>
      <c r="F137" s="27" t="s">
        <v>1755</v>
      </c>
      <c r="G137" s="27" t="s">
        <v>1756</v>
      </c>
      <c r="I137" s="27" t="s">
        <v>2047</v>
      </c>
      <c r="J137" s="27" t="s">
        <v>1757</v>
      </c>
      <c r="M137" s="40">
        <f t="shared" si="6"/>
        <v>14.509803921568627</v>
      </c>
      <c r="N137" s="40">
        <f t="shared" si="7"/>
        <v>0</v>
      </c>
      <c r="O137" s="40">
        <f t="shared" si="8"/>
        <v>0</v>
      </c>
      <c r="P137" s="27" t="s">
        <v>585</v>
      </c>
      <c r="Q137" s="27" t="s">
        <v>427</v>
      </c>
      <c r="R137" s="27">
        <v>200</v>
      </c>
      <c r="S137" s="27" t="s">
        <v>736</v>
      </c>
      <c r="T137" s="27" t="s">
        <v>460</v>
      </c>
      <c r="U137" s="27" t="s">
        <v>456</v>
      </c>
      <c r="W137" s="27" t="s">
        <v>656</v>
      </c>
      <c r="X137" s="27" t="s">
        <v>939</v>
      </c>
    </row>
    <row r="138" spans="1:24" hidden="1">
      <c r="A138" s="27" t="s">
        <v>832</v>
      </c>
      <c r="B138" s="27" t="s">
        <v>833</v>
      </c>
      <c r="C138" s="27" t="s">
        <v>834</v>
      </c>
      <c r="D138" s="27" t="s">
        <v>835</v>
      </c>
      <c r="E138" s="27" t="s">
        <v>401</v>
      </c>
      <c r="F138" s="27" t="s">
        <v>836</v>
      </c>
      <c r="G138" s="27" t="s">
        <v>837</v>
      </c>
      <c r="I138" s="27" t="s">
        <v>2048</v>
      </c>
      <c r="J138" s="27" t="s">
        <v>825</v>
      </c>
      <c r="M138" s="40">
        <f t="shared" si="6"/>
        <v>3.2183219818875832</v>
      </c>
      <c r="N138" s="40">
        <f t="shared" si="7"/>
        <v>0</v>
      </c>
      <c r="O138" s="40">
        <f t="shared" si="8"/>
        <v>0</v>
      </c>
      <c r="P138" s="27" t="s">
        <v>405</v>
      </c>
      <c r="Q138" s="27" t="s">
        <v>838</v>
      </c>
      <c r="R138" s="27">
        <v>200</v>
      </c>
      <c r="S138" s="27" t="s">
        <v>839</v>
      </c>
      <c r="T138" s="27" t="s">
        <v>460</v>
      </c>
      <c r="U138" s="27" t="s">
        <v>456</v>
      </c>
      <c r="V138" s="27">
        <v>0</v>
      </c>
      <c r="W138" s="27" t="s">
        <v>656</v>
      </c>
      <c r="X138" s="27" t="s">
        <v>840</v>
      </c>
    </row>
    <row r="139" spans="1:24" hidden="1">
      <c r="A139" s="27" t="s">
        <v>1577</v>
      </c>
      <c r="B139" s="27" t="s">
        <v>1578</v>
      </c>
      <c r="C139" s="27" t="s">
        <v>278</v>
      </c>
      <c r="D139" s="27" t="s">
        <v>1579</v>
      </c>
      <c r="E139" s="27" t="s">
        <v>401</v>
      </c>
      <c r="F139" s="27" t="s">
        <v>279</v>
      </c>
      <c r="G139" s="27" t="s">
        <v>280</v>
      </c>
      <c r="I139" s="27" t="s">
        <v>2049</v>
      </c>
      <c r="J139" s="27" t="s">
        <v>600</v>
      </c>
      <c r="M139" s="40">
        <f t="shared" si="6"/>
        <v>7.6873798846893013</v>
      </c>
      <c r="N139" s="40">
        <f t="shared" si="7"/>
        <v>0</v>
      </c>
      <c r="O139" s="40">
        <f t="shared" si="8"/>
        <v>0</v>
      </c>
      <c r="P139" s="27" t="s">
        <v>453</v>
      </c>
      <c r="Q139" s="27" t="s">
        <v>773</v>
      </c>
      <c r="R139" s="27">
        <v>200</v>
      </c>
      <c r="S139" s="27" t="s">
        <v>744</v>
      </c>
      <c r="T139" s="27" t="s">
        <v>441</v>
      </c>
      <c r="U139" s="27" t="s">
        <v>456</v>
      </c>
      <c r="W139" s="27" t="s">
        <v>656</v>
      </c>
      <c r="X139" s="27" t="s">
        <v>1580</v>
      </c>
    </row>
    <row r="140" spans="1:24" hidden="1">
      <c r="A140" s="27" t="s">
        <v>1581</v>
      </c>
      <c r="B140" s="27" t="s">
        <v>1582</v>
      </c>
      <c r="C140" s="27" t="s">
        <v>1583</v>
      </c>
      <c r="D140" s="27" t="s">
        <v>1584</v>
      </c>
      <c r="E140" s="27" t="s">
        <v>401</v>
      </c>
      <c r="F140" s="27" t="s">
        <v>1582</v>
      </c>
      <c r="G140" s="27" t="s">
        <v>1585</v>
      </c>
      <c r="I140" s="27" t="s">
        <v>1612</v>
      </c>
      <c r="J140" s="27" t="s">
        <v>1586</v>
      </c>
      <c r="M140" s="40">
        <f t="shared" si="6"/>
        <v>4.3214285714285712</v>
      </c>
      <c r="N140" s="40">
        <f t="shared" si="7"/>
        <v>0</v>
      </c>
      <c r="O140" s="40">
        <f t="shared" si="8"/>
        <v>0</v>
      </c>
      <c r="P140" s="27" t="s">
        <v>491</v>
      </c>
      <c r="Q140" s="27" t="s">
        <v>1529</v>
      </c>
      <c r="R140" s="27">
        <v>200</v>
      </c>
      <c r="S140" s="27" t="s">
        <v>468</v>
      </c>
      <c r="T140" s="27" t="s">
        <v>460</v>
      </c>
      <c r="U140" s="27" t="s">
        <v>456</v>
      </c>
      <c r="W140" s="27" t="s">
        <v>656</v>
      </c>
      <c r="X140" s="27" t="s">
        <v>1006</v>
      </c>
    </row>
    <row r="141" spans="1:24" hidden="1">
      <c r="A141" s="27" t="s">
        <v>999</v>
      </c>
      <c r="B141" s="27" t="s">
        <v>1000</v>
      </c>
      <c r="C141" s="27" t="s">
        <v>1001</v>
      </c>
      <c r="D141" s="27" t="s">
        <v>1002</v>
      </c>
      <c r="E141" s="27" t="s">
        <v>475</v>
      </c>
      <c r="F141" s="27" t="s">
        <v>1000</v>
      </c>
      <c r="G141" s="27" t="s">
        <v>1003</v>
      </c>
      <c r="H141" s="29"/>
      <c r="I141" s="27" t="s">
        <v>1367</v>
      </c>
      <c r="J141" s="27" t="s">
        <v>1004</v>
      </c>
      <c r="M141" s="40">
        <f t="shared" si="6"/>
        <v>2.268041237113402</v>
      </c>
      <c r="N141" s="40">
        <f t="shared" si="7"/>
        <v>0</v>
      </c>
      <c r="O141" s="40">
        <f t="shared" si="8"/>
        <v>0</v>
      </c>
      <c r="P141" s="27" t="s">
        <v>478</v>
      </c>
      <c r="Q141" s="27" t="s">
        <v>1005</v>
      </c>
      <c r="R141" s="27">
        <v>300</v>
      </c>
      <c r="S141" s="27" t="s">
        <v>736</v>
      </c>
      <c r="T141" s="27" t="s">
        <v>602</v>
      </c>
      <c r="U141" s="27" t="s">
        <v>456</v>
      </c>
      <c r="V141" s="27">
        <v>0</v>
      </c>
      <c r="W141" s="27" t="s">
        <v>468</v>
      </c>
      <c r="X141" s="27" t="s">
        <v>1006</v>
      </c>
    </row>
    <row r="142" spans="1:24" hidden="1">
      <c r="A142" s="27" t="s">
        <v>359</v>
      </c>
      <c r="B142" s="27" t="s">
        <v>234</v>
      </c>
      <c r="C142" s="27" t="s">
        <v>235</v>
      </c>
      <c r="D142" s="27" t="s">
        <v>1127</v>
      </c>
      <c r="E142" s="27" t="s">
        <v>401</v>
      </c>
      <c r="F142" s="27" t="s">
        <v>234</v>
      </c>
      <c r="G142" s="27" t="s">
        <v>236</v>
      </c>
      <c r="I142" s="27" t="s">
        <v>117</v>
      </c>
      <c r="J142" s="27" t="s">
        <v>1128</v>
      </c>
      <c r="M142" s="40">
        <f t="shared" si="6"/>
        <v>5</v>
      </c>
      <c r="N142" s="40">
        <f t="shared" si="7"/>
        <v>0</v>
      </c>
      <c r="O142" s="40">
        <f t="shared" si="8"/>
        <v>0</v>
      </c>
      <c r="P142" s="27" t="s">
        <v>491</v>
      </c>
      <c r="Q142" s="27" t="s">
        <v>1129</v>
      </c>
      <c r="R142" s="27">
        <v>200</v>
      </c>
      <c r="S142" s="27" t="s">
        <v>1130</v>
      </c>
      <c r="T142" s="27" t="s">
        <v>1370</v>
      </c>
      <c r="U142" s="27" t="s">
        <v>456</v>
      </c>
      <c r="V142" s="27">
        <v>0</v>
      </c>
      <c r="W142" s="27" t="s">
        <v>656</v>
      </c>
      <c r="X142" s="27" t="s">
        <v>1131</v>
      </c>
    </row>
    <row r="143" spans="1:24" hidden="1">
      <c r="A143" s="27" t="s">
        <v>1301</v>
      </c>
      <c r="B143" s="27" t="s">
        <v>1302</v>
      </c>
      <c r="C143" s="27" t="s">
        <v>1303</v>
      </c>
      <c r="D143" s="27" t="s">
        <v>1304</v>
      </c>
      <c r="E143" s="27" t="s">
        <v>401</v>
      </c>
      <c r="F143" s="27" t="s">
        <v>1305</v>
      </c>
      <c r="G143" s="27" t="s">
        <v>1306</v>
      </c>
      <c r="I143" s="27" t="s">
        <v>2021</v>
      </c>
      <c r="J143" s="27" t="s">
        <v>1307</v>
      </c>
      <c r="M143" s="40">
        <f t="shared" si="6"/>
        <v>4.2777777777777777</v>
      </c>
      <c r="N143" s="40">
        <f t="shared" si="7"/>
        <v>0</v>
      </c>
      <c r="O143" s="40">
        <f t="shared" si="8"/>
        <v>0</v>
      </c>
      <c r="P143" s="27" t="s">
        <v>491</v>
      </c>
      <c r="Q143" s="27" t="s">
        <v>427</v>
      </c>
      <c r="R143" s="27">
        <v>200</v>
      </c>
      <c r="S143" s="27" t="s">
        <v>744</v>
      </c>
      <c r="T143" s="27" t="s">
        <v>460</v>
      </c>
      <c r="U143" s="27" t="s">
        <v>456</v>
      </c>
      <c r="V143" s="27">
        <v>0</v>
      </c>
      <c r="W143" s="27" t="s">
        <v>656</v>
      </c>
      <c r="X143" s="27" t="s">
        <v>1309</v>
      </c>
    </row>
    <row r="144" spans="1:24" hidden="1">
      <c r="A144" s="27" t="s">
        <v>1845</v>
      </c>
      <c r="B144" s="27" t="s">
        <v>1846</v>
      </c>
      <c r="C144" s="27" t="s">
        <v>1847</v>
      </c>
      <c r="D144" s="27" t="s">
        <v>1848</v>
      </c>
      <c r="E144" s="27" t="s">
        <v>449</v>
      </c>
      <c r="F144" s="27" t="s">
        <v>1849</v>
      </c>
      <c r="G144" s="27" t="s">
        <v>1850</v>
      </c>
      <c r="I144" s="27" t="s">
        <v>858</v>
      </c>
      <c r="J144" s="27" t="s">
        <v>1851</v>
      </c>
      <c r="M144" s="40">
        <f t="shared" si="6"/>
        <v>5.5681818181818183</v>
      </c>
      <c r="N144" s="40">
        <f t="shared" si="7"/>
        <v>0</v>
      </c>
      <c r="O144" s="40">
        <f t="shared" si="8"/>
        <v>0</v>
      </c>
      <c r="P144" s="27" t="s">
        <v>405</v>
      </c>
      <c r="Q144" s="27" t="s">
        <v>554</v>
      </c>
      <c r="R144" s="27">
        <v>300</v>
      </c>
      <c r="S144" s="27" t="s">
        <v>397</v>
      </c>
      <c r="T144" s="27" t="s">
        <v>460</v>
      </c>
      <c r="U144" s="27" t="s">
        <v>456</v>
      </c>
      <c r="W144" s="27" t="s">
        <v>656</v>
      </c>
      <c r="X144" s="27" t="s">
        <v>1309</v>
      </c>
    </row>
    <row r="145" spans="1:24" hidden="1">
      <c r="A145" s="27" t="s">
        <v>1602</v>
      </c>
      <c r="B145" s="27" t="s">
        <v>283</v>
      </c>
      <c r="C145" s="27" t="s">
        <v>284</v>
      </c>
      <c r="D145" s="27" t="s">
        <v>1603</v>
      </c>
      <c r="E145" s="27" t="s">
        <v>401</v>
      </c>
      <c r="F145" s="27" t="s">
        <v>283</v>
      </c>
      <c r="G145" s="27" t="s">
        <v>285</v>
      </c>
      <c r="I145" s="27" t="s">
        <v>74</v>
      </c>
      <c r="J145" s="27" t="s">
        <v>1604</v>
      </c>
      <c r="M145" s="40">
        <f t="shared" si="6"/>
        <v>9.7692307692307701</v>
      </c>
      <c r="N145" s="40">
        <f t="shared" si="7"/>
        <v>0</v>
      </c>
      <c r="O145" s="40">
        <f t="shared" si="8"/>
        <v>0</v>
      </c>
      <c r="P145" s="27" t="s">
        <v>491</v>
      </c>
      <c r="Q145" s="27" t="s">
        <v>735</v>
      </c>
      <c r="R145" s="27">
        <v>200</v>
      </c>
      <c r="S145" s="27" t="s">
        <v>736</v>
      </c>
      <c r="T145" s="27" t="s">
        <v>1370</v>
      </c>
      <c r="U145" s="27" t="s">
        <v>456</v>
      </c>
      <c r="W145" s="27" t="s">
        <v>456</v>
      </c>
      <c r="X145" s="27" t="s">
        <v>1605</v>
      </c>
    </row>
    <row r="146" spans="1:24" hidden="1">
      <c r="A146" s="27" t="s">
        <v>1191</v>
      </c>
      <c r="B146" s="27" t="s">
        <v>1192</v>
      </c>
      <c r="C146" s="27" t="s">
        <v>1193</v>
      </c>
      <c r="D146" s="27" t="s">
        <v>1194</v>
      </c>
      <c r="E146" s="27" t="s">
        <v>475</v>
      </c>
      <c r="F146" s="27" t="s">
        <v>1195</v>
      </c>
      <c r="G146" s="27" t="s">
        <v>1196</v>
      </c>
      <c r="I146" s="27" t="s">
        <v>62</v>
      </c>
      <c r="J146" s="27" t="s">
        <v>1167</v>
      </c>
      <c r="M146" s="40">
        <f t="shared" si="6"/>
        <v>6.4545454545454541</v>
      </c>
      <c r="N146" s="40">
        <f t="shared" si="7"/>
        <v>0</v>
      </c>
      <c r="O146" s="40">
        <f t="shared" si="8"/>
        <v>0</v>
      </c>
      <c r="P146" s="27" t="s">
        <v>491</v>
      </c>
      <c r="Q146" s="27" t="s">
        <v>1197</v>
      </c>
      <c r="R146" s="27">
        <v>200</v>
      </c>
      <c r="S146" s="27" t="s">
        <v>468</v>
      </c>
      <c r="T146" s="27" t="s">
        <v>460</v>
      </c>
      <c r="U146" s="27" t="s">
        <v>456</v>
      </c>
      <c r="W146" s="27" t="s">
        <v>468</v>
      </c>
      <c r="X146" s="27" t="s">
        <v>1198</v>
      </c>
    </row>
    <row r="147" spans="1:24" hidden="1">
      <c r="A147" s="27" t="s">
        <v>1294</v>
      </c>
      <c r="B147" s="27" t="s">
        <v>1295</v>
      </c>
      <c r="C147" s="27" t="s">
        <v>1296</v>
      </c>
      <c r="D147" s="27" t="s">
        <v>1297</v>
      </c>
      <c r="E147" s="27" t="s">
        <v>475</v>
      </c>
      <c r="F147" s="27" t="s">
        <v>1298</v>
      </c>
      <c r="G147" s="27" t="s">
        <v>1299</v>
      </c>
      <c r="I147" s="27" t="s">
        <v>53</v>
      </c>
      <c r="J147" s="27" t="s">
        <v>1291</v>
      </c>
      <c r="M147" s="40">
        <f t="shared" si="6"/>
        <v>6.333333333333333</v>
      </c>
      <c r="N147" s="40">
        <f t="shared" si="7"/>
        <v>0</v>
      </c>
      <c r="O147" s="40">
        <f t="shared" si="8"/>
        <v>0</v>
      </c>
      <c r="P147" s="27" t="s">
        <v>405</v>
      </c>
      <c r="Q147" s="27" t="s">
        <v>654</v>
      </c>
      <c r="R147" s="27">
        <v>200</v>
      </c>
      <c r="S147" s="27" t="s">
        <v>1300</v>
      </c>
      <c r="T147" s="27" t="s">
        <v>441</v>
      </c>
      <c r="U147" s="27" t="s">
        <v>456</v>
      </c>
      <c r="W147" s="27" t="s">
        <v>656</v>
      </c>
      <c r="X147" s="27" t="s">
        <v>1059</v>
      </c>
    </row>
    <row r="148" spans="1:24" hidden="1">
      <c r="A148" s="27" t="s">
        <v>1052</v>
      </c>
      <c r="B148" s="27" t="s">
        <v>1053</v>
      </c>
      <c r="C148" s="27" t="s">
        <v>1054</v>
      </c>
      <c r="D148" s="27" t="s">
        <v>1055</v>
      </c>
      <c r="E148" s="27" t="s">
        <v>449</v>
      </c>
      <c r="F148" s="27" t="s">
        <v>1056</v>
      </c>
      <c r="G148" s="27" t="s">
        <v>1057</v>
      </c>
      <c r="H148" s="29"/>
      <c r="I148" s="27" t="s">
        <v>1386</v>
      </c>
      <c r="J148" s="27" t="s">
        <v>176</v>
      </c>
      <c r="M148" s="40">
        <f t="shared" si="6"/>
        <v>2.48</v>
      </c>
      <c r="N148" s="40">
        <f t="shared" si="7"/>
        <v>0</v>
      </c>
      <c r="O148" s="40">
        <f t="shared" si="8"/>
        <v>0</v>
      </c>
      <c r="P148" s="27" t="s">
        <v>453</v>
      </c>
      <c r="Q148" s="27" t="s">
        <v>1058</v>
      </c>
      <c r="R148" s="27">
        <v>200</v>
      </c>
      <c r="S148" s="27" t="s">
        <v>397</v>
      </c>
      <c r="T148" s="27" t="s">
        <v>1370</v>
      </c>
      <c r="U148" s="27" t="s">
        <v>456</v>
      </c>
      <c r="W148" s="27" t="s">
        <v>656</v>
      </c>
      <c r="X148" s="27" t="s">
        <v>1059</v>
      </c>
    </row>
    <row r="149" spans="1:24" hidden="1">
      <c r="A149" s="27" t="s">
        <v>1060</v>
      </c>
      <c r="B149" s="27" t="s">
        <v>1061</v>
      </c>
      <c r="C149" s="27" t="s">
        <v>1062</v>
      </c>
      <c r="D149" s="27" t="s">
        <v>1063</v>
      </c>
      <c r="E149" s="27" t="s">
        <v>475</v>
      </c>
      <c r="F149" s="27" t="s">
        <v>1064</v>
      </c>
      <c r="G149" s="27" t="s">
        <v>1065</v>
      </c>
      <c r="I149" s="27" t="s">
        <v>2021</v>
      </c>
      <c r="J149" s="27" t="s">
        <v>94</v>
      </c>
      <c r="M149" s="40">
        <f t="shared" si="6"/>
        <v>1.2777777777777777</v>
      </c>
      <c r="N149" s="40">
        <f t="shared" si="7"/>
        <v>0</v>
      </c>
      <c r="O149" s="40">
        <f t="shared" si="8"/>
        <v>0</v>
      </c>
      <c r="P149" s="27" t="s">
        <v>491</v>
      </c>
      <c r="Q149" s="27" t="s">
        <v>1066</v>
      </c>
      <c r="R149" s="27">
        <v>200</v>
      </c>
      <c r="S149" s="27" t="s">
        <v>397</v>
      </c>
      <c r="T149" s="27" t="s">
        <v>1370</v>
      </c>
      <c r="U149" s="27" t="s">
        <v>456</v>
      </c>
      <c r="V149" s="27">
        <v>0</v>
      </c>
      <c r="W149" s="27" t="s">
        <v>656</v>
      </c>
      <c r="X149" s="27" t="s">
        <v>1067</v>
      </c>
    </row>
    <row r="150" spans="1:24" hidden="1">
      <c r="A150" s="27" t="s">
        <v>324</v>
      </c>
      <c r="B150" s="27" t="s">
        <v>1068</v>
      </c>
      <c r="C150" s="27" t="s">
        <v>1069</v>
      </c>
      <c r="D150" s="27" t="s">
        <v>1070</v>
      </c>
      <c r="E150" s="27" t="s">
        <v>401</v>
      </c>
      <c r="F150" s="27" t="s">
        <v>1071</v>
      </c>
      <c r="G150" s="27" t="s">
        <v>1072</v>
      </c>
      <c r="I150" s="27" t="s">
        <v>2050</v>
      </c>
      <c r="J150" s="27" t="s">
        <v>129</v>
      </c>
      <c r="M150" s="40">
        <f t="shared" si="6"/>
        <v>2.2175183953230522</v>
      </c>
      <c r="N150" s="40">
        <f t="shared" si="7"/>
        <v>0</v>
      </c>
      <c r="O150" s="40">
        <f t="shared" si="8"/>
        <v>0</v>
      </c>
      <c r="P150" s="27" t="s">
        <v>405</v>
      </c>
      <c r="Q150" s="27" t="s">
        <v>1073</v>
      </c>
      <c r="R150" s="27">
        <v>200</v>
      </c>
      <c r="S150" s="27" t="s">
        <v>418</v>
      </c>
      <c r="T150" s="27" t="s">
        <v>377</v>
      </c>
      <c r="U150" s="27" t="s">
        <v>456</v>
      </c>
      <c r="V150" s="27">
        <v>0</v>
      </c>
      <c r="W150" s="27" t="s">
        <v>656</v>
      </c>
      <c r="X150" s="27" t="s">
        <v>1074</v>
      </c>
    </row>
    <row r="151" spans="1:24" hidden="1">
      <c r="A151" s="27" t="s">
        <v>1808</v>
      </c>
      <c r="B151" s="27" t="s">
        <v>1809</v>
      </c>
      <c r="C151" s="27" t="s">
        <v>1810</v>
      </c>
      <c r="D151" s="27" t="s">
        <v>1811</v>
      </c>
      <c r="E151" s="27" t="s">
        <v>401</v>
      </c>
      <c r="F151" s="27" t="s">
        <v>1812</v>
      </c>
      <c r="G151" s="27" t="s">
        <v>1813</v>
      </c>
      <c r="I151" s="27" t="s">
        <v>74</v>
      </c>
      <c r="J151" s="27" t="s">
        <v>1489</v>
      </c>
      <c r="M151" s="40">
        <f t="shared" si="6"/>
        <v>12.153846153846153</v>
      </c>
      <c r="N151" s="40">
        <f t="shared" si="7"/>
        <v>0</v>
      </c>
      <c r="O151" s="40">
        <f t="shared" si="8"/>
        <v>0</v>
      </c>
      <c r="P151" s="27" t="s">
        <v>405</v>
      </c>
      <c r="Q151" s="27" t="s">
        <v>1135</v>
      </c>
      <c r="R151" s="27">
        <v>200</v>
      </c>
      <c r="S151" s="27" t="s">
        <v>418</v>
      </c>
      <c r="T151" s="27" t="s">
        <v>441</v>
      </c>
      <c r="U151" s="27" t="s">
        <v>456</v>
      </c>
      <c r="W151" s="27" t="s">
        <v>656</v>
      </c>
      <c r="X151" s="27" t="s">
        <v>1814</v>
      </c>
    </row>
    <row r="152" spans="1:24" hidden="1">
      <c r="A152" s="27" t="s">
        <v>1033</v>
      </c>
      <c r="B152" s="27" t="s">
        <v>1034</v>
      </c>
      <c r="C152" s="27" t="s">
        <v>1035</v>
      </c>
      <c r="D152" s="27" t="s">
        <v>1036</v>
      </c>
      <c r="E152" s="27" t="s">
        <v>475</v>
      </c>
      <c r="F152" s="27" t="s">
        <v>1034</v>
      </c>
      <c r="G152" s="27" t="s">
        <v>1037</v>
      </c>
      <c r="I152" s="27" t="s">
        <v>531</v>
      </c>
      <c r="J152" s="27" t="s">
        <v>1038</v>
      </c>
      <c r="M152" s="40">
        <f t="shared" si="6"/>
        <v>3.0666666666666669</v>
      </c>
      <c r="N152" s="40">
        <f t="shared" si="7"/>
        <v>0</v>
      </c>
      <c r="O152" s="40">
        <f t="shared" si="8"/>
        <v>0</v>
      </c>
      <c r="P152" s="27" t="s">
        <v>491</v>
      </c>
      <c r="Q152" s="27" t="s">
        <v>1039</v>
      </c>
      <c r="R152" s="27">
        <v>300</v>
      </c>
      <c r="S152" s="27" t="s">
        <v>1040</v>
      </c>
      <c r="T152" s="27" t="s">
        <v>1041</v>
      </c>
      <c r="U152" s="27" t="s">
        <v>456</v>
      </c>
      <c r="V152" s="27">
        <v>0</v>
      </c>
      <c r="W152" s="27" t="s">
        <v>397</v>
      </c>
      <c r="X152" s="27" t="s">
        <v>1042</v>
      </c>
    </row>
    <row r="153" spans="1:24" hidden="1">
      <c r="A153" s="27" t="s">
        <v>1119</v>
      </c>
      <c r="B153" s="27" t="s">
        <v>1120</v>
      </c>
      <c r="C153" s="27" t="s">
        <v>1121</v>
      </c>
      <c r="D153" s="27" t="s">
        <v>1121</v>
      </c>
      <c r="E153" s="27" t="s">
        <v>475</v>
      </c>
      <c r="F153" s="27" t="s">
        <v>1122</v>
      </c>
      <c r="G153" s="27" t="s">
        <v>1123</v>
      </c>
      <c r="I153" s="27" t="s">
        <v>74</v>
      </c>
      <c r="J153" s="27" t="s">
        <v>1124</v>
      </c>
      <c r="M153" s="40">
        <f t="shared" si="6"/>
        <v>2.6923076923076925</v>
      </c>
      <c r="N153" s="40">
        <f t="shared" si="7"/>
        <v>0</v>
      </c>
      <c r="O153" s="40">
        <f t="shared" si="8"/>
        <v>0</v>
      </c>
      <c r="P153" s="27" t="s">
        <v>405</v>
      </c>
      <c r="Q153" s="27" t="s">
        <v>1125</v>
      </c>
      <c r="R153" s="27">
        <v>200</v>
      </c>
      <c r="S153" s="27" t="s">
        <v>418</v>
      </c>
      <c r="T153" s="27" t="s">
        <v>441</v>
      </c>
      <c r="U153" s="27" t="s">
        <v>456</v>
      </c>
      <c r="W153" s="27" t="s">
        <v>656</v>
      </c>
      <c r="X153" s="27" t="s">
        <v>1126</v>
      </c>
    </row>
    <row r="154" spans="1:24" hidden="1">
      <c r="A154" s="27" t="s">
        <v>1887</v>
      </c>
      <c r="B154" s="27" t="s">
        <v>334</v>
      </c>
      <c r="C154" s="27" t="s">
        <v>335</v>
      </c>
      <c r="D154" s="27" t="s">
        <v>1888</v>
      </c>
      <c r="E154" s="27" t="s">
        <v>401</v>
      </c>
      <c r="F154" s="27" t="s">
        <v>336</v>
      </c>
      <c r="G154" s="27" t="s">
        <v>337</v>
      </c>
      <c r="I154" s="27" t="s">
        <v>2051</v>
      </c>
      <c r="J154" s="27" t="s">
        <v>1889</v>
      </c>
      <c r="M154" s="40">
        <f t="shared" si="6"/>
        <v>4.9003610108303253</v>
      </c>
      <c r="N154" s="40">
        <f t="shared" si="7"/>
        <v>0</v>
      </c>
      <c r="O154" s="40">
        <f t="shared" si="8"/>
        <v>0</v>
      </c>
      <c r="P154" s="27" t="s">
        <v>491</v>
      </c>
      <c r="Q154" s="27" t="s">
        <v>1890</v>
      </c>
      <c r="R154" s="27">
        <v>300</v>
      </c>
      <c r="S154" s="27" t="s">
        <v>1891</v>
      </c>
      <c r="T154" s="27" t="s">
        <v>1370</v>
      </c>
      <c r="U154" s="27" t="s">
        <v>456</v>
      </c>
      <c r="W154" s="27" t="s">
        <v>656</v>
      </c>
      <c r="X154" s="27" t="s">
        <v>1126</v>
      </c>
    </row>
    <row r="155" spans="1:24" hidden="1">
      <c r="A155" s="27" t="s">
        <v>987</v>
      </c>
      <c r="B155" s="27" t="s">
        <v>211</v>
      </c>
      <c r="C155" s="27" t="s">
        <v>212</v>
      </c>
      <c r="D155" s="27" t="s">
        <v>988</v>
      </c>
      <c r="E155" s="27" t="s">
        <v>475</v>
      </c>
      <c r="F155" s="27" t="s">
        <v>213</v>
      </c>
      <c r="G155" s="27" t="s">
        <v>214</v>
      </c>
      <c r="I155" s="27" t="s">
        <v>53</v>
      </c>
      <c r="J155" s="27" t="s">
        <v>989</v>
      </c>
      <c r="M155" s="40">
        <f t="shared" si="6"/>
        <v>4.75</v>
      </c>
      <c r="N155" s="40">
        <f t="shared" si="7"/>
        <v>0</v>
      </c>
      <c r="O155" s="40">
        <f t="shared" si="8"/>
        <v>0</v>
      </c>
      <c r="P155" s="27" t="s">
        <v>478</v>
      </c>
      <c r="Q155" s="27" t="s">
        <v>427</v>
      </c>
      <c r="R155" s="27">
        <v>200</v>
      </c>
      <c r="S155" s="27" t="s">
        <v>480</v>
      </c>
      <c r="T155" s="27" t="s">
        <v>1370</v>
      </c>
      <c r="U155" s="27" t="s">
        <v>456</v>
      </c>
      <c r="W155" s="27" t="s">
        <v>656</v>
      </c>
      <c r="X155" s="27" t="s">
        <v>990</v>
      </c>
    </row>
    <row r="156" spans="1:24" hidden="1">
      <c r="A156" s="27" t="s">
        <v>1670</v>
      </c>
      <c r="B156" s="27" t="s">
        <v>1671</v>
      </c>
      <c r="C156" s="27" t="s">
        <v>1672</v>
      </c>
      <c r="D156" s="27" t="s">
        <v>1673</v>
      </c>
      <c r="E156" s="27" t="s">
        <v>475</v>
      </c>
      <c r="F156" s="27" t="s">
        <v>1671</v>
      </c>
      <c r="G156" s="27" t="s">
        <v>1674</v>
      </c>
      <c r="I156" s="27" t="s">
        <v>2023</v>
      </c>
      <c r="J156" s="27" t="s">
        <v>1443</v>
      </c>
      <c r="M156" s="40">
        <f t="shared" si="6"/>
        <v>6.2857142857142856</v>
      </c>
      <c r="N156" s="40">
        <f t="shared" si="7"/>
        <v>0</v>
      </c>
      <c r="O156" s="40">
        <f t="shared" si="8"/>
        <v>0</v>
      </c>
      <c r="P156" s="27" t="s">
        <v>478</v>
      </c>
      <c r="Q156" s="27" t="s">
        <v>1675</v>
      </c>
      <c r="R156" s="27">
        <v>200</v>
      </c>
      <c r="S156" s="27" t="s">
        <v>418</v>
      </c>
      <c r="T156" s="27" t="s">
        <v>441</v>
      </c>
      <c r="U156" s="27" t="s">
        <v>456</v>
      </c>
      <c r="W156" s="27" t="s">
        <v>656</v>
      </c>
      <c r="X156" s="27" t="s">
        <v>990</v>
      </c>
    </row>
    <row r="157" spans="1:24" hidden="1">
      <c r="A157" s="27" t="s">
        <v>1088</v>
      </c>
      <c r="B157" s="27" t="s">
        <v>228</v>
      </c>
      <c r="C157" s="27" t="s">
        <v>229</v>
      </c>
      <c r="D157" s="27" t="s">
        <v>1089</v>
      </c>
      <c r="E157" s="27" t="s">
        <v>401</v>
      </c>
      <c r="F157" s="27" t="s">
        <v>230</v>
      </c>
      <c r="G157" s="27" t="s">
        <v>231</v>
      </c>
      <c r="I157" s="27" t="s">
        <v>165</v>
      </c>
      <c r="J157" s="27" t="s">
        <v>664</v>
      </c>
      <c r="M157" s="40">
        <f t="shared" si="6"/>
        <v>4.3125</v>
      </c>
      <c r="N157" s="40">
        <f t="shared" si="7"/>
        <v>0</v>
      </c>
      <c r="O157" s="40">
        <f t="shared" si="8"/>
        <v>0</v>
      </c>
      <c r="P157" s="27" t="s">
        <v>405</v>
      </c>
      <c r="Q157" s="27" t="s">
        <v>506</v>
      </c>
      <c r="R157" s="27">
        <v>200</v>
      </c>
      <c r="S157" s="27" t="s">
        <v>468</v>
      </c>
      <c r="T157" s="27" t="s">
        <v>419</v>
      </c>
      <c r="U157" s="27" t="s">
        <v>456</v>
      </c>
      <c r="W157" s="27" t="s">
        <v>656</v>
      </c>
      <c r="X157" s="27" t="s">
        <v>1090</v>
      </c>
    </row>
    <row r="158" spans="1:24" hidden="1">
      <c r="A158" s="27" t="s">
        <v>1348</v>
      </c>
      <c r="B158" s="27" t="s">
        <v>249</v>
      </c>
      <c r="C158" s="27" t="s">
        <v>250</v>
      </c>
      <c r="D158" s="27" t="s">
        <v>1349</v>
      </c>
      <c r="E158" s="27" t="s">
        <v>401</v>
      </c>
      <c r="F158" s="27" t="s">
        <v>249</v>
      </c>
      <c r="G158" s="27" t="s">
        <v>251</v>
      </c>
      <c r="I158" s="27" t="s">
        <v>2052</v>
      </c>
      <c r="J158" s="27" t="s">
        <v>1350</v>
      </c>
      <c r="M158" s="40">
        <f t="shared" si="6"/>
        <v>4.8</v>
      </c>
      <c r="N158" s="40">
        <f t="shared" si="7"/>
        <v>0</v>
      </c>
      <c r="O158" s="40">
        <f t="shared" si="8"/>
        <v>0</v>
      </c>
      <c r="P158" s="27" t="s">
        <v>491</v>
      </c>
      <c r="Q158" s="27" t="s">
        <v>872</v>
      </c>
      <c r="R158" s="27">
        <v>200</v>
      </c>
      <c r="S158" s="27" t="s">
        <v>655</v>
      </c>
      <c r="T158" s="27" t="s">
        <v>419</v>
      </c>
      <c r="U158" s="27" t="s">
        <v>456</v>
      </c>
      <c r="W158" s="27" t="s">
        <v>656</v>
      </c>
      <c r="X158" s="27" t="s">
        <v>1351</v>
      </c>
    </row>
    <row r="159" spans="1:24" hidden="1">
      <c r="A159" s="27" t="s">
        <v>1235</v>
      </c>
      <c r="B159" s="27" t="s">
        <v>1236</v>
      </c>
      <c r="C159" s="27" t="s">
        <v>1237</v>
      </c>
      <c r="D159" s="27" t="s">
        <v>1238</v>
      </c>
      <c r="E159" s="27" t="s">
        <v>401</v>
      </c>
      <c r="F159" s="27" t="s">
        <v>1236</v>
      </c>
      <c r="G159" s="27" t="s">
        <v>1239</v>
      </c>
      <c r="H159" s="29"/>
      <c r="I159" s="27" t="s">
        <v>2053</v>
      </c>
      <c r="J159" s="27" t="s">
        <v>1240</v>
      </c>
      <c r="M159" s="40">
        <f t="shared" si="6"/>
        <v>2.6797385620915031</v>
      </c>
      <c r="N159" s="40">
        <f t="shared" si="7"/>
        <v>0</v>
      </c>
      <c r="O159" s="40">
        <f t="shared" si="8"/>
        <v>0</v>
      </c>
      <c r="P159" s="27" t="s">
        <v>405</v>
      </c>
      <c r="Q159" s="27" t="s">
        <v>1241</v>
      </c>
      <c r="R159" s="27">
        <v>300</v>
      </c>
      <c r="S159" s="27" t="s">
        <v>397</v>
      </c>
      <c r="T159" s="27" t="s">
        <v>1370</v>
      </c>
      <c r="U159" s="27" t="s">
        <v>456</v>
      </c>
      <c r="W159" s="27" t="s">
        <v>397</v>
      </c>
      <c r="X159" s="27" t="s">
        <v>1242</v>
      </c>
    </row>
    <row r="160" spans="1:24" hidden="1">
      <c r="A160" s="27" t="s">
        <v>1199</v>
      </c>
      <c r="B160" s="27" t="s">
        <v>1200</v>
      </c>
      <c r="C160" s="27" t="s">
        <v>1201</v>
      </c>
      <c r="D160" s="27" t="s">
        <v>1202</v>
      </c>
      <c r="E160" s="27" t="s">
        <v>475</v>
      </c>
      <c r="F160" s="27" t="s">
        <v>1203</v>
      </c>
      <c r="G160" s="27" t="s">
        <v>1204</v>
      </c>
      <c r="I160" s="27" t="s">
        <v>62</v>
      </c>
      <c r="J160" s="27" t="s">
        <v>1205</v>
      </c>
      <c r="M160" s="40">
        <f t="shared" si="6"/>
        <v>6.5454545454545459</v>
      </c>
      <c r="N160" s="40">
        <f t="shared" si="7"/>
        <v>0</v>
      </c>
      <c r="O160" s="40">
        <f t="shared" si="8"/>
        <v>0</v>
      </c>
      <c r="P160" s="27" t="s">
        <v>491</v>
      </c>
      <c r="Q160" s="27" t="s">
        <v>1206</v>
      </c>
      <c r="R160" s="27">
        <v>200</v>
      </c>
      <c r="S160" s="27" t="s">
        <v>418</v>
      </c>
      <c r="T160" s="27" t="s">
        <v>317</v>
      </c>
      <c r="U160" s="27" t="s">
        <v>456</v>
      </c>
      <c r="W160" s="27" t="s">
        <v>656</v>
      </c>
      <c r="X160" s="27" t="s">
        <v>1207</v>
      </c>
    </row>
    <row r="161" spans="1:24" hidden="1">
      <c r="A161" s="27" t="s">
        <v>1251</v>
      </c>
      <c r="B161" s="27" t="s">
        <v>1252</v>
      </c>
      <c r="C161" s="27" t="s">
        <v>1253</v>
      </c>
      <c r="D161" s="27" t="s">
        <v>1254</v>
      </c>
      <c r="E161" s="27" t="s">
        <v>401</v>
      </c>
      <c r="F161" s="27" t="s">
        <v>1255</v>
      </c>
      <c r="G161" s="27" t="s">
        <v>1256</v>
      </c>
      <c r="H161" s="29"/>
      <c r="I161" s="27" t="s">
        <v>2029</v>
      </c>
      <c r="J161" s="27" t="s">
        <v>1257</v>
      </c>
      <c r="M161" s="40">
        <f t="shared" si="6"/>
        <v>1.9333333333333333</v>
      </c>
      <c r="N161" s="40">
        <f t="shared" si="7"/>
        <v>0</v>
      </c>
      <c r="O161" s="40">
        <f t="shared" si="8"/>
        <v>0</v>
      </c>
      <c r="P161" s="27" t="s">
        <v>491</v>
      </c>
      <c r="Q161" s="27" t="s">
        <v>1258</v>
      </c>
      <c r="R161" s="27">
        <v>200</v>
      </c>
      <c r="S161" s="27" t="s">
        <v>456</v>
      </c>
      <c r="T161" s="27" t="s">
        <v>460</v>
      </c>
      <c r="U161" s="27" t="s">
        <v>456</v>
      </c>
      <c r="V161" s="27">
        <v>0</v>
      </c>
      <c r="W161" s="27" t="s">
        <v>656</v>
      </c>
      <c r="X161" s="27" t="s">
        <v>1259</v>
      </c>
    </row>
    <row r="162" spans="1:24" hidden="1">
      <c r="A162" s="27" t="s">
        <v>766</v>
      </c>
      <c r="B162" s="27" t="s">
        <v>767</v>
      </c>
      <c r="C162" s="27" t="s">
        <v>768</v>
      </c>
      <c r="D162" s="27" t="s">
        <v>769</v>
      </c>
      <c r="E162" s="27" t="s">
        <v>401</v>
      </c>
      <c r="F162" s="27" t="s">
        <v>770</v>
      </c>
      <c r="G162" s="27" t="s">
        <v>771</v>
      </c>
      <c r="I162" s="27" t="s">
        <v>2054</v>
      </c>
      <c r="J162" s="27" t="s">
        <v>772</v>
      </c>
      <c r="M162" s="40">
        <f t="shared" si="6"/>
        <v>5.8461538461538458</v>
      </c>
      <c r="N162" s="40">
        <f t="shared" si="7"/>
        <v>0</v>
      </c>
      <c r="O162" s="40">
        <f t="shared" si="8"/>
        <v>0</v>
      </c>
      <c r="P162" s="27" t="s">
        <v>405</v>
      </c>
      <c r="Q162" s="27" t="s">
        <v>773</v>
      </c>
      <c r="R162" s="27">
        <v>200</v>
      </c>
      <c r="S162" s="27" t="s">
        <v>418</v>
      </c>
      <c r="T162" s="27" t="s">
        <v>441</v>
      </c>
      <c r="U162" s="27" t="s">
        <v>456</v>
      </c>
      <c r="W162" s="27" t="s">
        <v>656</v>
      </c>
      <c r="X162" s="27" t="s">
        <v>774</v>
      </c>
    </row>
    <row r="163" spans="1:24" hidden="1">
      <c r="A163" s="27" t="s">
        <v>1278</v>
      </c>
      <c r="B163" s="27" t="s">
        <v>1279</v>
      </c>
      <c r="C163" s="27" t="s">
        <v>1280</v>
      </c>
      <c r="D163" s="27" t="s">
        <v>1281</v>
      </c>
      <c r="E163" s="27" t="s">
        <v>475</v>
      </c>
      <c r="F163" s="27" t="s">
        <v>1282</v>
      </c>
      <c r="G163" s="27" t="s">
        <v>1283</v>
      </c>
      <c r="H163" s="29"/>
      <c r="I163" s="27" t="s">
        <v>74</v>
      </c>
      <c r="J163" s="27" t="s">
        <v>772</v>
      </c>
      <c r="M163" s="40">
        <f t="shared" si="6"/>
        <v>2.9230769230769229</v>
      </c>
      <c r="N163" s="40">
        <f t="shared" si="7"/>
        <v>0</v>
      </c>
      <c r="O163" s="40">
        <f t="shared" si="8"/>
        <v>0</v>
      </c>
      <c r="P163" s="27" t="s">
        <v>491</v>
      </c>
      <c r="Q163" s="27" t="s">
        <v>427</v>
      </c>
      <c r="R163" s="27">
        <v>200</v>
      </c>
      <c r="S163" s="27" t="s">
        <v>418</v>
      </c>
      <c r="T163" s="27" t="s">
        <v>460</v>
      </c>
      <c r="U163" s="27" t="s">
        <v>456</v>
      </c>
      <c r="V163" s="27">
        <v>0</v>
      </c>
      <c r="W163" s="27" t="s">
        <v>397</v>
      </c>
      <c r="X163" s="27" t="s">
        <v>1284</v>
      </c>
    </row>
    <row r="164" spans="1:24" hidden="1">
      <c r="A164" s="27" t="s">
        <v>1462</v>
      </c>
      <c r="B164" s="27" t="s">
        <v>267</v>
      </c>
      <c r="C164" s="27" t="s">
        <v>268</v>
      </c>
      <c r="D164" s="27" t="s">
        <v>1463</v>
      </c>
      <c r="E164" s="27" t="s">
        <v>401</v>
      </c>
      <c r="F164" s="27" t="s">
        <v>269</v>
      </c>
      <c r="G164" s="27" t="s">
        <v>270</v>
      </c>
      <c r="I164" s="27" t="s">
        <v>117</v>
      </c>
      <c r="J164" s="27" t="s">
        <v>1367</v>
      </c>
      <c r="M164" s="40">
        <f t="shared" si="6"/>
        <v>6.9285714285714288</v>
      </c>
      <c r="N164" s="40">
        <f t="shared" si="7"/>
        <v>0</v>
      </c>
      <c r="O164" s="40">
        <f t="shared" si="8"/>
        <v>0</v>
      </c>
      <c r="P164" s="27" t="s">
        <v>405</v>
      </c>
      <c r="Q164" s="27" t="s">
        <v>1050</v>
      </c>
      <c r="R164" s="27">
        <v>200</v>
      </c>
      <c r="S164" s="27" t="s">
        <v>655</v>
      </c>
      <c r="T164" s="27" t="s">
        <v>441</v>
      </c>
      <c r="U164" s="27" t="s">
        <v>456</v>
      </c>
      <c r="W164" s="27" t="s">
        <v>656</v>
      </c>
      <c r="X164" s="27" t="s">
        <v>1464</v>
      </c>
    </row>
    <row r="165" spans="1:24" hidden="1">
      <c r="A165" s="27" t="s">
        <v>1243</v>
      </c>
      <c r="B165" s="27" t="s">
        <v>1244</v>
      </c>
      <c r="C165" s="27" t="s">
        <v>1245</v>
      </c>
      <c r="D165" s="27" t="s">
        <v>1246</v>
      </c>
      <c r="E165" s="27" t="s">
        <v>401</v>
      </c>
      <c r="F165" s="27" t="s">
        <v>1247</v>
      </c>
      <c r="G165" s="27" t="s">
        <v>1248</v>
      </c>
      <c r="I165" s="27" t="s">
        <v>2023</v>
      </c>
      <c r="J165" s="27" t="s">
        <v>1249</v>
      </c>
      <c r="M165" s="40">
        <f t="shared" si="6"/>
        <v>3.5238095238095237</v>
      </c>
      <c r="N165" s="40">
        <f t="shared" si="7"/>
        <v>0</v>
      </c>
      <c r="O165" s="40">
        <f t="shared" si="8"/>
        <v>0</v>
      </c>
      <c r="P165" s="27" t="s">
        <v>491</v>
      </c>
      <c r="Q165" s="27" t="s">
        <v>427</v>
      </c>
      <c r="R165" s="27">
        <v>200</v>
      </c>
      <c r="S165" s="27" t="s">
        <v>480</v>
      </c>
      <c r="T165" s="27" t="s">
        <v>317</v>
      </c>
      <c r="U165" s="27" t="s">
        <v>456</v>
      </c>
      <c r="W165" s="27" t="s">
        <v>656</v>
      </c>
      <c r="X165" s="27" t="s">
        <v>1250</v>
      </c>
    </row>
    <row r="166" spans="1:24" hidden="1">
      <c r="A166" s="27" t="s">
        <v>1310</v>
      </c>
      <c r="B166" s="27" t="s">
        <v>1311</v>
      </c>
      <c r="C166" s="27" t="s">
        <v>1312</v>
      </c>
      <c r="D166" s="27" t="s">
        <v>1313</v>
      </c>
      <c r="E166" s="27" t="s">
        <v>449</v>
      </c>
      <c r="F166" s="27" t="s">
        <v>1314</v>
      </c>
      <c r="G166" s="27" t="s">
        <v>1315</v>
      </c>
      <c r="H166" s="29"/>
      <c r="I166" s="27" t="s">
        <v>44</v>
      </c>
      <c r="J166" s="27" t="s">
        <v>135</v>
      </c>
      <c r="M166" s="40">
        <f t="shared" si="6"/>
        <v>1.9</v>
      </c>
      <c r="N166" s="40">
        <f t="shared" si="7"/>
        <v>0</v>
      </c>
      <c r="O166" s="40">
        <f t="shared" si="8"/>
        <v>0</v>
      </c>
      <c r="P166" s="27" t="s">
        <v>405</v>
      </c>
      <c r="Q166" s="27" t="s">
        <v>1316</v>
      </c>
      <c r="R166" s="27">
        <v>200</v>
      </c>
      <c r="S166" s="27" t="s">
        <v>1317</v>
      </c>
      <c r="T166" s="27" t="s">
        <v>441</v>
      </c>
      <c r="U166" s="27" t="s">
        <v>456</v>
      </c>
      <c r="W166" s="27" t="s">
        <v>656</v>
      </c>
      <c r="X166" s="27" t="s">
        <v>1318</v>
      </c>
    </row>
    <row r="167" spans="1:24" hidden="1">
      <c r="A167" s="27" t="s">
        <v>1687</v>
      </c>
      <c r="B167" s="27" t="s">
        <v>1688</v>
      </c>
      <c r="C167" s="27" t="s">
        <v>1689</v>
      </c>
      <c r="D167" s="27" t="s">
        <v>1690</v>
      </c>
      <c r="E167" s="27" t="s">
        <v>475</v>
      </c>
      <c r="F167" s="27" t="s">
        <v>1691</v>
      </c>
      <c r="G167" s="27" t="s">
        <v>1692</v>
      </c>
      <c r="I167" s="27" t="s">
        <v>1333</v>
      </c>
      <c r="J167" s="27" t="s">
        <v>1693</v>
      </c>
      <c r="M167" s="40">
        <f t="shared" si="6"/>
        <v>3.15625</v>
      </c>
      <c r="N167" s="40">
        <f t="shared" si="7"/>
        <v>0</v>
      </c>
      <c r="O167" s="40">
        <f t="shared" si="8"/>
        <v>0</v>
      </c>
      <c r="P167" s="27" t="s">
        <v>1694</v>
      </c>
      <c r="Q167" s="27" t="s">
        <v>773</v>
      </c>
      <c r="R167" s="27">
        <v>300</v>
      </c>
      <c r="S167" s="27" t="s">
        <v>1695</v>
      </c>
      <c r="T167" s="27" t="s">
        <v>460</v>
      </c>
      <c r="U167" s="27" t="s">
        <v>456</v>
      </c>
      <c r="W167" s="27" t="s">
        <v>656</v>
      </c>
      <c r="X167" s="27" t="s">
        <v>1335</v>
      </c>
    </row>
    <row r="168" spans="1:24" hidden="1">
      <c r="A168" s="27" t="s">
        <v>748</v>
      </c>
      <c r="B168" s="27" t="s">
        <v>749</v>
      </c>
      <c r="C168" s="27" t="s">
        <v>750</v>
      </c>
      <c r="D168" s="27" t="s">
        <v>751</v>
      </c>
      <c r="E168" s="27" t="s">
        <v>401</v>
      </c>
      <c r="F168" s="27" t="s">
        <v>752</v>
      </c>
      <c r="G168" s="27" t="s">
        <v>753</v>
      </c>
      <c r="I168" s="27" t="s">
        <v>2055</v>
      </c>
      <c r="J168" s="27" t="s">
        <v>754</v>
      </c>
      <c r="M168" s="40">
        <f t="shared" si="6"/>
        <v>3.1787026919638421</v>
      </c>
      <c r="N168" s="40">
        <f t="shared" si="7"/>
        <v>0</v>
      </c>
      <c r="O168" s="40">
        <f t="shared" si="8"/>
        <v>0</v>
      </c>
      <c r="P168" s="27" t="s">
        <v>405</v>
      </c>
      <c r="Q168" s="27" t="s">
        <v>719</v>
      </c>
      <c r="R168" s="27">
        <v>200</v>
      </c>
      <c r="S168" s="27" t="s">
        <v>468</v>
      </c>
      <c r="T168" s="27" t="s">
        <v>441</v>
      </c>
      <c r="U168" s="27" t="s">
        <v>456</v>
      </c>
      <c r="W168" s="27" t="s">
        <v>468</v>
      </c>
      <c r="X168" s="27" t="s">
        <v>755</v>
      </c>
    </row>
    <row r="169" spans="1:24" hidden="1">
      <c r="A169" s="27" t="s">
        <v>1023</v>
      </c>
      <c r="B169" s="27" t="s">
        <v>1024</v>
      </c>
      <c r="C169" s="27" t="s">
        <v>1025</v>
      </c>
      <c r="D169" s="27" t="s">
        <v>1026</v>
      </c>
      <c r="E169" s="27" t="s">
        <v>401</v>
      </c>
      <c r="F169" s="27" t="s">
        <v>1027</v>
      </c>
      <c r="G169" s="27" t="s">
        <v>1028</v>
      </c>
      <c r="I169" s="27" t="s">
        <v>44</v>
      </c>
      <c r="J169" s="27" t="s">
        <v>713</v>
      </c>
      <c r="M169" s="40">
        <f t="shared" si="6"/>
        <v>6</v>
      </c>
      <c r="N169" s="40">
        <f t="shared" si="7"/>
        <v>0</v>
      </c>
      <c r="O169" s="40">
        <f t="shared" si="8"/>
        <v>0</v>
      </c>
      <c r="P169" s="27" t="s">
        <v>405</v>
      </c>
      <c r="Q169" s="27" t="s">
        <v>1029</v>
      </c>
      <c r="R169" s="27">
        <v>200</v>
      </c>
      <c r="S169" s="27" t="s">
        <v>455</v>
      </c>
      <c r="T169" s="27" t="s">
        <v>1370</v>
      </c>
      <c r="U169" s="27" t="s">
        <v>456</v>
      </c>
      <c r="W169" s="27" t="s">
        <v>656</v>
      </c>
      <c r="X169" s="27" t="s">
        <v>755</v>
      </c>
    </row>
    <row r="170" spans="1:24" hidden="1">
      <c r="A170" s="27" t="s">
        <v>1971</v>
      </c>
      <c r="B170" s="27" t="s">
        <v>353</v>
      </c>
      <c r="C170" s="27" t="s">
        <v>354</v>
      </c>
      <c r="D170" s="27" t="s">
        <v>1972</v>
      </c>
      <c r="E170" s="27" t="s">
        <v>401</v>
      </c>
      <c r="F170" s="27" t="s">
        <v>355</v>
      </c>
      <c r="G170" s="27" t="s">
        <v>356</v>
      </c>
      <c r="I170" s="27" t="s">
        <v>754</v>
      </c>
      <c r="J170" s="27" t="s">
        <v>1973</v>
      </c>
      <c r="M170" s="40">
        <f t="shared" si="6"/>
        <v>11.09375</v>
      </c>
      <c r="N170" s="40">
        <f t="shared" si="7"/>
        <v>0</v>
      </c>
      <c r="O170" s="40">
        <f t="shared" si="8"/>
        <v>0</v>
      </c>
      <c r="P170" s="27" t="s">
        <v>405</v>
      </c>
      <c r="Q170" s="27" t="s">
        <v>1490</v>
      </c>
      <c r="R170" s="27">
        <v>300</v>
      </c>
      <c r="S170" s="27" t="s">
        <v>37</v>
      </c>
      <c r="T170" s="27" t="s">
        <v>1075</v>
      </c>
      <c r="U170" s="27" t="s">
        <v>37</v>
      </c>
      <c r="W170" s="27" t="s">
        <v>656</v>
      </c>
      <c r="X170" s="27" t="s">
        <v>1974</v>
      </c>
    </row>
    <row r="171" spans="1:24" hidden="1">
      <c r="A171" s="27" t="s">
        <v>865</v>
      </c>
      <c r="B171" s="27" t="s">
        <v>866</v>
      </c>
      <c r="C171" s="27" t="s">
        <v>867</v>
      </c>
      <c r="D171" s="27" t="s">
        <v>868</v>
      </c>
      <c r="E171" s="27" t="s">
        <v>401</v>
      </c>
      <c r="F171" s="27" t="s">
        <v>869</v>
      </c>
      <c r="G171" s="27" t="s">
        <v>870</v>
      </c>
      <c r="I171" s="27" t="s">
        <v>53</v>
      </c>
      <c r="J171" s="27" t="s">
        <v>871</v>
      </c>
      <c r="M171" s="40">
        <f t="shared" si="6"/>
        <v>3.75</v>
      </c>
      <c r="N171" s="40">
        <f t="shared" si="7"/>
        <v>0</v>
      </c>
      <c r="O171" s="40">
        <f t="shared" si="8"/>
        <v>0</v>
      </c>
      <c r="P171" s="27" t="s">
        <v>405</v>
      </c>
      <c r="Q171" s="27" t="s">
        <v>872</v>
      </c>
      <c r="R171" s="27">
        <v>200</v>
      </c>
      <c r="S171" s="27" t="s">
        <v>418</v>
      </c>
      <c r="T171" s="27" t="s">
        <v>441</v>
      </c>
      <c r="U171" s="27" t="s">
        <v>456</v>
      </c>
      <c r="V171" s="27">
        <v>0</v>
      </c>
      <c r="W171" s="27" t="s">
        <v>656</v>
      </c>
      <c r="X171" s="27" t="s">
        <v>873</v>
      </c>
    </row>
    <row r="172" spans="1:24" hidden="1">
      <c r="A172" s="27" t="s">
        <v>1390</v>
      </c>
      <c r="B172" s="27" t="s">
        <v>1391</v>
      </c>
      <c r="C172" s="27" t="s">
        <v>1392</v>
      </c>
      <c r="D172" s="27" t="s">
        <v>1393</v>
      </c>
      <c r="E172" s="27" t="s">
        <v>401</v>
      </c>
      <c r="F172" s="27" t="s">
        <v>1394</v>
      </c>
      <c r="G172" s="27" t="s">
        <v>1395</v>
      </c>
      <c r="H172" s="29"/>
      <c r="I172" s="27" t="s">
        <v>1612</v>
      </c>
      <c r="J172" s="27" t="s">
        <v>764</v>
      </c>
      <c r="M172" s="40">
        <f t="shared" si="6"/>
        <v>1.1785714285714286</v>
      </c>
      <c r="N172" s="40">
        <f t="shared" si="7"/>
        <v>0</v>
      </c>
      <c r="O172" s="40">
        <f t="shared" si="8"/>
        <v>0</v>
      </c>
      <c r="P172" s="27" t="s">
        <v>405</v>
      </c>
      <c r="Q172" s="27" t="s">
        <v>735</v>
      </c>
      <c r="R172" s="27">
        <v>200</v>
      </c>
      <c r="S172" s="27" t="s">
        <v>1396</v>
      </c>
      <c r="T172" s="27" t="s">
        <v>441</v>
      </c>
      <c r="U172" s="27" t="s">
        <v>456</v>
      </c>
      <c r="W172" s="27" t="s">
        <v>1100</v>
      </c>
      <c r="X172" s="27" t="s">
        <v>1397</v>
      </c>
    </row>
    <row r="173" spans="1:24" hidden="1">
      <c r="A173" s="27" t="s">
        <v>1990</v>
      </c>
      <c r="B173" s="27" t="s">
        <v>1991</v>
      </c>
      <c r="C173" s="27" t="s">
        <v>1992</v>
      </c>
      <c r="D173" s="27" t="s">
        <v>1992</v>
      </c>
      <c r="E173" s="27" t="s">
        <v>449</v>
      </c>
      <c r="F173" s="27" t="s">
        <v>1993</v>
      </c>
      <c r="G173" s="27" t="s">
        <v>1994</v>
      </c>
      <c r="I173" s="27" t="s">
        <v>1828</v>
      </c>
      <c r="J173" s="27" t="s">
        <v>1995</v>
      </c>
      <c r="M173" s="40">
        <f t="shared" si="6"/>
        <v>14.324324324324325</v>
      </c>
      <c r="N173" s="40">
        <f t="shared" si="7"/>
        <v>0</v>
      </c>
      <c r="O173" s="40">
        <f t="shared" si="8"/>
        <v>0</v>
      </c>
      <c r="P173" s="27" t="s">
        <v>491</v>
      </c>
      <c r="Q173" s="27" t="s">
        <v>1058</v>
      </c>
      <c r="R173" s="27">
        <v>300</v>
      </c>
      <c r="S173" s="27" t="s">
        <v>1996</v>
      </c>
      <c r="T173" s="27" t="s">
        <v>1370</v>
      </c>
      <c r="U173" s="27" t="s">
        <v>456</v>
      </c>
      <c r="W173" s="27" t="s">
        <v>468</v>
      </c>
      <c r="X173" s="27" t="s">
        <v>1997</v>
      </c>
    </row>
    <row r="174" spans="1:24" hidden="1">
      <c r="A174" s="27" t="s">
        <v>1413</v>
      </c>
      <c r="B174" s="27" t="s">
        <v>1414</v>
      </c>
      <c r="C174" s="27" t="s">
        <v>1415</v>
      </c>
      <c r="D174" s="27" t="s">
        <v>1416</v>
      </c>
      <c r="E174" s="27" t="s">
        <v>475</v>
      </c>
      <c r="F174" s="27" t="s">
        <v>1414</v>
      </c>
      <c r="G174" s="27" t="s">
        <v>1417</v>
      </c>
      <c r="H174" s="29"/>
      <c r="I174" s="27" t="s">
        <v>74</v>
      </c>
      <c r="J174" s="27" t="s">
        <v>754</v>
      </c>
      <c r="M174" s="40">
        <f t="shared" si="6"/>
        <v>2.4615384615384617</v>
      </c>
      <c r="N174" s="40">
        <f t="shared" si="7"/>
        <v>0</v>
      </c>
      <c r="O174" s="40">
        <f t="shared" si="8"/>
        <v>0</v>
      </c>
      <c r="P174" s="27" t="s">
        <v>478</v>
      </c>
      <c r="Q174" s="27" t="s">
        <v>1418</v>
      </c>
      <c r="R174" s="27">
        <v>200</v>
      </c>
      <c r="S174" s="27" t="s">
        <v>418</v>
      </c>
      <c r="T174" s="27" t="s">
        <v>441</v>
      </c>
      <c r="U174" s="27" t="s">
        <v>456</v>
      </c>
      <c r="W174" s="27" t="s">
        <v>1419</v>
      </c>
      <c r="X174" s="27" t="s">
        <v>1420</v>
      </c>
    </row>
    <row r="175" spans="1:24" hidden="1">
      <c r="A175" s="27" t="s">
        <v>1446</v>
      </c>
      <c r="B175" s="27" t="s">
        <v>1447</v>
      </c>
      <c r="C175" s="27" t="s">
        <v>1448</v>
      </c>
      <c r="D175" s="27" t="s">
        <v>1449</v>
      </c>
      <c r="E175" s="27" t="s">
        <v>449</v>
      </c>
      <c r="F175" s="27" t="s">
        <v>1450</v>
      </c>
      <c r="G175" s="27" t="s">
        <v>1451</v>
      </c>
      <c r="H175" s="29"/>
      <c r="I175" s="27" t="s">
        <v>165</v>
      </c>
      <c r="J175" s="27" t="s">
        <v>946</v>
      </c>
      <c r="M175" s="40">
        <f t="shared" si="6"/>
        <v>1.5</v>
      </c>
      <c r="N175" s="40">
        <f t="shared" si="7"/>
        <v>0</v>
      </c>
      <c r="O175" s="40">
        <f t="shared" si="8"/>
        <v>0</v>
      </c>
      <c r="P175" s="27" t="s">
        <v>491</v>
      </c>
      <c r="Q175" s="27" t="s">
        <v>1452</v>
      </c>
      <c r="R175" s="27">
        <v>200</v>
      </c>
      <c r="S175" s="27" t="s">
        <v>480</v>
      </c>
      <c r="T175" s="27" t="s">
        <v>441</v>
      </c>
      <c r="U175" s="27" t="s">
        <v>456</v>
      </c>
      <c r="W175" s="27" t="s">
        <v>656</v>
      </c>
      <c r="X175" s="27" t="s">
        <v>1453</v>
      </c>
    </row>
    <row r="176" spans="1:24" hidden="1">
      <c r="A176" s="27" t="s">
        <v>1454</v>
      </c>
      <c r="B176" s="27" t="s">
        <v>1455</v>
      </c>
      <c r="C176" s="27" t="s">
        <v>1456</v>
      </c>
      <c r="D176" s="27" t="s">
        <v>1457</v>
      </c>
      <c r="E176" s="27" t="s">
        <v>401</v>
      </c>
      <c r="F176" s="27" t="s">
        <v>1458</v>
      </c>
      <c r="G176" s="27" t="s">
        <v>1459</v>
      </c>
      <c r="H176" s="29"/>
      <c r="I176" s="27" t="s">
        <v>87</v>
      </c>
      <c r="J176" s="27" t="s">
        <v>1460</v>
      </c>
      <c r="M176" s="40">
        <f t="shared" si="6"/>
        <v>0.47058823529411764</v>
      </c>
      <c r="N176" s="40">
        <f t="shared" si="7"/>
        <v>0</v>
      </c>
      <c r="O176" s="40">
        <f t="shared" si="8"/>
        <v>0</v>
      </c>
      <c r="P176" s="27" t="s">
        <v>405</v>
      </c>
      <c r="Q176" s="27" t="s">
        <v>1022</v>
      </c>
      <c r="R176" s="27">
        <v>200</v>
      </c>
      <c r="S176" s="27" t="s">
        <v>456</v>
      </c>
      <c r="T176" s="27" t="s">
        <v>1370</v>
      </c>
      <c r="U176" s="27" t="s">
        <v>456</v>
      </c>
      <c r="W176" s="27" t="s">
        <v>656</v>
      </c>
      <c r="X176" s="27" t="s">
        <v>1461</v>
      </c>
    </row>
    <row r="177" spans="1:24" hidden="1">
      <c r="A177" s="27" t="s">
        <v>1465</v>
      </c>
      <c r="B177" s="27" t="s">
        <v>1466</v>
      </c>
      <c r="C177" s="27" t="s">
        <v>1467</v>
      </c>
      <c r="D177" s="27" t="s">
        <v>1468</v>
      </c>
      <c r="E177" s="27" t="s">
        <v>449</v>
      </c>
      <c r="F177" s="27" t="s">
        <v>1469</v>
      </c>
      <c r="G177" s="27" t="s">
        <v>1470</v>
      </c>
      <c r="H177" s="29"/>
      <c r="I177" s="27" t="s">
        <v>181</v>
      </c>
      <c r="J177" s="27" t="s">
        <v>1471</v>
      </c>
      <c r="M177" s="40">
        <f t="shared" si="6"/>
        <v>2.0576923076923075</v>
      </c>
      <c r="N177" s="40">
        <f t="shared" si="7"/>
        <v>0</v>
      </c>
      <c r="O177" s="40">
        <f t="shared" si="8"/>
        <v>0</v>
      </c>
      <c r="P177" s="27" t="s">
        <v>491</v>
      </c>
      <c r="Q177" s="27" t="s">
        <v>1472</v>
      </c>
      <c r="R177" s="27">
        <v>300</v>
      </c>
      <c r="S177" s="27" t="s">
        <v>480</v>
      </c>
      <c r="T177" s="27" t="s">
        <v>441</v>
      </c>
      <c r="U177" s="27" t="s">
        <v>456</v>
      </c>
      <c r="V177" s="27">
        <v>0</v>
      </c>
      <c r="W177" s="27" t="s">
        <v>656</v>
      </c>
      <c r="X177" s="27" t="s">
        <v>1473</v>
      </c>
    </row>
    <row r="178" spans="1:24" hidden="1">
      <c r="A178" s="27" t="s">
        <v>779</v>
      </c>
      <c r="B178" s="27" t="s">
        <v>780</v>
      </c>
      <c r="C178" s="27" t="s">
        <v>781</v>
      </c>
      <c r="D178" s="27" t="s">
        <v>782</v>
      </c>
      <c r="E178" s="27" t="s">
        <v>401</v>
      </c>
      <c r="F178" s="27" t="s">
        <v>783</v>
      </c>
      <c r="G178" s="27" t="s">
        <v>784</v>
      </c>
      <c r="I178" s="27" t="s">
        <v>62</v>
      </c>
      <c r="J178" s="27" t="s">
        <v>772</v>
      </c>
      <c r="M178" s="40">
        <f t="shared" si="6"/>
        <v>3.4545454545454546</v>
      </c>
      <c r="N178" s="40">
        <f t="shared" si="7"/>
        <v>0</v>
      </c>
      <c r="O178" s="40">
        <f t="shared" si="8"/>
        <v>0</v>
      </c>
      <c r="P178" s="27" t="s">
        <v>405</v>
      </c>
      <c r="Q178" s="27" t="s">
        <v>785</v>
      </c>
      <c r="R178" s="27">
        <v>200</v>
      </c>
      <c r="S178" s="27" t="s">
        <v>418</v>
      </c>
      <c r="T178" s="27" t="s">
        <v>441</v>
      </c>
      <c r="U178" s="27" t="s">
        <v>456</v>
      </c>
      <c r="W178" s="27" t="s">
        <v>656</v>
      </c>
      <c r="X178" s="27" t="s">
        <v>786</v>
      </c>
    </row>
    <row r="179" spans="1:24" hidden="1">
      <c r="A179" s="27" t="s">
        <v>56</v>
      </c>
      <c r="B179" s="27" t="s">
        <v>1493</v>
      </c>
      <c r="C179" s="27" t="s">
        <v>1494</v>
      </c>
      <c r="D179" s="27" t="s">
        <v>1495</v>
      </c>
      <c r="E179" s="27" t="s">
        <v>401</v>
      </c>
      <c r="F179" s="27" t="s">
        <v>1496</v>
      </c>
      <c r="G179" s="27" t="s">
        <v>1497</v>
      </c>
      <c r="H179" s="29"/>
      <c r="I179" s="27" t="s">
        <v>74</v>
      </c>
      <c r="J179" s="27" t="s">
        <v>743</v>
      </c>
      <c r="M179" s="40">
        <f t="shared" si="6"/>
        <v>2.3846153846153846</v>
      </c>
      <c r="N179" s="40">
        <f t="shared" si="7"/>
        <v>0</v>
      </c>
      <c r="O179" s="40">
        <f t="shared" si="8"/>
        <v>0</v>
      </c>
      <c r="P179" s="27" t="s">
        <v>405</v>
      </c>
      <c r="Q179" s="27" t="s">
        <v>1438</v>
      </c>
      <c r="R179" s="27">
        <v>200</v>
      </c>
      <c r="S179" s="27" t="s">
        <v>846</v>
      </c>
      <c r="T179" s="27" t="s">
        <v>460</v>
      </c>
      <c r="U179" s="27" t="s">
        <v>456</v>
      </c>
      <c r="W179" s="27" t="s">
        <v>656</v>
      </c>
      <c r="X179" s="27" t="s">
        <v>1498</v>
      </c>
    </row>
    <row r="180" spans="1:24" hidden="1">
      <c r="A180" s="27" t="s">
        <v>1732</v>
      </c>
      <c r="B180" s="27" t="s">
        <v>296</v>
      </c>
      <c r="C180" s="27" t="s">
        <v>297</v>
      </c>
      <c r="D180" s="27" t="s">
        <v>1733</v>
      </c>
      <c r="E180" s="27" t="s">
        <v>401</v>
      </c>
      <c r="F180" s="27" t="s">
        <v>296</v>
      </c>
      <c r="G180" s="27" t="s">
        <v>298</v>
      </c>
      <c r="I180" s="27" t="s">
        <v>129</v>
      </c>
      <c r="J180" s="27" t="s">
        <v>1734</v>
      </c>
      <c r="M180" s="40">
        <f t="shared" si="6"/>
        <v>6.4545454545454541</v>
      </c>
      <c r="N180" s="40">
        <f t="shared" si="7"/>
        <v>0</v>
      </c>
      <c r="O180" s="40">
        <f t="shared" si="8"/>
        <v>0</v>
      </c>
      <c r="P180" s="27" t="s">
        <v>491</v>
      </c>
      <c r="Q180" s="27" t="s">
        <v>427</v>
      </c>
      <c r="R180" s="27">
        <v>200</v>
      </c>
      <c r="S180" s="27" t="s">
        <v>407</v>
      </c>
      <c r="T180" s="27" t="s">
        <v>441</v>
      </c>
      <c r="U180" s="27" t="s">
        <v>456</v>
      </c>
      <c r="W180" s="27" t="s">
        <v>656</v>
      </c>
      <c r="X180" s="27" t="s">
        <v>1498</v>
      </c>
    </row>
    <row r="181" spans="1:24" hidden="1">
      <c r="A181" s="27" t="s">
        <v>1726</v>
      </c>
      <c r="B181" s="27" t="s">
        <v>1727</v>
      </c>
      <c r="C181" s="27" t="s">
        <v>1728</v>
      </c>
      <c r="D181" s="27" t="s">
        <v>1728</v>
      </c>
      <c r="E181" s="27" t="s">
        <v>475</v>
      </c>
      <c r="F181" s="27" t="s">
        <v>1727</v>
      </c>
      <c r="G181" s="27" t="s">
        <v>1729</v>
      </c>
      <c r="I181" s="27" t="s">
        <v>129</v>
      </c>
      <c r="J181" s="27" t="s">
        <v>1404</v>
      </c>
      <c r="M181" s="40">
        <f t="shared" si="6"/>
        <v>6.2727272727272725</v>
      </c>
      <c r="N181" s="40">
        <f t="shared" si="7"/>
        <v>0</v>
      </c>
      <c r="O181" s="40">
        <f t="shared" si="8"/>
        <v>0</v>
      </c>
      <c r="P181" s="27" t="s">
        <v>405</v>
      </c>
      <c r="Q181" s="27" t="s">
        <v>1730</v>
      </c>
      <c r="R181" s="27">
        <v>200</v>
      </c>
      <c r="S181" s="27" t="s">
        <v>418</v>
      </c>
      <c r="T181" s="27" t="s">
        <v>460</v>
      </c>
      <c r="U181" s="27" t="s">
        <v>456</v>
      </c>
      <c r="V181" s="27">
        <v>0</v>
      </c>
      <c r="W181" s="27" t="s">
        <v>656</v>
      </c>
      <c r="X181" s="27" t="s">
        <v>1731</v>
      </c>
    </row>
    <row r="182" spans="1:24" hidden="1">
      <c r="A182" s="27" t="s">
        <v>1513</v>
      </c>
      <c r="B182" s="27" t="s">
        <v>1514</v>
      </c>
      <c r="C182" s="27" t="s">
        <v>1515</v>
      </c>
      <c r="D182" s="27" t="s">
        <v>1516</v>
      </c>
      <c r="E182" s="27" t="s">
        <v>449</v>
      </c>
      <c r="F182" s="27" t="s">
        <v>1514</v>
      </c>
      <c r="G182" s="27" t="s">
        <v>1517</v>
      </c>
      <c r="H182" s="29"/>
      <c r="I182" s="27" t="s">
        <v>44</v>
      </c>
      <c r="J182" s="27" t="s">
        <v>117</v>
      </c>
      <c r="M182" s="40">
        <f t="shared" si="6"/>
        <v>1.4</v>
      </c>
      <c r="N182" s="40">
        <f t="shared" si="7"/>
        <v>0</v>
      </c>
      <c r="O182" s="40">
        <f t="shared" si="8"/>
        <v>0</v>
      </c>
      <c r="P182" s="27" t="s">
        <v>491</v>
      </c>
      <c r="Q182" s="27" t="s">
        <v>1518</v>
      </c>
      <c r="R182" s="27">
        <v>200</v>
      </c>
      <c r="S182" s="27" t="s">
        <v>1519</v>
      </c>
      <c r="T182" s="27" t="s">
        <v>1370</v>
      </c>
      <c r="U182" s="27" t="s">
        <v>456</v>
      </c>
      <c r="V182" s="27">
        <v>0</v>
      </c>
      <c r="W182" s="27" t="s">
        <v>1520</v>
      </c>
      <c r="X182" s="27" t="s">
        <v>1521</v>
      </c>
    </row>
    <row r="183" spans="1:24" hidden="1">
      <c r="A183" s="27" t="s">
        <v>1208</v>
      </c>
      <c r="B183" s="27" t="s">
        <v>1209</v>
      </c>
      <c r="C183" s="27" t="s">
        <v>1210</v>
      </c>
      <c r="D183" s="27" t="s">
        <v>1211</v>
      </c>
      <c r="E183" s="27" t="s">
        <v>475</v>
      </c>
      <c r="F183" s="27" t="s">
        <v>1209</v>
      </c>
      <c r="G183" s="27" t="s">
        <v>1212</v>
      </c>
      <c r="I183" s="27" t="s">
        <v>62</v>
      </c>
      <c r="J183" s="27" t="s">
        <v>1205</v>
      </c>
      <c r="M183" s="40">
        <f t="shared" si="6"/>
        <v>6.5454545454545459</v>
      </c>
      <c r="N183" s="40">
        <f t="shared" si="7"/>
        <v>0</v>
      </c>
      <c r="O183" s="40">
        <f t="shared" si="8"/>
        <v>0</v>
      </c>
      <c r="P183" s="27" t="s">
        <v>491</v>
      </c>
      <c r="Q183" s="27" t="s">
        <v>1213</v>
      </c>
      <c r="R183" s="27">
        <v>200</v>
      </c>
      <c r="S183" s="27" t="s">
        <v>736</v>
      </c>
      <c r="T183" s="27" t="s">
        <v>441</v>
      </c>
      <c r="U183" s="27" t="s">
        <v>456</v>
      </c>
      <c r="W183" s="27" t="s">
        <v>468</v>
      </c>
      <c r="X183" s="27" t="s">
        <v>1214</v>
      </c>
    </row>
    <row r="184" spans="1:24" hidden="1">
      <c r="A184" s="27" t="s">
        <v>1541</v>
      </c>
      <c r="B184" s="27" t="s">
        <v>1542</v>
      </c>
      <c r="C184" s="27" t="s">
        <v>1543</v>
      </c>
      <c r="D184" s="27" t="s">
        <v>1544</v>
      </c>
      <c r="E184" s="27" t="s">
        <v>475</v>
      </c>
      <c r="F184" s="27" t="s">
        <v>1545</v>
      </c>
      <c r="G184" s="27" t="s">
        <v>1546</v>
      </c>
      <c r="H184" s="29"/>
      <c r="I184" s="27" t="s">
        <v>452</v>
      </c>
      <c r="J184" s="27" t="s">
        <v>1547</v>
      </c>
      <c r="M184" s="40">
        <f t="shared" si="6"/>
        <v>2.9454545454545453</v>
      </c>
      <c r="N184" s="40">
        <f t="shared" si="7"/>
        <v>0</v>
      </c>
      <c r="O184" s="40">
        <f t="shared" si="8"/>
        <v>0</v>
      </c>
      <c r="P184" s="27" t="s">
        <v>405</v>
      </c>
      <c r="Q184" s="27" t="s">
        <v>1548</v>
      </c>
      <c r="R184" s="27">
        <v>300</v>
      </c>
      <c r="S184" s="27" t="s">
        <v>418</v>
      </c>
      <c r="T184" s="27" t="s">
        <v>460</v>
      </c>
      <c r="U184" s="27" t="s">
        <v>456</v>
      </c>
      <c r="W184" s="27" t="s">
        <v>656</v>
      </c>
      <c r="X184" s="27" t="s">
        <v>1549</v>
      </c>
    </row>
    <row r="185" spans="1:24" hidden="1">
      <c r="A185" s="27" t="s">
        <v>1215</v>
      </c>
      <c r="B185" s="27" t="s">
        <v>1216</v>
      </c>
      <c r="C185" s="27" t="s">
        <v>1217</v>
      </c>
      <c r="D185" s="27" t="s">
        <v>1218</v>
      </c>
      <c r="E185" s="27" t="s">
        <v>475</v>
      </c>
      <c r="F185" s="27" t="s">
        <v>1216</v>
      </c>
      <c r="G185" s="27" t="s">
        <v>1219</v>
      </c>
      <c r="I185" s="27" t="s">
        <v>743</v>
      </c>
      <c r="J185" s="27" t="s">
        <v>1220</v>
      </c>
      <c r="M185" s="40">
        <f t="shared" si="6"/>
        <v>3.5161290322580645</v>
      </c>
      <c r="N185" s="40">
        <f t="shared" si="7"/>
        <v>0</v>
      </c>
      <c r="O185" s="40">
        <f t="shared" si="8"/>
        <v>0</v>
      </c>
      <c r="P185" s="27" t="s">
        <v>491</v>
      </c>
      <c r="Q185" s="27" t="s">
        <v>665</v>
      </c>
      <c r="R185" s="27">
        <v>300</v>
      </c>
      <c r="S185" s="27" t="s">
        <v>1221</v>
      </c>
      <c r="T185" s="27" t="s">
        <v>460</v>
      </c>
      <c r="U185" s="27" t="s">
        <v>456</v>
      </c>
      <c r="V185" s="27">
        <v>0</v>
      </c>
      <c r="W185" s="27" t="s">
        <v>656</v>
      </c>
      <c r="X185" s="27" t="s">
        <v>1222</v>
      </c>
    </row>
    <row r="186" spans="1:24" hidden="1">
      <c r="A186" s="27" t="s">
        <v>1664</v>
      </c>
      <c r="B186" s="27" t="s">
        <v>1665</v>
      </c>
      <c r="C186" s="27" t="s">
        <v>1666</v>
      </c>
      <c r="D186" s="27" t="s">
        <v>1666</v>
      </c>
      <c r="E186" s="27" t="s">
        <v>401</v>
      </c>
      <c r="F186" s="27" t="s">
        <v>1667</v>
      </c>
      <c r="G186" s="27" t="s">
        <v>1668</v>
      </c>
      <c r="I186" s="27" t="s">
        <v>62</v>
      </c>
      <c r="J186" s="27" t="s">
        <v>718</v>
      </c>
      <c r="M186" s="40">
        <f t="shared" si="6"/>
        <v>11.909090909090908</v>
      </c>
      <c r="N186" s="40">
        <f t="shared" si="7"/>
        <v>0</v>
      </c>
      <c r="O186" s="40">
        <f t="shared" si="8"/>
        <v>0</v>
      </c>
      <c r="P186" s="27" t="s">
        <v>405</v>
      </c>
      <c r="Q186" s="27" t="s">
        <v>427</v>
      </c>
      <c r="R186" s="27">
        <v>200</v>
      </c>
      <c r="S186" s="27" t="s">
        <v>736</v>
      </c>
      <c r="T186" s="27" t="s">
        <v>377</v>
      </c>
      <c r="U186" s="27" t="s">
        <v>456</v>
      </c>
      <c r="W186" s="27" t="s">
        <v>656</v>
      </c>
      <c r="X186" s="27" t="s">
        <v>1669</v>
      </c>
    </row>
    <row r="187" spans="1:24" hidden="1">
      <c r="A187" s="27" t="s">
        <v>1614</v>
      </c>
      <c r="B187" s="27" t="s">
        <v>1615</v>
      </c>
      <c r="C187" s="27" t="s">
        <v>1616</v>
      </c>
      <c r="D187" s="27" t="s">
        <v>1617</v>
      </c>
      <c r="E187" s="27" t="s">
        <v>449</v>
      </c>
      <c r="F187" s="27" t="s">
        <v>1615</v>
      </c>
      <c r="G187" s="27" t="s">
        <v>1618</v>
      </c>
      <c r="I187" s="27" t="s">
        <v>1828</v>
      </c>
      <c r="J187" s="27" t="s">
        <v>1619</v>
      </c>
      <c r="M187" s="40">
        <f t="shared" si="6"/>
        <v>5.1621621621621623</v>
      </c>
      <c r="N187" s="40">
        <f t="shared" si="7"/>
        <v>0</v>
      </c>
      <c r="O187" s="40">
        <f t="shared" si="8"/>
        <v>0</v>
      </c>
      <c r="P187" s="27" t="s">
        <v>686</v>
      </c>
      <c r="Q187" s="27" t="s">
        <v>1213</v>
      </c>
      <c r="R187" s="27">
        <v>300</v>
      </c>
      <c r="S187" s="27" t="s">
        <v>418</v>
      </c>
      <c r="T187" s="27" t="s">
        <v>441</v>
      </c>
      <c r="U187" s="27" t="s">
        <v>456</v>
      </c>
      <c r="W187" s="27" t="s">
        <v>656</v>
      </c>
      <c r="X187" s="27" t="s">
        <v>1620</v>
      </c>
    </row>
    <row r="188" spans="1:24" hidden="1">
      <c r="A188" s="27" t="s">
        <v>1587</v>
      </c>
      <c r="B188" s="27" t="s">
        <v>1588</v>
      </c>
      <c r="C188" s="27" t="s">
        <v>1589</v>
      </c>
      <c r="D188" s="27" t="s">
        <v>1590</v>
      </c>
      <c r="E188" s="27" t="s">
        <v>401</v>
      </c>
      <c r="F188" s="27" t="s">
        <v>1588</v>
      </c>
      <c r="G188" s="27" t="s">
        <v>1591</v>
      </c>
      <c r="H188" s="29"/>
      <c r="I188" s="27" t="s">
        <v>2021</v>
      </c>
      <c r="J188" s="27" t="s">
        <v>1592</v>
      </c>
      <c r="M188" s="40">
        <f t="shared" si="6"/>
        <v>1.177</v>
      </c>
      <c r="N188" s="40">
        <f t="shared" si="7"/>
        <v>0</v>
      </c>
      <c r="O188" s="40">
        <f t="shared" si="8"/>
        <v>0</v>
      </c>
      <c r="P188" s="27" t="s">
        <v>585</v>
      </c>
      <c r="Q188" s="27" t="s">
        <v>1593</v>
      </c>
      <c r="R188" s="27">
        <v>200</v>
      </c>
      <c r="S188" s="27" t="s">
        <v>744</v>
      </c>
      <c r="T188" s="27" t="s">
        <v>1075</v>
      </c>
      <c r="U188" s="27" t="s">
        <v>456</v>
      </c>
      <c r="V188" s="27">
        <v>0</v>
      </c>
      <c r="W188" s="27" t="s">
        <v>656</v>
      </c>
      <c r="X188" s="27" t="s">
        <v>1594</v>
      </c>
    </row>
    <row r="189" spans="1:24" hidden="1">
      <c r="A189" s="27" t="s">
        <v>1676</v>
      </c>
      <c r="B189" s="27" t="s">
        <v>1677</v>
      </c>
      <c r="C189" s="27" t="s">
        <v>1678</v>
      </c>
      <c r="D189" s="27" t="s">
        <v>1678</v>
      </c>
      <c r="E189" s="27" t="s">
        <v>401</v>
      </c>
      <c r="F189" s="27" t="s">
        <v>1679</v>
      </c>
      <c r="G189" s="27" t="s">
        <v>1680</v>
      </c>
      <c r="I189" s="27" t="s">
        <v>2056</v>
      </c>
      <c r="J189" s="27" t="s">
        <v>1681</v>
      </c>
      <c r="M189" s="40">
        <f t="shared" si="6"/>
        <v>14.602547211242863</v>
      </c>
      <c r="N189" s="40">
        <f t="shared" si="7"/>
        <v>0</v>
      </c>
      <c r="O189" s="40">
        <f t="shared" si="8"/>
        <v>0</v>
      </c>
      <c r="P189" s="27" t="s">
        <v>405</v>
      </c>
      <c r="Q189" s="27" t="s">
        <v>773</v>
      </c>
      <c r="R189" s="27">
        <v>200</v>
      </c>
      <c r="S189" s="27" t="s">
        <v>666</v>
      </c>
      <c r="T189" s="27" t="s">
        <v>460</v>
      </c>
      <c r="U189" s="27" t="s">
        <v>456</v>
      </c>
      <c r="V189" s="27">
        <v>0</v>
      </c>
      <c r="W189" s="27" t="s">
        <v>656</v>
      </c>
      <c r="X189" s="27" t="s">
        <v>1682</v>
      </c>
    </row>
    <row r="190" spans="1:24" hidden="1">
      <c r="A190" s="27" t="s">
        <v>991</v>
      </c>
      <c r="B190" s="27" t="s">
        <v>992</v>
      </c>
      <c r="C190" s="27" t="s">
        <v>993</v>
      </c>
      <c r="D190" s="27" t="s">
        <v>994</v>
      </c>
      <c r="E190" s="27" t="s">
        <v>401</v>
      </c>
      <c r="F190" s="27" t="s">
        <v>995</v>
      </c>
      <c r="G190" s="27" t="s">
        <v>996</v>
      </c>
      <c r="I190" s="27" t="s">
        <v>62</v>
      </c>
      <c r="J190" s="27" t="s">
        <v>989</v>
      </c>
      <c r="M190" s="40">
        <f t="shared" si="6"/>
        <v>5.1818181818181817</v>
      </c>
      <c r="N190" s="40">
        <f t="shared" si="7"/>
        <v>0</v>
      </c>
      <c r="O190" s="40">
        <f t="shared" si="8"/>
        <v>0</v>
      </c>
      <c r="P190" s="27" t="s">
        <v>491</v>
      </c>
      <c r="Q190" s="27" t="s">
        <v>997</v>
      </c>
      <c r="R190" s="27">
        <v>200</v>
      </c>
      <c r="S190" s="27" t="s">
        <v>418</v>
      </c>
      <c r="T190" s="27" t="s">
        <v>460</v>
      </c>
      <c r="U190" s="27" t="s">
        <v>456</v>
      </c>
      <c r="W190" s="27" t="s">
        <v>656</v>
      </c>
      <c r="X190" s="27" t="s">
        <v>998</v>
      </c>
    </row>
    <row r="191" spans="1:24" hidden="1">
      <c r="A191" s="27" t="s">
        <v>1606</v>
      </c>
      <c r="B191" s="27" t="s">
        <v>1607</v>
      </c>
      <c r="C191" s="27" t="s">
        <v>1608</v>
      </c>
      <c r="D191" s="27" t="s">
        <v>1609</v>
      </c>
      <c r="E191" s="27" t="s">
        <v>401</v>
      </c>
      <c r="F191" s="27" t="s">
        <v>1610</v>
      </c>
      <c r="G191" s="27" t="s">
        <v>1611</v>
      </c>
      <c r="H191" s="29"/>
      <c r="I191" s="27" t="s">
        <v>2057</v>
      </c>
      <c r="J191" s="27" t="s">
        <v>1612</v>
      </c>
      <c r="M191" s="40">
        <f t="shared" si="6"/>
        <v>2.7105517909002903</v>
      </c>
      <c r="N191" s="40">
        <f t="shared" si="7"/>
        <v>0</v>
      </c>
      <c r="O191" s="40">
        <f t="shared" si="8"/>
        <v>0</v>
      </c>
      <c r="P191" s="27" t="s">
        <v>491</v>
      </c>
      <c r="Q191" s="27" t="s">
        <v>1374</v>
      </c>
      <c r="R191" s="27">
        <v>200</v>
      </c>
      <c r="S191" s="27" t="s">
        <v>418</v>
      </c>
      <c r="T191" s="27" t="s">
        <v>441</v>
      </c>
      <c r="U191" s="27" t="s">
        <v>456</v>
      </c>
      <c r="W191" s="27" t="s">
        <v>656</v>
      </c>
      <c r="X191" s="27" t="s">
        <v>1613</v>
      </c>
    </row>
    <row r="192" spans="1:24" hidden="1">
      <c r="A192" s="27" t="s">
        <v>1621</v>
      </c>
      <c r="B192" s="27" t="s">
        <v>1622</v>
      </c>
      <c r="C192" s="27" t="s">
        <v>1623</v>
      </c>
      <c r="D192" s="27" t="s">
        <v>1624</v>
      </c>
      <c r="E192" s="27" t="s">
        <v>401</v>
      </c>
      <c r="F192" s="27" t="s">
        <v>1625</v>
      </c>
      <c r="G192" s="27" t="s">
        <v>1626</v>
      </c>
      <c r="H192" s="29"/>
      <c r="I192" s="27" t="s">
        <v>94</v>
      </c>
      <c r="J192" s="27" t="s">
        <v>1627</v>
      </c>
      <c r="M192" s="40">
        <f t="shared" si="6"/>
        <v>1.173913043478261</v>
      </c>
      <c r="N192" s="40">
        <f t="shared" si="7"/>
        <v>0</v>
      </c>
      <c r="O192" s="40">
        <f t="shared" si="8"/>
        <v>0</v>
      </c>
      <c r="P192" s="27" t="s">
        <v>405</v>
      </c>
      <c r="Q192" s="27" t="s">
        <v>1022</v>
      </c>
      <c r="R192" s="27">
        <v>200</v>
      </c>
      <c r="S192" s="27" t="s">
        <v>418</v>
      </c>
      <c r="T192" s="27" t="s">
        <v>441</v>
      </c>
      <c r="U192" s="27" t="s">
        <v>456</v>
      </c>
      <c r="V192" s="27">
        <v>0</v>
      </c>
      <c r="W192" s="27" t="s">
        <v>799</v>
      </c>
      <c r="X192" s="27" t="s">
        <v>1628</v>
      </c>
    </row>
    <row r="193" spans="1:24" hidden="1">
      <c r="A193" s="27" t="s">
        <v>1556</v>
      </c>
      <c r="B193" s="27" t="s">
        <v>1557</v>
      </c>
      <c r="C193" s="27" t="s">
        <v>1558</v>
      </c>
      <c r="D193" s="27" t="s">
        <v>1558</v>
      </c>
      <c r="E193" s="27" t="s">
        <v>475</v>
      </c>
      <c r="F193" s="27" t="s">
        <v>1559</v>
      </c>
      <c r="G193" s="27" t="s">
        <v>1560</v>
      </c>
      <c r="I193" s="27" t="s">
        <v>87</v>
      </c>
      <c r="J193" s="27" t="s">
        <v>404</v>
      </c>
      <c r="M193" s="40">
        <f t="shared" si="6"/>
        <v>6.6470588235294121</v>
      </c>
      <c r="N193" s="40">
        <f t="shared" si="7"/>
        <v>0</v>
      </c>
      <c r="O193" s="40">
        <f t="shared" si="8"/>
        <v>0</v>
      </c>
      <c r="P193" s="27" t="s">
        <v>491</v>
      </c>
      <c r="Q193" s="27" t="s">
        <v>427</v>
      </c>
      <c r="R193" s="27">
        <v>200</v>
      </c>
      <c r="S193" s="27" t="s">
        <v>480</v>
      </c>
      <c r="T193" s="27" t="s">
        <v>460</v>
      </c>
      <c r="U193" s="27" t="s">
        <v>456</v>
      </c>
      <c r="W193" s="27" t="s">
        <v>656</v>
      </c>
      <c r="X193" s="27" t="s">
        <v>1561</v>
      </c>
    </row>
    <row r="194" spans="1:24" hidden="1">
      <c r="A194" s="27" t="s">
        <v>1632</v>
      </c>
      <c r="B194" s="27" t="s">
        <v>1633</v>
      </c>
      <c r="C194" s="27" t="s">
        <v>1634</v>
      </c>
      <c r="D194" s="27" t="s">
        <v>1634</v>
      </c>
      <c r="E194" s="27" t="s">
        <v>475</v>
      </c>
      <c r="F194" s="27" t="s">
        <v>1635</v>
      </c>
      <c r="G194" s="27" t="s">
        <v>1636</v>
      </c>
      <c r="H194" s="29"/>
      <c r="I194" s="27" t="s">
        <v>2023</v>
      </c>
      <c r="J194" s="27" t="s">
        <v>1637</v>
      </c>
      <c r="M194" s="40">
        <f t="shared" ref="M194:M232" si="9">J194/I194</f>
        <v>1.9047619047619047</v>
      </c>
      <c r="N194" s="40">
        <f t="shared" ref="N194:N232" si="10">V194/I194</f>
        <v>0</v>
      </c>
      <c r="O194" s="40">
        <f t="shared" ref="O194:O232" si="11">V194/J194</f>
        <v>0</v>
      </c>
      <c r="P194" s="27" t="s">
        <v>491</v>
      </c>
      <c r="Q194" s="27" t="s">
        <v>773</v>
      </c>
      <c r="R194" s="27">
        <v>200</v>
      </c>
      <c r="S194" s="27" t="s">
        <v>736</v>
      </c>
      <c r="T194" s="27" t="s">
        <v>441</v>
      </c>
      <c r="U194" s="27" t="s">
        <v>456</v>
      </c>
      <c r="W194" s="27" t="s">
        <v>397</v>
      </c>
      <c r="X194" s="27" t="s">
        <v>1638</v>
      </c>
    </row>
    <row r="195" spans="1:24" hidden="1">
      <c r="A195" s="27" t="s">
        <v>1639</v>
      </c>
      <c r="B195" s="27" t="s">
        <v>1640</v>
      </c>
      <c r="C195" s="27" t="s">
        <v>1641</v>
      </c>
      <c r="D195" s="27" t="s">
        <v>1642</v>
      </c>
      <c r="E195" s="27" t="s">
        <v>401</v>
      </c>
      <c r="F195" s="27" t="s">
        <v>1643</v>
      </c>
      <c r="G195" s="27" t="s">
        <v>1644</v>
      </c>
      <c r="H195" s="29"/>
      <c r="I195" s="27" t="s">
        <v>62</v>
      </c>
      <c r="J195" s="27" t="s">
        <v>522</v>
      </c>
      <c r="M195" s="40">
        <f t="shared" si="9"/>
        <v>2.3636363636363638</v>
      </c>
      <c r="N195" s="40">
        <f t="shared" si="10"/>
        <v>0</v>
      </c>
      <c r="O195" s="40">
        <f t="shared" si="11"/>
        <v>0</v>
      </c>
      <c r="P195" s="27" t="s">
        <v>405</v>
      </c>
      <c r="Q195" s="27" t="s">
        <v>1645</v>
      </c>
      <c r="R195" s="27">
        <v>200</v>
      </c>
      <c r="S195" s="27" t="s">
        <v>1646</v>
      </c>
      <c r="T195" s="27" t="s">
        <v>1370</v>
      </c>
      <c r="U195" s="27" t="s">
        <v>456</v>
      </c>
      <c r="W195" s="27" t="s">
        <v>656</v>
      </c>
      <c r="X195" s="27" t="s">
        <v>1647</v>
      </c>
    </row>
    <row r="196" spans="1:24" hidden="1">
      <c r="A196" s="27" t="s">
        <v>1648</v>
      </c>
      <c r="B196" s="27" t="s">
        <v>1649</v>
      </c>
      <c r="C196" s="27" t="s">
        <v>1650</v>
      </c>
      <c r="D196" s="27" t="s">
        <v>1651</v>
      </c>
      <c r="E196" s="27" t="s">
        <v>475</v>
      </c>
      <c r="F196" s="27" t="s">
        <v>1652</v>
      </c>
      <c r="G196" s="27" t="s">
        <v>1653</v>
      </c>
      <c r="H196" s="29"/>
      <c r="I196" s="27" t="s">
        <v>53</v>
      </c>
      <c r="J196" s="27" t="s">
        <v>1124</v>
      </c>
      <c r="M196" s="40">
        <f t="shared" si="9"/>
        <v>2.9166666666666665</v>
      </c>
      <c r="N196" s="40">
        <f t="shared" si="10"/>
        <v>0</v>
      </c>
      <c r="O196" s="40">
        <f t="shared" si="11"/>
        <v>0</v>
      </c>
      <c r="P196" s="27" t="s">
        <v>491</v>
      </c>
      <c r="Q196" s="27" t="s">
        <v>454</v>
      </c>
      <c r="R196" s="27">
        <v>200</v>
      </c>
      <c r="S196" s="27" t="s">
        <v>1012</v>
      </c>
      <c r="T196" s="27" t="s">
        <v>1370</v>
      </c>
      <c r="U196" s="27" t="s">
        <v>456</v>
      </c>
      <c r="W196" s="27" t="s">
        <v>397</v>
      </c>
      <c r="X196" s="27" t="s">
        <v>1654</v>
      </c>
    </row>
    <row r="197" spans="1:24" hidden="1">
      <c r="A197" s="27" t="s">
        <v>883</v>
      </c>
      <c r="B197" s="27" t="s">
        <v>194</v>
      </c>
      <c r="C197" s="27" t="s">
        <v>195</v>
      </c>
      <c r="D197" s="27" t="s">
        <v>884</v>
      </c>
      <c r="E197" s="27" t="s">
        <v>401</v>
      </c>
      <c r="F197" s="27" t="s">
        <v>196</v>
      </c>
      <c r="G197" s="27" t="s">
        <v>197</v>
      </c>
      <c r="I197" s="27" t="s">
        <v>44</v>
      </c>
      <c r="J197" s="27" t="s">
        <v>885</v>
      </c>
      <c r="M197" s="40">
        <f t="shared" si="9"/>
        <v>4.8</v>
      </c>
      <c r="N197" s="40">
        <f t="shared" si="10"/>
        <v>0</v>
      </c>
      <c r="O197" s="40">
        <f t="shared" si="11"/>
        <v>0</v>
      </c>
      <c r="P197" s="27" t="s">
        <v>405</v>
      </c>
      <c r="Q197" s="27" t="s">
        <v>427</v>
      </c>
      <c r="R197" s="27">
        <v>200</v>
      </c>
      <c r="S197" s="27" t="s">
        <v>418</v>
      </c>
      <c r="T197" s="27" t="s">
        <v>1370</v>
      </c>
      <c r="U197" s="27" t="s">
        <v>456</v>
      </c>
      <c r="W197" s="27" t="s">
        <v>656</v>
      </c>
      <c r="X197" s="27" t="s">
        <v>886</v>
      </c>
    </row>
    <row r="198" spans="1:24" hidden="1">
      <c r="A198" s="27" t="s">
        <v>1499</v>
      </c>
      <c r="B198" s="27" t="s">
        <v>1500</v>
      </c>
      <c r="C198" s="27" t="s">
        <v>1501</v>
      </c>
      <c r="D198" s="27" t="s">
        <v>1502</v>
      </c>
      <c r="E198" s="27" t="s">
        <v>475</v>
      </c>
      <c r="F198" s="27" t="s">
        <v>1500</v>
      </c>
      <c r="G198" s="27" t="s">
        <v>1503</v>
      </c>
      <c r="I198" s="27" t="s">
        <v>53</v>
      </c>
      <c r="J198" s="27" t="s">
        <v>1486</v>
      </c>
      <c r="M198" s="40">
        <f t="shared" si="9"/>
        <v>8.25</v>
      </c>
      <c r="N198" s="40">
        <f t="shared" si="10"/>
        <v>0</v>
      </c>
      <c r="O198" s="40">
        <f t="shared" si="11"/>
        <v>0</v>
      </c>
      <c r="P198" s="27" t="s">
        <v>491</v>
      </c>
      <c r="Q198" s="27" t="s">
        <v>1504</v>
      </c>
      <c r="R198" s="27">
        <v>200</v>
      </c>
      <c r="S198" s="27" t="s">
        <v>736</v>
      </c>
      <c r="T198" s="27" t="s">
        <v>460</v>
      </c>
      <c r="U198" s="27" t="s">
        <v>456</v>
      </c>
      <c r="V198" s="27">
        <v>0</v>
      </c>
      <c r="W198" s="27" t="s">
        <v>656</v>
      </c>
      <c r="X198" s="27" t="s">
        <v>1505</v>
      </c>
    </row>
    <row r="199" spans="1:24" hidden="1">
      <c r="A199" s="27" t="s">
        <v>1014</v>
      </c>
      <c r="B199" s="27" t="s">
        <v>1015</v>
      </c>
      <c r="C199" s="27" t="s">
        <v>1016</v>
      </c>
      <c r="D199" s="27" t="s">
        <v>1017</v>
      </c>
      <c r="E199" s="27" t="s">
        <v>401</v>
      </c>
      <c r="F199" s="27" t="s">
        <v>1015</v>
      </c>
      <c r="G199" s="27" t="s">
        <v>1018</v>
      </c>
      <c r="I199" s="27" t="s">
        <v>2058</v>
      </c>
      <c r="J199" s="27" t="s">
        <v>512</v>
      </c>
      <c r="M199" s="40">
        <f t="shared" si="9"/>
        <v>4.3319142579729633</v>
      </c>
      <c r="N199" s="40">
        <f t="shared" si="10"/>
        <v>0</v>
      </c>
      <c r="O199" s="40">
        <f t="shared" si="11"/>
        <v>0</v>
      </c>
      <c r="P199" s="27" t="s">
        <v>585</v>
      </c>
      <c r="Q199" s="27" t="s">
        <v>1019</v>
      </c>
      <c r="R199" s="27">
        <v>200</v>
      </c>
      <c r="S199" s="27" t="s">
        <v>799</v>
      </c>
      <c r="T199" s="27" t="s">
        <v>460</v>
      </c>
      <c r="U199" s="27" t="s">
        <v>456</v>
      </c>
      <c r="W199" s="27" t="s">
        <v>799</v>
      </c>
      <c r="X199" s="27" t="s">
        <v>1020</v>
      </c>
    </row>
    <row r="200" spans="1:24" hidden="1">
      <c r="A200" s="27" t="s">
        <v>1862</v>
      </c>
      <c r="B200" s="27" t="s">
        <v>325</v>
      </c>
      <c r="C200" s="27" t="s">
        <v>326</v>
      </c>
      <c r="D200" s="27" t="s">
        <v>1863</v>
      </c>
      <c r="E200" s="27" t="s">
        <v>401</v>
      </c>
      <c r="F200" s="27" t="s">
        <v>327</v>
      </c>
      <c r="G200" s="27" t="s">
        <v>328</v>
      </c>
      <c r="I200" s="27" t="s">
        <v>2023</v>
      </c>
      <c r="J200" s="27" t="s">
        <v>560</v>
      </c>
      <c r="M200" s="40">
        <f t="shared" si="9"/>
        <v>8.0952380952380949</v>
      </c>
      <c r="N200" s="40">
        <f t="shared" si="10"/>
        <v>0</v>
      </c>
      <c r="O200" s="40">
        <f t="shared" si="11"/>
        <v>0</v>
      </c>
      <c r="P200" s="27" t="s">
        <v>405</v>
      </c>
      <c r="Q200" s="27" t="s">
        <v>427</v>
      </c>
      <c r="R200" s="27">
        <v>200</v>
      </c>
      <c r="S200" s="27" t="s">
        <v>418</v>
      </c>
      <c r="T200" s="27" t="s">
        <v>441</v>
      </c>
      <c r="U200" s="27" t="s">
        <v>456</v>
      </c>
      <c r="V200" s="27">
        <v>0</v>
      </c>
      <c r="W200" s="27" t="s">
        <v>1520</v>
      </c>
      <c r="X200" s="27" t="s">
        <v>1864</v>
      </c>
    </row>
    <row r="201" spans="1:24" hidden="1">
      <c r="A201" s="27" t="s">
        <v>1683</v>
      </c>
      <c r="B201" s="27" t="s">
        <v>1684</v>
      </c>
      <c r="C201" s="27" t="s">
        <v>1685</v>
      </c>
      <c r="D201" s="27" t="s">
        <v>1634</v>
      </c>
      <c r="E201" s="27" t="s">
        <v>401</v>
      </c>
      <c r="F201" s="27" t="s">
        <v>1635</v>
      </c>
      <c r="G201" s="27" t="s">
        <v>1636</v>
      </c>
      <c r="H201" s="29"/>
      <c r="I201" s="27" t="s">
        <v>2023</v>
      </c>
      <c r="J201" s="27" t="s">
        <v>1637</v>
      </c>
      <c r="M201" s="40">
        <f t="shared" si="9"/>
        <v>1.9047619047619047</v>
      </c>
      <c r="N201" s="40">
        <f t="shared" si="10"/>
        <v>0</v>
      </c>
      <c r="O201" s="40">
        <f t="shared" si="11"/>
        <v>0</v>
      </c>
      <c r="P201" s="27" t="s">
        <v>491</v>
      </c>
      <c r="Q201" s="27" t="s">
        <v>773</v>
      </c>
      <c r="R201" s="27">
        <v>200</v>
      </c>
      <c r="S201" s="27" t="s">
        <v>1646</v>
      </c>
      <c r="T201" s="27" t="s">
        <v>441</v>
      </c>
      <c r="U201" s="27" t="s">
        <v>456</v>
      </c>
      <c r="V201" s="27">
        <v>0</v>
      </c>
      <c r="W201" s="27" t="s">
        <v>656</v>
      </c>
      <c r="X201" s="27" t="s">
        <v>1686</v>
      </c>
    </row>
    <row r="202" spans="1:24" hidden="1">
      <c r="A202" s="27" t="s">
        <v>955</v>
      </c>
      <c r="B202" s="27" t="s">
        <v>956</v>
      </c>
      <c r="C202" s="27" t="s">
        <v>957</v>
      </c>
      <c r="D202" s="27" t="s">
        <v>958</v>
      </c>
      <c r="E202" s="27" t="s">
        <v>401</v>
      </c>
      <c r="F202" s="27" t="s">
        <v>959</v>
      </c>
      <c r="G202" s="27" t="s">
        <v>960</v>
      </c>
      <c r="I202" s="27" t="s">
        <v>74</v>
      </c>
      <c r="J202" s="27" t="s">
        <v>452</v>
      </c>
      <c r="M202" s="40">
        <f t="shared" si="9"/>
        <v>4.2307692307692308</v>
      </c>
      <c r="N202" s="40">
        <f t="shared" si="10"/>
        <v>0</v>
      </c>
      <c r="O202" s="40">
        <f t="shared" si="11"/>
        <v>0</v>
      </c>
      <c r="P202" s="27" t="s">
        <v>405</v>
      </c>
      <c r="Q202" s="27" t="s">
        <v>500</v>
      </c>
      <c r="R202" s="27">
        <v>200</v>
      </c>
      <c r="S202" s="27" t="s">
        <v>418</v>
      </c>
      <c r="T202" s="27" t="s">
        <v>460</v>
      </c>
      <c r="U202" s="27" t="s">
        <v>456</v>
      </c>
      <c r="W202" s="27" t="s">
        <v>656</v>
      </c>
      <c r="X202" s="27" t="s">
        <v>961</v>
      </c>
    </row>
    <row r="203" spans="1:24" hidden="1">
      <c r="A203" s="27" t="s">
        <v>1712</v>
      </c>
      <c r="B203" s="27" t="s">
        <v>1713</v>
      </c>
      <c r="C203" s="27" t="s">
        <v>1714</v>
      </c>
      <c r="D203" s="27" t="s">
        <v>1715</v>
      </c>
      <c r="E203" s="27" t="s">
        <v>401</v>
      </c>
      <c r="F203" s="27" t="s">
        <v>1716</v>
      </c>
      <c r="G203" s="27" t="s">
        <v>1717</v>
      </c>
      <c r="H203" s="29"/>
      <c r="I203" s="27" t="s">
        <v>2059</v>
      </c>
      <c r="J203" s="27" t="s">
        <v>94</v>
      </c>
      <c r="M203" s="40">
        <f t="shared" si="9"/>
        <v>1.5231788079470199</v>
      </c>
      <c r="N203" s="40">
        <f t="shared" si="10"/>
        <v>0</v>
      </c>
      <c r="O203" s="40">
        <f t="shared" si="11"/>
        <v>0</v>
      </c>
      <c r="P203" s="27" t="s">
        <v>405</v>
      </c>
      <c r="Q203" s="27" t="s">
        <v>427</v>
      </c>
      <c r="R203" s="27">
        <v>200</v>
      </c>
      <c r="S203" s="27" t="s">
        <v>655</v>
      </c>
      <c r="T203" s="27" t="s">
        <v>1075</v>
      </c>
      <c r="U203" s="27" t="s">
        <v>456</v>
      </c>
      <c r="W203" s="27" t="s">
        <v>656</v>
      </c>
      <c r="X203" s="27" t="s">
        <v>1718</v>
      </c>
    </row>
    <row r="204" spans="1:24" hidden="1">
      <c r="A204" s="27" t="s">
        <v>1871</v>
      </c>
      <c r="B204" s="27" t="s">
        <v>1872</v>
      </c>
      <c r="C204" s="27" t="s">
        <v>1873</v>
      </c>
      <c r="D204" s="27" t="s">
        <v>1874</v>
      </c>
      <c r="E204" s="27" t="s">
        <v>401</v>
      </c>
      <c r="F204" s="27" t="s">
        <v>1875</v>
      </c>
      <c r="G204" s="27" t="s">
        <v>1876</v>
      </c>
      <c r="I204" s="27" t="s">
        <v>44</v>
      </c>
      <c r="J204" s="27" t="s">
        <v>1877</v>
      </c>
      <c r="M204" s="40">
        <f t="shared" si="9"/>
        <v>18</v>
      </c>
      <c r="N204" s="40">
        <f t="shared" si="10"/>
        <v>0</v>
      </c>
      <c r="O204" s="40">
        <f t="shared" si="11"/>
        <v>0</v>
      </c>
      <c r="P204" s="27" t="s">
        <v>491</v>
      </c>
      <c r="Q204" s="27" t="s">
        <v>427</v>
      </c>
      <c r="R204" s="27">
        <v>200</v>
      </c>
      <c r="S204" s="27" t="s">
        <v>736</v>
      </c>
      <c r="T204" s="27" t="s">
        <v>460</v>
      </c>
      <c r="U204" s="27" t="s">
        <v>456</v>
      </c>
      <c r="W204" s="27" t="s">
        <v>656</v>
      </c>
      <c r="X204" s="27" t="s">
        <v>1878</v>
      </c>
    </row>
    <row r="205" spans="1:24" hidden="1">
      <c r="A205" s="27" t="s">
        <v>1629</v>
      </c>
      <c r="B205" s="27" t="s">
        <v>287</v>
      </c>
      <c r="C205" s="27" t="s">
        <v>288</v>
      </c>
      <c r="D205" s="27" t="s">
        <v>1630</v>
      </c>
      <c r="E205" s="27" t="s">
        <v>401</v>
      </c>
      <c r="F205" s="27" t="s">
        <v>287</v>
      </c>
      <c r="G205" s="27" t="s">
        <v>289</v>
      </c>
      <c r="I205" s="27" t="s">
        <v>946</v>
      </c>
      <c r="J205" s="27" t="s">
        <v>1266</v>
      </c>
      <c r="M205" s="40">
        <f t="shared" si="9"/>
        <v>5.333333333333333</v>
      </c>
      <c r="N205" s="40">
        <f t="shared" si="10"/>
        <v>0</v>
      </c>
      <c r="O205" s="40">
        <f t="shared" si="11"/>
        <v>0</v>
      </c>
      <c r="P205" s="27" t="s">
        <v>405</v>
      </c>
      <c r="Q205" s="27" t="s">
        <v>773</v>
      </c>
      <c r="R205" s="27">
        <v>200</v>
      </c>
      <c r="S205" s="27" t="s">
        <v>480</v>
      </c>
      <c r="T205" s="27" t="s">
        <v>441</v>
      </c>
      <c r="U205" s="27" t="s">
        <v>456</v>
      </c>
      <c r="W205" s="27" t="s">
        <v>656</v>
      </c>
      <c r="X205" s="27" t="s">
        <v>1631</v>
      </c>
    </row>
    <row r="206" spans="1:24" hidden="1">
      <c r="A206" s="27" t="s">
        <v>1986</v>
      </c>
      <c r="B206" s="27" t="s">
        <v>363</v>
      </c>
      <c r="C206" s="27" t="s">
        <v>364</v>
      </c>
      <c r="D206" s="27" t="s">
        <v>1987</v>
      </c>
      <c r="E206" s="27" t="s">
        <v>401</v>
      </c>
      <c r="F206" s="27" t="s">
        <v>365</v>
      </c>
      <c r="G206" s="27" t="s">
        <v>366</v>
      </c>
      <c r="I206" s="27" t="s">
        <v>1124</v>
      </c>
      <c r="J206" s="27" t="s">
        <v>1988</v>
      </c>
      <c r="M206" s="40">
        <f t="shared" si="9"/>
        <v>13.714285714285714</v>
      </c>
      <c r="N206" s="40">
        <f t="shared" si="10"/>
        <v>0</v>
      </c>
      <c r="O206" s="40">
        <f t="shared" si="11"/>
        <v>0</v>
      </c>
      <c r="P206" s="27" t="s">
        <v>405</v>
      </c>
      <c r="Q206" s="27" t="s">
        <v>1730</v>
      </c>
      <c r="R206" s="27">
        <v>300</v>
      </c>
      <c r="S206" s="27" t="s">
        <v>418</v>
      </c>
      <c r="T206" s="27" t="s">
        <v>441</v>
      </c>
      <c r="U206" s="27" t="s">
        <v>456</v>
      </c>
      <c r="W206" s="27" t="s">
        <v>656</v>
      </c>
      <c r="X206" s="27" t="s">
        <v>1989</v>
      </c>
    </row>
    <row r="207" spans="1:24" hidden="1">
      <c r="A207" s="27" t="s">
        <v>897</v>
      </c>
      <c r="B207" s="27" t="s">
        <v>200</v>
      </c>
      <c r="C207" s="27" t="s">
        <v>201</v>
      </c>
      <c r="D207" s="27" t="s">
        <v>898</v>
      </c>
      <c r="E207" s="27" t="s">
        <v>475</v>
      </c>
      <c r="F207" s="27" t="s">
        <v>200</v>
      </c>
      <c r="G207" s="27" t="s">
        <v>202</v>
      </c>
      <c r="I207" s="27" t="s">
        <v>62</v>
      </c>
      <c r="J207" s="27" t="s">
        <v>435</v>
      </c>
      <c r="M207" s="40">
        <f t="shared" si="9"/>
        <v>4.4545454545454541</v>
      </c>
      <c r="N207" s="40">
        <f t="shared" si="10"/>
        <v>0</v>
      </c>
      <c r="O207" s="40">
        <f t="shared" si="11"/>
        <v>0</v>
      </c>
      <c r="P207" s="27" t="s">
        <v>453</v>
      </c>
      <c r="Q207" s="27" t="s">
        <v>818</v>
      </c>
      <c r="R207" s="27">
        <v>200</v>
      </c>
      <c r="S207" s="27" t="s">
        <v>418</v>
      </c>
      <c r="T207" s="27" t="s">
        <v>1370</v>
      </c>
      <c r="U207" s="27" t="s">
        <v>456</v>
      </c>
      <c r="W207" s="27" t="s">
        <v>656</v>
      </c>
      <c r="X207" s="27" t="s">
        <v>899</v>
      </c>
    </row>
    <row r="208" spans="1:24" hidden="1">
      <c r="A208" s="27" t="s">
        <v>1103</v>
      </c>
      <c r="B208" s="27" t="s">
        <v>1104</v>
      </c>
      <c r="C208" s="27" t="s">
        <v>1105</v>
      </c>
      <c r="D208" s="27" t="s">
        <v>1106</v>
      </c>
      <c r="E208" s="27" t="s">
        <v>401</v>
      </c>
      <c r="F208" s="27" t="s">
        <v>1107</v>
      </c>
      <c r="G208" s="27" t="s">
        <v>1108</v>
      </c>
      <c r="I208" s="27" t="s">
        <v>44</v>
      </c>
      <c r="J208" s="27" t="s">
        <v>664</v>
      </c>
      <c r="M208" s="40">
        <f t="shared" si="9"/>
        <v>6.9</v>
      </c>
      <c r="N208" s="40">
        <f t="shared" si="10"/>
        <v>0</v>
      </c>
      <c r="O208" s="40">
        <f t="shared" si="11"/>
        <v>0</v>
      </c>
      <c r="P208" s="27" t="s">
        <v>405</v>
      </c>
      <c r="Q208" s="27" t="s">
        <v>500</v>
      </c>
      <c r="R208" s="27">
        <v>200</v>
      </c>
      <c r="S208" s="27" t="s">
        <v>736</v>
      </c>
      <c r="T208" s="27" t="s">
        <v>1370</v>
      </c>
      <c r="U208" s="27" t="s">
        <v>456</v>
      </c>
      <c r="W208" s="27" t="s">
        <v>656</v>
      </c>
      <c r="X208" s="27" t="s">
        <v>1109</v>
      </c>
    </row>
    <row r="209" spans="1:24" hidden="1">
      <c r="A209" s="27" t="s">
        <v>1775</v>
      </c>
      <c r="B209" s="27" t="s">
        <v>1776</v>
      </c>
      <c r="C209" s="27" t="s">
        <v>1777</v>
      </c>
      <c r="D209" s="27" t="s">
        <v>1778</v>
      </c>
      <c r="E209" s="27" t="s">
        <v>401</v>
      </c>
      <c r="F209" s="27" t="s">
        <v>1779</v>
      </c>
      <c r="G209" s="27" t="s">
        <v>1780</v>
      </c>
      <c r="H209" s="29"/>
      <c r="I209" s="27" t="s">
        <v>2021</v>
      </c>
      <c r="J209" s="27" t="s">
        <v>825</v>
      </c>
      <c r="M209" s="40">
        <f t="shared" si="9"/>
        <v>2.3888888888888888</v>
      </c>
      <c r="N209" s="40">
        <f t="shared" si="10"/>
        <v>0</v>
      </c>
      <c r="O209" s="40">
        <f t="shared" si="11"/>
        <v>0</v>
      </c>
      <c r="P209" s="27" t="s">
        <v>491</v>
      </c>
      <c r="Q209" s="27" t="s">
        <v>427</v>
      </c>
      <c r="R209" s="27">
        <v>200</v>
      </c>
      <c r="S209" s="27" t="s">
        <v>468</v>
      </c>
      <c r="T209" s="27" t="s">
        <v>1781</v>
      </c>
      <c r="U209" s="27" t="s">
        <v>456</v>
      </c>
      <c r="W209" s="27" t="s">
        <v>656</v>
      </c>
      <c r="X209" s="27" t="s">
        <v>1782</v>
      </c>
    </row>
    <row r="210" spans="1:24" hidden="1">
      <c r="A210" s="27" t="s">
        <v>948</v>
      </c>
      <c r="B210" s="27" t="s">
        <v>949</v>
      </c>
      <c r="C210" s="27" t="s">
        <v>950</v>
      </c>
      <c r="D210" s="27" t="s">
        <v>951</v>
      </c>
      <c r="E210" s="27" t="s">
        <v>401</v>
      </c>
      <c r="F210" s="27" t="s">
        <v>949</v>
      </c>
      <c r="G210" s="27" t="s">
        <v>952</v>
      </c>
      <c r="I210" s="27" t="s">
        <v>53</v>
      </c>
      <c r="J210" s="27" t="s">
        <v>953</v>
      </c>
      <c r="M210" s="40">
        <f t="shared" si="9"/>
        <v>4.5</v>
      </c>
      <c r="N210" s="40">
        <f t="shared" si="10"/>
        <v>0</v>
      </c>
      <c r="O210" s="40">
        <f t="shared" si="11"/>
        <v>0</v>
      </c>
      <c r="P210" s="27" t="s">
        <v>491</v>
      </c>
      <c r="Q210" s="27" t="s">
        <v>427</v>
      </c>
      <c r="R210" s="27">
        <v>200</v>
      </c>
      <c r="S210" s="27" t="s">
        <v>736</v>
      </c>
      <c r="T210" s="27" t="s">
        <v>460</v>
      </c>
      <c r="U210" s="27" t="s">
        <v>456</v>
      </c>
      <c r="W210" s="27" t="s">
        <v>656</v>
      </c>
      <c r="X210" s="27" t="s">
        <v>954</v>
      </c>
    </row>
    <row r="211" spans="1:24" hidden="1">
      <c r="A211" s="27" t="s">
        <v>1852</v>
      </c>
      <c r="B211" s="27" t="s">
        <v>318</v>
      </c>
      <c r="C211" s="27" t="s">
        <v>319</v>
      </c>
      <c r="D211" s="27" t="s">
        <v>1853</v>
      </c>
      <c r="E211" s="27" t="s">
        <v>401</v>
      </c>
      <c r="F211" s="27" t="s">
        <v>320</v>
      </c>
      <c r="G211" s="27" t="s">
        <v>321</v>
      </c>
      <c r="I211" s="27" t="s">
        <v>94</v>
      </c>
      <c r="J211" s="27" t="s">
        <v>1536</v>
      </c>
      <c r="M211" s="40">
        <f t="shared" si="9"/>
        <v>7.1739130434782608</v>
      </c>
      <c r="N211" s="40">
        <f t="shared" si="10"/>
        <v>0</v>
      </c>
      <c r="O211" s="40">
        <f t="shared" si="11"/>
        <v>0</v>
      </c>
      <c r="P211" s="27" t="s">
        <v>405</v>
      </c>
      <c r="Q211" s="27" t="s">
        <v>1050</v>
      </c>
      <c r="R211" s="27">
        <v>200</v>
      </c>
      <c r="S211" s="27" t="s">
        <v>418</v>
      </c>
      <c r="T211" s="27" t="s">
        <v>1370</v>
      </c>
      <c r="U211" s="27" t="s">
        <v>456</v>
      </c>
      <c r="W211" s="27" t="s">
        <v>656</v>
      </c>
      <c r="X211" s="27" t="s">
        <v>1854</v>
      </c>
    </row>
    <row r="212" spans="1:24" hidden="1">
      <c r="A212" s="27" t="s">
        <v>1815</v>
      </c>
      <c r="B212" s="27" t="s">
        <v>1816</v>
      </c>
      <c r="C212" s="27" t="s">
        <v>1817</v>
      </c>
      <c r="D212" s="27" t="s">
        <v>1818</v>
      </c>
      <c r="E212" s="27" t="s">
        <v>475</v>
      </c>
      <c r="F212" s="27" t="s">
        <v>1819</v>
      </c>
      <c r="G212" s="27" t="s">
        <v>1820</v>
      </c>
      <c r="H212" s="29"/>
      <c r="I212" s="27" t="s">
        <v>2029</v>
      </c>
      <c r="J212" s="27" t="s">
        <v>1637</v>
      </c>
      <c r="M212" s="40">
        <f t="shared" si="9"/>
        <v>2.6666666666666665</v>
      </c>
      <c r="N212" s="40">
        <f t="shared" si="10"/>
        <v>0</v>
      </c>
      <c r="O212" s="40">
        <f t="shared" si="11"/>
        <v>0</v>
      </c>
      <c r="P212" s="27" t="s">
        <v>405</v>
      </c>
      <c r="Q212" s="27" t="s">
        <v>1452</v>
      </c>
      <c r="R212" s="27">
        <v>200</v>
      </c>
      <c r="S212" s="27" t="s">
        <v>1012</v>
      </c>
      <c r="T212" s="27" t="s">
        <v>1370</v>
      </c>
      <c r="U212" s="27" t="s">
        <v>456</v>
      </c>
      <c r="W212" s="27" t="s">
        <v>656</v>
      </c>
      <c r="X212" s="27" t="s">
        <v>1821</v>
      </c>
    </row>
    <row r="213" spans="1:24" hidden="1">
      <c r="A213" s="27" t="s">
        <v>1933</v>
      </c>
      <c r="B213" s="27" t="s">
        <v>1934</v>
      </c>
      <c r="C213" s="27" t="s">
        <v>1935</v>
      </c>
      <c r="D213" s="27" t="s">
        <v>1936</v>
      </c>
      <c r="E213" s="27" t="s">
        <v>401</v>
      </c>
      <c r="F213" s="27" t="s">
        <v>1935</v>
      </c>
      <c r="G213" s="27" t="s">
        <v>1937</v>
      </c>
      <c r="I213" s="27" t="s">
        <v>44</v>
      </c>
      <c r="J213" s="27" t="s">
        <v>1938</v>
      </c>
      <c r="M213" s="40">
        <f t="shared" si="9"/>
        <v>19</v>
      </c>
      <c r="N213" s="40">
        <f t="shared" si="10"/>
        <v>0</v>
      </c>
      <c r="O213" s="40">
        <f t="shared" si="11"/>
        <v>0</v>
      </c>
      <c r="P213" s="27" t="s">
        <v>405</v>
      </c>
      <c r="Q213" s="27" t="s">
        <v>1939</v>
      </c>
      <c r="R213" s="27">
        <v>200</v>
      </c>
      <c r="S213" s="27" t="s">
        <v>655</v>
      </c>
      <c r="T213" s="27" t="s">
        <v>317</v>
      </c>
      <c r="U213" s="27" t="s">
        <v>456</v>
      </c>
      <c r="V213" s="27">
        <v>0</v>
      </c>
      <c r="W213" s="27" t="s">
        <v>656</v>
      </c>
      <c r="X213" s="27" t="s">
        <v>1940</v>
      </c>
    </row>
    <row r="214" spans="1:24" hidden="1">
      <c r="A214" s="27" t="s">
        <v>1838</v>
      </c>
      <c r="B214" s="27" t="s">
        <v>1839</v>
      </c>
      <c r="C214" s="27" t="s">
        <v>1840</v>
      </c>
      <c r="D214" s="27" t="s">
        <v>1841</v>
      </c>
      <c r="E214" s="27" t="s">
        <v>401</v>
      </c>
      <c r="F214" s="27" t="s">
        <v>1842</v>
      </c>
      <c r="G214" s="27" t="s">
        <v>1843</v>
      </c>
      <c r="H214" s="29"/>
      <c r="I214" s="27" t="s">
        <v>62</v>
      </c>
      <c r="J214" s="27" t="s">
        <v>94</v>
      </c>
      <c r="M214" s="40">
        <f t="shared" si="9"/>
        <v>2.0909090909090908</v>
      </c>
      <c r="N214" s="40">
        <f t="shared" si="10"/>
        <v>0</v>
      </c>
      <c r="O214" s="40">
        <f t="shared" si="11"/>
        <v>0</v>
      </c>
      <c r="P214" s="27" t="s">
        <v>491</v>
      </c>
      <c r="Q214" s="27" t="s">
        <v>859</v>
      </c>
      <c r="R214" s="27">
        <v>200</v>
      </c>
      <c r="S214" s="27" t="s">
        <v>655</v>
      </c>
      <c r="T214" s="27" t="s">
        <v>441</v>
      </c>
      <c r="U214" s="27" t="s">
        <v>456</v>
      </c>
      <c r="W214" s="27" t="s">
        <v>656</v>
      </c>
      <c r="X214" s="27" t="s">
        <v>1844</v>
      </c>
    </row>
    <row r="215" spans="1:24" hidden="1">
      <c r="A215" s="27" t="s">
        <v>1007</v>
      </c>
      <c r="B215" s="27" t="s">
        <v>1008</v>
      </c>
      <c r="C215" s="27" t="s">
        <v>1009</v>
      </c>
      <c r="D215" s="27" t="s">
        <v>1010</v>
      </c>
      <c r="E215" s="27" t="s">
        <v>401</v>
      </c>
      <c r="F215" s="27" t="s">
        <v>1008</v>
      </c>
      <c r="G215" s="27" t="s">
        <v>1011</v>
      </c>
      <c r="I215" s="27" t="s">
        <v>62</v>
      </c>
      <c r="J215" s="27" t="s">
        <v>989</v>
      </c>
      <c r="M215" s="40">
        <f t="shared" si="9"/>
        <v>5.1818181818181817</v>
      </c>
      <c r="N215" s="40">
        <f t="shared" si="10"/>
        <v>0</v>
      </c>
      <c r="O215" s="40">
        <f t="shared" si="11"/>
        <v>0</v>
      </c>
      <c r="P215" s="27" t="s">
        <v>585</v>
      </c>
      <c r="Q215" s="27" t="s">
        <v>427</v>
      </c>
      <c r="R215" s="27">
        <v>200</v>
      </c>
      <c r="S215" s="27" t="s">
        <v>1012</v>
      </c>
      <c r="T215" s="27" t="s">
        <v>1370</v>
      </c>
      <c r="U215" s="27" t="s">
        <v>456</v>
      </c>
      <c r="W215" s="27" t="s">
        <v>468</v>
      </c>
      <c r="X215" s="27" t="s">
        <v>1013</v>
      </c>
    </row>
    <row r="216" spans="1:24" hidden="1">
      <c r="A216" s="27" t="s">
        <v>1522</v>
      </c>
      <c r="B216" s="27" t="s">
        <v>1523</v>
      </c>
      <c r="C216" s="27" t="s">
        <v>1524</v>
      </c>
      <c r="D216" s="27" t="s">
        <v>1525</v>
      </c>
      <c r="E216" s="27" t="s">
        <v>401</v>
      </c>
      <c r="F216" s="27" t="s">
        <v>1526</v>
      </c>
      <c r="G216" s="27" t="s">
        <v>1527</v>
      </c>
      <c r="I216" s="27" t="s">
        <v>62</v>
      </c>
      <c r="J216" s="27" t="s">
        <v>1528</v>
      </c>
      <c r="M216" s="40">
        <f t="shared" si="9"/>
        <v>9.2727272727272734</v>
      </c>
      <c r="N216" s="40">
        <f t="shared" si="10"/>
        <v>0</v>
      </c>
      <c r="O216" s="40">
        <f t="shared" si="11"/>
        <v>0</v>
      </c>
      <c r="P216" s="27" t="s">
        <v>405</v>
      </c>
      <c r="Q216" s="27" t="s">
        <v>1529</v>
      </c>
      <c r="R216" s="27">
        <v>200</v>
      </c>
      <c r="S216" s="27" t="s">
        <v>407</v>
      </c>
      <c r="T216" s="27" t="s">
        <v>460</v>
      </c>
      <c r="U216" s="27" t="s">
        <v>456</v>
      </c>
      <c r="W216" s="27" t="s">
        <v>656</v>
      </c>
      <c r="X216" s="27" t="s">
        <v>1530</v>
      </c>
    </row>
    <row r="217" spans="1:24" hidden="1">
      <c r="A217" s="27" t="s">
        <v>1855</v>
      </c>
      <c r="B217" s="27" t="s">
        <v>1856</v>
      </c>
      <c r="C217" s="27" t="s">
        <v>1857</v>
      </c>
      <c r="D217" s="27" t="s">
        <v>1858</v>
      </c>
      <c r="E217" s="27" t="s">
        <v>401</v>
      </c>
      <c r="F217" s="27" t="s">
        <v>1859</v>
      </c>
      <c r="G217" s="27" t="s">
        <v>1860</v>
      </c>
      <c r="H217" s="29"/>
      <c r="I217" s="27" t="s">
        <v>2024</v>
      </c>
      <c r="J217" s="27" t="s">
        <v>825</v>
      </c>
      <c r="M217" s="40">
        <f t="shared" si="9"/>
        <v>1.1944444444444444</v>
      </c>
      <c r="N217" s="40">
        <f t="shared" si="10"/>
        <v>0</v>
      </c>
      <c r="O217" s="40">
        <f t="shared" si="11"/>
        <v>0</v>
      </c>
      <c r="P217" s="27" t="s">
        <v>672</v>
      </c>
      <c r="Q217" s="27" t="s">
        <v>427</v>
      </c>
      <c r="R217" s="27">
        <v>300</v>
      </c>
      <c r="S217" s="27" t="s">
        <v>468</v>
      </c>
      <c r="T217" s="27" t="s">
        <v>460</v>
      </c>
      <c r="U217" s="27" t="s">
        <v>456</v>
      </c>
      <c r="V217" s="27">
        <v>0</v>
      </c>
      <c r="W217" s="27" t="s">
        <v>656</v>
      </c>
      <c r="X217" s="27" t="s">
        <v>1861</v>
      </c>
    </row>
    <row r="218" spans="1:24" hidden="1">
      <c r="A218" s="27" t="s">
        <v>962</v>
      </c>
      <c r="B218" s="27" t="s">
        <v>963</v>
      </c>
      <c r="C218" s="27" t="s">
        <v>964</v>
      </c>
      <c r="D218" s="27" t="s">
        <v>964</v>
      </c>
      <c r="E218" s="27" t="s">
        <v>401</v>
      </c>
      <c r="F218" s="27" t="s">
        <v>965</v>
      </c>
      <c r="G218" s="27" t="s">
        <v>966</v>
      </c>
      <c r="I218" s="27" t="s">
        <v>2060</v>
      </c>
      <c r="J218" s="27" t="s">
        <v>452</v>
      </c>
      <c r="M218" s="40">
        <f t="shared" si="9"/>
        <v>5.9485182781743458</v>
      </c>
      <c r="N218" s="40">
        <f t="shared" si="10"/>
        <v>0</v>
      </c>
      <c r="O218" s="40">
        <f t="shared" si="11"/>
        <v>0</v>
      </c>
      <c r="P218" s="27" t="s">
        <v>491</v>
      </c>
      <c r="Q218" s="27" t="s">
        <v>427</v>
      </c>
      <c r="R218" s="27">
        <v>200</v>
      </c>
      <c r="S218" s="27" t="s">
        <v>397</v>
      </c>
      <c r="T218" s="27" t="s">
        <v>1370</v>
      </c>
      <c r="U218" s="27" t="s">
        <v>456</v>
      </c>
      <c r="W218" s="27" t="s">
        <v>656</v>
      </c>
      <c r="X218" s="27" t="s">
        <v>967</v>
      </c>
    </row>
    <row r="219" spans="1:24" hidden="1">
      <c r="A219" s="27" t="s">
        <v>1865</v>
      </c>
      <c r="B219" s="27" t="s">
        <v>1866</v>
      </c>
      <c r="C219" s="27" t="s">
        <v>1867</v>
      </c>
      <c r="D219" s="27" t="s">
        <v>1868</v>
      </c>
      <c r="E219" s="27" t="s">
        <v>401</v>
      </c>
      <c r="F219" s="27" t="s">
        <v>1869</v>
      </c>
      <c r="G219" s="27" t="s">
        <v>1870</v>
      </c>
      <c r="H219" s="29"/>
      <c r="I219" s="27" t="s">
        <v>743</v>
      </c>
      <c r="J219" s="27" t="s">
        <v>914</v>
      </c>
      <c r="M219" s="40">
        <f t="shared" si="9"/>
        <v>2.032258064516129</v>
      </c>
      <c r="N219" s="40">
        <f t="shared" si="10"/>
        <v>0</v>
      </c>
      <c r="O219" s="40">
        <f t="shared" si="11"/>
        <v>0</v>
      </c>
      <c r="P219" s="27" t="s">
        <v>405</v>
      </c>
      <c r="Q219" s="27" t="s">
        <v>1593</v>
      </c>
      <c r="R219" s="27">
        <v>300</v>
      </c>
      <c r="S219" s="27" t="s">
        <v>418</v>
      </c>
      <c r="T219" s="27" t="s">
        <v>1041</v>
      </c>
      <c r="U219" s="27" t="s">
        <v>456</v>
      </c>
      <c r="V219" s="27">
        <v>0</v>
      </c>
      <c r="W219" s="27" t="s">
        <v>656</v>
      </c>
      <c r="X219" s="27" t="s">
        <v>922</v>
      </c>
    </row>
    <row r="220" spans="1:24" hidden="1">
      <c r="A220" s="27" t="s">
        <v>917</v>
      </c>
      <c r="B220" s="27" t="s">
        <v>918</v>
      </c>
      <c r="C220" s="27" t="s">
        <v>919</v>
      </c>
      <c r="D220" s="27" t="s">
        <v>920</v>
      </c>
      <c r="E220" s="27" t="s">
        <v>401</v>
      </c>
      <c r="F220" s="27" t="s">
        <v>918</v>
      </c>
      <c r="G220" s="27" t="s">
        <v>921</v>
      </c>
      <c r="I220" s="27" t="s">
        <v>62</v>
      </c>
      <c r="J220" s="27" t="s">
        <v>181</v>
      </c>
      <c r="M220" s="40">
        <f t="shared" si="9"/>
        <v>4.7272727272727275</v>
      </c>
      <c r="N220" s="40">
        <f t="shared" si="10"/>
        <v>0</v>
      </c>
      <c r="O220" s="40">
        <f t="shared" si="11"/>
        <v>0</v>
      </c>
      <c r="P220" s="27" t="s">
        <v>405</v>
      </c>
      <c r="Q220" s="27" t="s">
        <v>773</v>
      </c>
      <c r="R220" s="27">
        <v>200</v>
      </c>
      <c r="S220" s="27" t="s">
        <v>418</v>
      </c>
      <c r="T220" s="27" t="s">
        <v>460</v>
      </c>
      <c r="U220" s="27" t="s">
        <v>456</v>
      </c>
      <c r="V220" s="27">
        <v>0</v>
      </c>
      <c r="W220" s="27" t="s">
        <v>397</v>
      </c>
      <c r="X220" s="27" t="s">
        <v>922</v>
      </c>
    </row>
    <row r="221" spans="1:24" hidden="1">
      <c r="A221" s="27" t="s">
        <v>1915</v>
      </c>
      <c r="B221" s="27" t="s">
        <v>1916</v>
      </c>
      <c r="C221" s="27" t="s">
        <v>1917</v>
      </c>
      <c r="D221" s="27" t="s">
        <v>1918</v>
      </c>
      <c r="E221" s="27" t="s">
        <v>401</v>
      </c>
      <c r="F221" s="27" t="s">
        <v>741</v>
      </c>
      <c r="G221" s="27" t="s">
        <v>1919</v>
      </c>
      <c r="H221" s="29"/>
      <c r="I221" s="27" t="s">
        <v>44</v>
      </c>
      <c r="J221" s="27" t="s">
        <v>135</v>
      </c>
      <c r="M221" s="40">
        <f t="shared" si="9"/>
        <v>1.9</v>
      </c>
      <c r="N221" s="40">
        <f t="shared" si="10"/>
        <v>0</v>
      </c>
      <c r="O221" s="40">
        <f t="shared" si="11"/>
        <v>0</v>
      </c>
      <c r="P221" s="27" t="s">
        <v>405</v>
      </c>
      <c r="Q221" s="27" t="s">
        <v>427</v>
      </c>
      <c r="R221" s="27">
        <v>200</v>
      </c>
      <c r="S221" s="27" t="s">
        <v>418</v>
      </c>
      <c r="T221" s="27" t="s">
        <v>460</v>
      </c>
      <c r="U221" s="27" t="s">
        <v>456</v>
      </c>
      <c r="W221" s="27" t="s">
        <v>656</v>
      </c>
      <c r="X221" s="27" t="s">
        <v>1920</v>
      </c>
    </row>
    <row r="222" spans="1:24" hidden="1">
      <c r="A222" s="27" t="s">
        <v>900</v>
      </c>
      <c r="B222" s="27" t="s">
        <v>901</v>
      </c>
      <c r="C222" s="27" t="s">
        <v>902</v>
      </c>
      <c r="D222" s="27" t="s">
        <v>903</v>
      </c>
      <c r="E222" s="27" t="s">
        <v>475</v>
      </c>
      <c r="F222" s="27" t="s">
        <v>904</v>
      </c>
      <c r="G222" s="27" t="s">
        <v>905</v>
      </c>
      <c r="I222" s="27" t="s">
        <v>117</v>
      </c>
      <c r="J222" s="27" t="s">
        <v>435</v>
      </c>
      <c r="M222" s="40">
        <f t="shared" si="9"/>
        <v>3.5</v>
      </c>
      <c r="N222" s="40">
        <f t="shared" si="10"/>
        <v>0</v>
      </c>
      <c r="O222" s="40">
        <f t="shared" si="11"/>
        <v>0</v>
      </c>
      <c r="P222" s="27" t="s">
        <v>491</v>
      </c>
      <c r="Q222" s="27" t="s">
        <v>906</v>
      </c>
      <c r="R222" s="27">
        <v>200</v>
      </c>
      <c r="S222" s="27" t="s">
        <v>418</v>
      </c>
      <c r="T222" s="27" t="s">
        <v>460</v>
      </c>
      <c r="U222" s="27" t="s">
        <v>456</v>
      </c>
      <c r="W222" s="27" t="s">
        <v>656</v>
      </c>
      <c r="X222" s="27" t="s">
        <v>907</v>
      </c>
    </row>
    <row r="223" spans="1:24" hidden="1">
      <c r="A223" s="27" t="s">
        <v>1925</v>
      </c>
      <c r="B223" s="27" t="s">
        <v>1926</v>
      </c>
      <c r="C223" s="27" t="s">
        <v>1927</v>
      </c>
      <c r="D223" s="27" t="s">
        <v>1928</v>
      </c>
      <c r="E223" s="27" t="s">
        <v>401</v>
      </c>
      <c r="F223" s="27" t="s">
        <v>1929</v>
      </c>
      <c r="G223" s="27" t="s">
        <v>1930</v>
      </c>
      <c r="H223" s="29"/>
      <c r="I223" s="27" t="s">
        <v>2061</v>
      </c>
      <c r="J223" s="27" t="s">
        <v>1386</v>
      </c>
      <c r="M223" s="40">
        <f t="shared" si="9"/>
        <v>2.5201612903225805</v>
      </c>
      <c r="N223" s="40">
        <f t="shared" si="10"/>
        <v>0</v>
      </c>
      <c r="O223" s="40">
        <f t="shared" si="11"/>
        <v>0</v>
      </c>
      <c r="P223" s="27" t="s">
        <v>405</v>
      </c>
      <c r="Q223" s="27" t="s">
        <v>1931</v>
      </c>
      <c r="R223" s="27">
        <v>200</v>
      </c>
      <c r="S223" s="27" t="s">
        <v>418</v>
      </c>
      <c r="T223" s="27" t="s">
        <v>1370</v>
      </c>
      <c r="U223" s="27" t="s">
        <v>456</v>
      </c>
      <c r="W223" s="27" t="s">
        <v>656</v>
      </c>
      <c r="X223" s="27" t="s">
        <v>1932</v>
      </c>
    </row>
    <row r="224" spans="1:24" hidden="1">
      <c r="A224" s="27" t="s">
        <v>1223</v>
      </c>
      <c r="B224" s="27" t="s">
        <v>1224</v>
      </c>
      <c r="C224" s="27" t="s">
        <v>1225</v>
      </c>
      <c r="D224" s="27" t="s">
        <v>1226</v>
      </c>
      <c r="E224" s="27" t="s">
        <v>475</v>
      </c>
      <c r="F224" s="27" t="s">
        <v>1224</v>
      </c>
      <c r="G224" s="27" t="s">
        <v>1227</v>
      </c>
      <c r="I224" s="27" t="s">
        <v>1427</v>
      </c>
      <c r="J224" s="27" t="s">
        <v>477</v>
      </c>
      <c r="M224" s="40">
        <f t="shared" si="9"/>
        <v>3.2352941176470589</v>
      </c>
      <c r="N224" s="40">
        <f t="shared" si="10"/>
        <v>0</v>
      </c>
      <c r="O224" s="40">
        <f t="shared" si="11"/>
        <v>0</v>
      </c>
      <c r="P224" s="27" t="s">
        <v>491</v>
      </c>
      <c r="Q224" s="27" t="s">
        <v>1228</v>
      </c>
      <c r="R224" s="27">
        <v>300</v>
      </c>
      <c r="S224" s="27" t="s">
        <v>418</v>
      </c>
      <c r="T224" s="27" t="s">
        <v>1116</v>
      </c>
      <c r="U224" s="27" t="s">
        <v>456</v>
      </c>
      <c r="W224" s="27" t="s">
        <v>397</v>
      </c>
      <c r="X224" s="27" t="s">
        <v>1229</v>
      </c>
    </row>
    <row r="225" spans="1:24" hidden="1">
      <c r="A225" s="27" t="s">
        <v>1964</v>
      </c>
      <c r="B225" s="27" t="s">
        <v>1965</v>
      </c>
      <c r="C225" s="27" t="s">
        <v>1966</v>
      </c>
      <c r="D225" s="27" t="s">
        <v>1967</v>
      </c>
      <c r="E225" s="27" t="s">
        <v>475</v>
      </c>
      <c r="F225" s="27" t="s">
        <v>1965</v>
      </c>
      <c r="G225" s="27" t="s">
        <v>1968</v>
      </c>
      <c r="I225" s="27" t="s">
        <v>74</v>
      </c>
      <c r="J225" s="27" t="s">
        <v>1969</v>
      </c>
      <c r="M225" s="40">
        <f t="shared" si="9"/>
        <v>16.23076923076923</v>
      </c>
      <c r="N225" s="40">
        <f t="shared" si="10"/>
        <v>0</v>
      </c>
      <c r="O225" s="40">
        <f t="shared" si="11"/>
        <v>0</v>
      </c>
      <c r="P225" s="27" t="s">
        <v>491</v>
      </c>
      <c r="Q225" s="27" t="s">
        <v>1058</v>
      </c>
      <c r="R225" s="27">
        <v>200</v>
      </c>
      <c r="S225" s="27" t="s">
        <v>418</v>
      </c>
      <c r="T225" s="27" t="s">
        <v>460</v>
      </c>
      <c r="U225" s="27" t="s">
        <v>456</v>
      </c>
      <c r="W225" s="27" t="s">
        <v>656</v>
      </c>
      <c r="X225" s="27" t="s">
        <v>1970</v>
      </c>
    </row>
    <row r="226" spans="1:24" hidden="1">
      <c r="A226" s="27" t="s">
        <v>1406</v>
      </c>
      <c r="B226" s="27" t="s">
        <v>1407</v>
      </c>
      <c r="C226" s="27" t="s">
        <v>1408</v>
      </c>
      <c r="D226" s="27" t="s">
        <v>1409</v>
      </c>
      <c r="E226" s="27" t="s">
        <v>475</v>
      </c>
      <c r="F226" s="27" t="s">
        <v>1407</v>
      </c>
      <c r="G226" s="27" t="s">
        <v>1410</v>
      </c>
      <c r="I226" s="27" t="s">
        <v>62</v>
      </c>
      <c r="J226" s="27" t="s">
        <v>1411</v>
      </c>
      <c r="M226" s="40">
        <f t="shared" si="9"/>
        <v>8.6363636363636367</v>
      </c>
      <c r="N226" s="40">
        <f t="shared" si="10"/>
        <v>0</v>
      </c>
      <c r="O226" s="40">
        <f t="shared" si="11"/>
        <v>0</v>
      </c>
      <c r="P226" s="27" t="s">
        <v>491</v>
      </c>
      <c r="Q226" s="27" t="s">
        <v>1058</v>
      </c>
      <c r="R226" s="27">
        <v>200</v>
      </c>
      <c r="S226" s="27" t="s">
        <v>418</v>
      </c>
      <c r="T226" s="27" t="s">
        <v>397</v>
      </c>
      <c r="U226" s="27" t="s">
        <v>456</v>
      </c>
      <c r="V226" s="27">
        <v>0</v>
      </c>
      <c r="W226" s="27" t="s">
        <v>397</v>
      </c>
      <c r="X226" s="27" t="s">
        <v>1412</v>
      </c>
    </row>
    <row r="227" spans="1:24" hidden="1">
      <c r="A227" s="27" t="s">
        <v>1352</v>
      </c>
      <c r="B227" s="27" t="s">
        <v>1353</v>
      </c>
      <c r="C227" s="27" t="s">
        <v>1354</v>
      </c>
      <c r="D227" s="27" t="s">
        <v>1355</v>
      </c>
      <c r="E227" s="27" t="s">
        <v>475</v>
      </c>
      <c r="F227" s="27" t="s">
        <v>1356</v>
      </c>
      <c r="G227" s="27" t="s">
        <v>1357</v>
      </c>
      <c r="I227" s="27" t="s">
        <v>531</v>
      </c>
      <c r="J227" s="27" t="s">
        <v>1358</v>
      </c>
      <c r="M227" s="40">
        <f t="shared" si="9"/>
        <v>4.2</v>
      </c>
      <c r="N227" s="40">
        <f t="shared" si="10"/>
        <v>0</v>
      </c>
      <c r="O227" s="40">
        <f t="shared" si="11"/>
        <v>0</v>
      </c>
      <c r="P227" s="27" t="s">
        <v>491</v>
      </c>
      <c r="Q227" s="27" t="s">
        <v>1058</v>
      </c>
      <c r="R227" s="27">
        <v>300</v>
      </c>
      <c r="S227" s="27" t="s">
        <v>1058</v>
      </c>
      <c r="T227" s="27" t="s">
        <v>460</v>
      </c>
      <c r="U227" s="27" t="s">
        <v>456</v>
      </c>
      <c r="W227" s="27" t="s">
        <v>397</v>
      </c>
      <c r="X227" s="27" t="s">
        <v>1277</v>
      </c>
    </row>
    <row r="228" spans="1:24" hidden="1">
      <c r="A228" s="27" t="s">
        <v>1269</v>
      </c>
      <c r="B228" s="27" t="s">
        <v>1270</v>
      </c>
      <c r="C228" s="27" t="s">
        <v>1271</v>
      </c>
      <c r="D228" s="27" t="s">
        <v>1272</v>
      </c>
      <c r="E228" s="27" t="s">
        <v>401</v>
      </c>
      <c r="F228" s="27" t="s">
        <v>1273</v>
      </c>
      <c r="G228" s="27" t="s">
        <v>1274</v>
      </c>
      <c r="I228" s="27" t="s">
        <v>74</v>
      </c>
      <c r="J228" s="27" t="s">
        <v>1275</v>
      </c>
      <c r="M228" s="40">
        <f t="shared" si="9"/>
        <v>5.7692307692307692</v>
      </c>
      <c r="N228" s="40">
        <f t="shared" si="10"/>
        <v>0</v>
      </c>
      <c r="O228" s="40">
        <f t="shared" si="11"/>
        <v>0</v>
      </c>
      <c r="P228" s="27" t="s">
        <v>405</v>
      </c>
      <c r="Q228" s="27" t="s">
        <v>1276</v>
      </c>
      <c r="R228" s="27">
        <v>200</v>
      </c>
      <c r="S228" s="27" t="s">
        <v>736</v>
      </c>
      <c r="T228" s="27" t="s">
        <v>441</v>
      </c>
      <c r="U228" s="27" t="s">
        <v>456</v>
      </c>
      <c r="V228" s="27">
        <v>0</v>
      </c>
      <c r="W228" s="27" t="s">
        <v>799</v>
      </c>
      <c r="X228" s="27" t="s">
        <v>1277</v>
      </c>
    </row>
    <row r="229" spans="1:24" hidden="1">
      <c r="A229" s="27" t="s">
        <v>1958</v>
      </c>
      <c r="B229" s="27" t="s">
        <v>1959</v>
      </c>
      <c r="C229" s="27" t="s">
        <v>1737</v>
      </c>
      <c r="D229" s="27" t="s">
        <v>1737</v>
      </c>
      <c r="E229" s="27" t="s">
        <v>401</v>
      </c>
      <c r="F229" s="27" t="s">
        <v>1960</v>
      </c>
      <c r="G229" s="27" t="s">
        <v>1961</v>
      </c>
      <c r="I229" s="27" t="s">
        <v>36</v>
      </c>
      <c r="J229" s="27" t="s">
        <v>1962</v>
      </c>
      <c r="M229" s="40">
        <f t="shared" si="9"/>
        <v>10.35</v>
      </c>
      <c r="N229" s="40">
        <f t="shared" si="10"/>
        <v>0</v>
      </c>
      <c r="O229" s="40">
        <f t="shared" si="11"/>
        <v>0</v>
      </c>
      <c r="P229" s="27" t="s">
        <v>405</v>
      </c>
      <c r="Q229" s="27" t="s">
        <v>427</v>
      </c>
      <c r="R229" s="27">
        <v>200</v>
      </c>
      <c r="S229" s="27" t="s">
        <v>468</v>
      </c>
      <c r="T229" s="27" t="s">
        <v>2062</v>
      </c>
      <c r="U229" s="27" t="s">
        <v>456</v>
      </c>
      <c r="V229" s="27">
        <v>0</v>
      </c>
      <c r="W229" s="27" t="s">
        <v>656</v>
      </c>
      <c r="X229" s="27" t="s">
        <v>1963</v>
      </c>
    </row>
    <row r="230" spans="1:24" hidden="1">
      <c r="A230" s="27" t="s">
        <v>1735</v>
      </c>
      <c r="B230" s="27" t="s">
        <v>1736</v>
      </c>
      <c r="C230" s="27" t="s">
        <v>1737</v>
      </c>
      <c r="D230" s="27" t="s">
        <v>1737</v>
      </c>
      <c r="E230" s="27" t="s">
        <v>401</v>
      </c>
      <c r="F230" s="27" t="s">
        <v>1738</v>
      </c>
      <c r="G230" s="27" t="s">
        <v>1739</v>
      </c>
      <c r="I230" s="27" t="s">
        <v>522</v>
      </c>
      <c r="J230" s="27" t="s">
        <v>1740</v>
      </c>
      <c r="M230" s="40">
        <f t="shared" si="9"/>
        <v>5.5769230769230766</v>
      </c>
      <c r="N230" s="40">
        <f t="shared" si="10"/>
        <v>0</v>
      </c>
      <c r="O230" s="40">
        <f t="shared" si="11"/>
        <v>0</v>
      </c>
      <c r="P230" s="27" t="s">
        <v>405</v>
      </c>
      <c r="Q230" s="27" t="s">
        <v>427</v>
      </c>
      <c r="R230" s="27">
        <v>200</v>
      </c>
      <c r="S230" s="27" t="s">
        <v>468</v>
      </c>
      <c r="T230" s="27" t="s">
        <v>441</v>
      </c>
      <c r="U230" s="27" t="s">
        <v>456</v>
      </c>
      <c r="V230" s="27">
        <v>0</v>
      </c>
      <c r="W230" s="27" t="s">
        <v>656</v>
      </c>
      <c r="X230" s="27" t="s">
        <v>1741</v>
      </c>
    </row>
    <row r="231" spans="1:24" hidden="1">
      <c r="A231" s="27" t="s">
        <v>793</v>
      </c>
      <c r="B231" s="27" t="s">
        <v>794</v>
      </c>
      <c r="C231" s="27" t="s">
        <v>795</v>
      </c>
      <c r="D231" s="27" t="s">
        <v>796</v>
      </c>
      <c r="E231" s="27" t="s">
        <v>475</v>
      </c>
      <c r="F231" s="27" t="s">
        <v>797</v>
      </c>
      <c r="G231" s="27" t="s">
        <v>798</v>
      </c>
      <c r="I231" s="27" t="s">
        <v>62</v>
      </c>
      <c r="J231" s="27" t="s">
        <v>772</v>
      </c>
      <c r="M231" s="40">
        <f t="shared" si="9"/>
        <v>3.4545454545454546</v>
      </c>
      <c r="N231" s="40">
        <f t="shared" si="10"/>
        <v>0</v>
      </c>
      <c r="O231" s="40">
        <f t="shared" si="11"/>
        <v>0</v>
      </c>
      <c r="P231" s="27" t="s">
        <v>491</v>
      </c>
      <c r="Q231" s="27" t="s">
        <v>523</v>
      </c>
      <c r="R231" s="27">
        <v>200</v>
      </c>
      <c r="S231" s="27" t="s">
        <v>418</v>
      </c>
      <c r="T231" s="27" t="s">
        <v>441</v>
      </c>
      <c r="U231" s="27" t="s">
        <v>456</v>
      </c>
      <c r="W231" s="27" t="s">
        <v>799</v>
      </c>
      <c r="X231" s="27" t="s">
        <v>800</v>
      </c>
    </row>
    <row r="232" spans="1:24" hidden="1">
      <c r="A232" s="27" t="s">
        <v>758</v>
      </c>
      <c r="B232" s="27" t="s">
        <v>759</v>
      </c>
      <c r="C232" s="27" t="s">
        <v>760</v>
      </c>
      <c r="D232" s="27" t="s">
        <v>761</v>
      </c>
      <c r="E232" s="27" t="s">
        <v>401</v>
      </c>
      <c r="F232" s="27" t="s">
        <v>762</v>
      </c>
      <c r="G232" s="27" t="s">
        <v>763</v>
      </c>
      <c r="I232" s="27" t="s">
        <v>2063</v>
      </c>
      <c r="J232" s="27" t="s">
        <v>764</v>
      </c>
      <c r="M232" s="40">
        <f t="shared" si="9"/>
        <v>3.1291484923193629</v>
      </c>
      <c r="N232" s="40">
        <f t="shared" si="10"/>
        <v>0</v>
      </c>
      <c r="O232" s="40">
        <f t="shared" si="11"/>
        <v>0</v>
      </c>
      <c r="P232" s="27" t="s">
        <v>405</v>
      </c>
      <c r="Q232" s="27" t="s">
        <v>654</v>
      </c>
      <c r="R232" s="27">
        <v>200</v>
      </c>
      <c r="S232" s="27" t="s">
        <v>418</v>
      </c>
      <c r="T232" s="27" t="s">
        <v>441</v>
      </c>
      <c r="U232" s="27" t="s">
        <v>37</v>
      </c>
      <c r="W232" s="27" t="s">
        <v>468</v>
      </c>
      <c r="X232" s="27" t="s">
        <v>765</v>
      </c>
    </row>
  </sheetData>
  <autoFilter ref="A1:X232" xr:uid="{00000000-0009-0000-0000-000002000000}">
    <filterColumn colId="7">
      <customFilters>
        <customFilter operator="notEqual" val=""/>
      </customFilters>
    </filterColumn>
    <filterColumn colId="12">
      <customFilters>
        <customFilter operator="greaterThanOrEqual" val="3"/>
      </customFilters>
    </filterColumn>
    <filterColumn colId="14">
      <filters>
        <filter val="0.0000"/>
        <filter val="0.0006"/>
        <filter val="0.0013"/>
        <filter val="0.0014"/>
        <filter val="0.0016"/>
        <filter val="0.0018"/>
        <filter val="0.0020"/>
        <filter val="0.0021"/>
        <filter val="0.0022"/>
        <filter val="0.0023"/>
        <filter val="0.0024"/>
        <filter val="0.0025"/>
        <filter val="0.0026"/>
        <filter val="0.0027"/>
        <filter val="0.0028"/>
        <filter val="0.0029"/>
        <filter val="0.0030"/>
        <filter val="0.0031"/>
        <filter val="0.0032"/>
        <filter val="0.0033"/>
        <filter val="0.0034"/>
        <filter val="0.0036"/>
        <filter val="0.0037"/>
        <filter val="0.0038"/>
        <filter val="0.0039"/>
        <filter val="0.0041"/>
        <filter val="0.0042"/>
        <filter val="0.0043"/>
        <filter val="0.0045"/>
        <filter val="0.0047"/>
        <filter val="0.0048"/>
        <filter val="0.0049"/>
        <filter val="0.0053"/>
        <filter val="0.0057"/>
        <filter val="0.0058"/>
        <filter val="0.0059"/>
        <filter val="0.0060"/>
        <filter val="0.0061"/>
        <filter val="0.0064"/>
        <filter val="0.0065"/>
        <filter val="0.0067"/>
        <filter val="0.0068"/>
        <filter val="0.0072"/>
        <filter val="0.0073"/>
        <filter val="0.0074"/>
        <filter val="0.0075"/>
        <filter val="0.0077"/>
        <filter val="0.0079"/>
        <filter val="0.0081"/>
        <filter val="0.0082"/>
        <filter val="0.0083"/>
        <filter val="0.0089"/>
        <filter val="0.0091"/>
        <filter val="0.0093"/>
        <filter val="0.0099"/>
        <filter val="0.0107"/>
        <filter val="0.0110"/>
        <filter val="0.0122"/>
        <filter val="0.0127"/>
        <filter val="0.0135"/>
        <filter val="0.0136"/>
        <filter val="0.0143"/>
        <filter val="0.0158"/>
        <filter val="0.0166"/>
        <filter val="0.0167"/>
        <filter val="0.0212"/>
        <filter val="0.0313"/>
        <filter val="0.0600"/>
        <filter val="0.0674"/>
      </filters>
    </filterColumn>
    <filterColumn colId="21">
      <customFilters>
        <customFilter operator="lessThanOrEqual" val="600"/>
      </customFilters>
    </filterColumn>
    <filterColumn colId="22">
      <filters>
        <filter val="Abby发布了一篇小红书笔记，快来看吧！😆 1tDFYCj8fTQ7stT 😆 http://xhslink.com/YK1yK，复制本条信息，打开【小红书】App查看精彩内容！"/>
        <filter val="Even、zZ发布了一篇小红书笔记，快来看吧！😆 FWDW2emdJxtofE9 😆 http://xhslink.com/T29mK，复制本条信息，打开【小红书】App查看精彩内容！"/>
        <filter val="http://xhslink.com/5y3yK"/>
        <filter val="http://xhslink.com/88FsK"/>
        <filter val="https://itunes.apple.com/cn/app/id741292507?l=en&amp;mt=8"/>
        <filter val="https://www.xiaohongshu.com/discovery/item/5f619be800000000010062ff?xhsshare=CopyLink&amp;appuid=5da594440000000001003a2f&amp;apptime=1602424902"/>
        <filter val="https://www.xiaohongshu.com/discovery/item/5f71998d000000000101e809?xhsshare=CopyLink&amp;appuid=5e746082000000000100ab5b&amp;apptime=1601478276"/>
        <filter val="https://www.xiaohongshu.com/discovery/item/5f7476de000000000100ae8f?xhsshare=CopyLink&amp;appuid=5c5e3c58000000001a037783&amp;apptime=1602672600"/>
        <filter val="https://www.xiaohongshu.com/discovery/item/5f74971d0000000001004f4b?apptime=1602298397&amp;appuid=5ee8cac7000000000101e693&amp;xhsshare=CopyLink"/>
        <filter val="https://www.xiaohongshu.com/discovery/item/5f7af5720000000001009418?apptime=1602675317&amp;appuid=5f1bd74e000000000101e80f&amp;xhsshare=CopyLink"/>
        <filter val="https://www.xiaohongshu.com/discovery/item/5f8018bf00000000010065ef?xhsshare=CopyLink&amp;appuid=5eeb919e000000000100465c&amp;apptime=1602325407"/>
        <filter val="https://www.xiaohongshu.com/discovery/item/5f86bbb9000000000101cbfe?xhsshare=CopyLink&amp;appuid=5ee8d53f000000000101d89d&amp;apptime=1602665777"/>
        <filter val="https://www.xiaohongshu.com/user/profile/56c6847d1c07df21022ba284?xhsshare=CopyLink&amp;appuid=56c6847d1c07df21022ba284&amp;apptime=1601187152"/>
        <filter val="https://www.xiaohongshu.com/user/profile/58837ebe50c4b46f0dd1e006?xhsshare=CopyLink&amp;appuid=58837ebe50c4b46f0dd1e006&amp;apptime=1597934565"/>
        <filter val="https://www.xiaohongshu.com/user/profile/593de35b50c4b45ec9c386b3?xhsshare=CopyLink&amp;appuid=58fb3fbe6a6a693190f8cb36&amp;apptime=1600763662"/>
        <filter val="https://www.xiaohongshu.com/user/profile/5a032bc74eacab78d62110be?xhsshare=CopyLink&amp;appuid=5a032bc74eacab78d62110be&amp;apptime=1597939523"/>
        <filter val="https://www.xiaohongshu.com/user/profile/5ae936ac6b58b71f841aaca9?xhsshare=CopyLink&amp;appuid=5ae936ac6b58b71f841aaca9&amp;apptime=1602817013"/>
        <filter val="https://www.xiaohongshu.com/user/profile/5b4364f7e8ac2b4bcfc508b1?xhsshare=CopyLink&amp;appuid=5b4364f7e8ac2b4bcfc508b1&amp;apptime=1596857646"/>
        <filter val="https://www.xiaohongshu.com/user/profile/5b55cf1a4eacab79864b4d6a?xhsshare=CopyLink&amp;appuid=5b55cf1a4eacab79864b4d6a&amp;apptime=1571638097"/>
        <filter val="https://www.xiaohongshu.com/user/profile/5b5955bae8ac2b5ce3c676ed?xhsshare=CopyLink&amp;appuid=5b5955bae8ac2b5ce3c676ed&amp;apptime=1600399124"/>
        <filter val="https://www.xiaohongshu.com/user/profile/5bab974a8abbba0001941055?xhsshare=CopyLink&amp;appuid=5bab974a8abbba0001941055&amp;apptime=1552537339"/>
        <filter val="https://www.xiaohongshu.com/user/profile/5bacacedaa7cbb0001f34c72?xhsshare=CopyLink&amp;appuid=5bacacedaa7cbb0001f34c72&amp;apptime=1553512427"/>
        <filter val="https://www.xiaohongshu.com/user/profile/5bacf3000336da000188371e?xhsshare=CopyLink&amp;appuid=5bacf3000336da000188371e&amp;apptime=1592632318"/>
        <filter val="https://www.xiaohongshu.com/user/profile/5baddd0d8e36b50001ae16ac?xhsshare=CopyLink&amp;appuid=5baddd0d8e36b50001ae16ac&amp;apptime=1597982443"/>
        <filter val="https://www.xiaohongshu.com/user/profile/5bade0a01a75320001cb7c38?xhsshare=CopyLink&amp;appuid=5bade0a01a75320001cb7c38&amp;apptime=1542600205"/>
        <filter val="https://www.xiaohongshu.com/user/profile/5bade50567121e0001dd74df?xhsshare=CopyLink&amp;appuid=5bade50567121e0001dd74df&amp;apptime=1574134539"/>
        <filter val="https://www.xiaohongshu.com/user/profile/5baf31c144deec0001b61c6b?xhsshare=CopyLink&amp;appuid=5baf31c144deec0001b61c6b&amp;apptime=1589166983"/>
        <filter val="https://www.xiaohongshu.com/user/profile/5bb0a49bcd338f00016f82b9?xhsshare=CopyLink&amp;appuid=5bb0a49bcd338f00016f82b9&amp;apptime=1560310382"/>
        <filter val="https://www.xiaohongshu.com/user/profile/5bb6f46b6ccde00001685797?xhsshare=CopyLink&amp;appuid=5bb6f46b6ccde00001685797&amp;apptime=15749"/>
        <filter val="https://www.xiaohongshu.com/user/profile/5bcc16238c138d0001f31079?xhsshare=CopyLink&amp;appuid=5bcc16238c138d0001f31079&amp;apptime=1563426503"/>
        <filter val="https://www.xiaohongshu.com/user/profile/5bcc276083f1170001689b55?xhsshare=CopyLink&amp;appuid=5bcc276083f1170001689b55&amp;apptime=1583306415"/>
        <filter val="https://www.xiaohongshu.com/user/profile/5bdac65cfa3e430001ae43dc?xhsshare=CopyLink&amp;appuid=5bdac65cfa3e430001ae43dc&amp;apptime=1576737167"/>
        <filter val="https://www.xiaohongshu.com/user/profile/5bf92bd3f1819b0001ce27c9?xhsshare=CopyLink&amp;appuid=5bf92bd3f1819b0001ce27c9&amp;apptime=1589338528"/>
        <filter val="https://www.xiaohongshu.com/user/profile/5bfd3997e5ff920001bbbe2f?xhsshare=CopyLink&amp;appuid=5bfd3997e5ff920001bbbe2f&amp;apptime=1597387062"/>
        <filter val="https://www.xiaohongshu.com/user/profile/5bff98e20000000005013294?xhsshare=CopyLink&amp;appuid=5bff98e20000000005013294&amp;apptime=1551843906"/>
        <filter val="https://www.xiaohongshu.com/user/profile/5c23449e000000000703c832?xhsshare=CopyLink&amp;appuid=5c23449e000000000703c832&amp;apptime=1593416055"/>
        <filter val="k头小猫咪发布了一篇小红书笔记，快来看吧！😆 TtZ7NQpyqqvPZxZ 😆 http://xhslink.com/Y3ppK，复制本条信息，打开【小红书】App查看精彩内容！"/>
        <filter val="LCORGI 柯小基发布了一篇小红书笔记，快来看吧！😆 1rJsS4iOUSpBoVp 😆 http://xhslink.com/KWHnK，复制本条信息，打开【小红书】App查看精彩内容！"/>
        <filter val="sunny_杉哥发布了一篇小红书笔记，快来看吧！😆 zm43ZnbhOW7eG1B 😆 http://xhslink.com/am0mK，复制本条信息，打开【小红书】App查看精彩内容！"/>
        <filter val="wings发布了一篇小红书笔记，快来看吧！😆 Uv4akOpbicLWnVv 😆 http://xhslink.com/XfanK，复制本条信息，打开【小红书】App查看精彩内容！"/>
        <filter val="一一的麻麻叫Angel发布了一篇小红书笔记，快来看吧！😆 2Kw0VHCf9OBZmQi 😆 http://xhslink.com/NpCnK，复制本条信息，打开【小红书】App查看精彩内容！"/>
        <filter val="一位靓女揪咪发布了一篇小红书笔记，快来看吧！😆 i0Zn3g3TmxfQ9Ns 😆 http://xhslink.com/TQ0sK，复制本条信息，打开【小红书】App查看精彩内容！"/>
        <filter val="一位靓妹而已发布了一篇小红书笔记，快来看吧！😆 XNN1lxpqQYaFmG0 😆 http://xhslink.com/yqpHK，复制本条信息，打开【小红书】App查看精彩内容！"/>
        <filter val="书林书林呀～发布了一篇小红书笔记，快来看吧！😆 klve0yzckP79I7w 😆 http://xhslink.com/RganK，复制本条信息，打开【小红书】App查看精彩内容！"/>
        <filter val="伊丽不够白发布了一篇小红书笔记，快来看吧！😆 CXlEvH38OWcsQx7 😆 http://xhslink.com/zuTnK，复制本条信息，打开【小红书】App查看精彩内容！"/>
        <filter val="勿忘心安发布了一篇小红书笔记，快来看吧！😆 bxR2jqQtPdXuy8K 😆 http://xhslink.com/wjjnK，复制本条信息，打开【小红书】App查看精彩内容！"/>
        <filter val="啊烁蓝哩发布了一篇小红书笔记，快来看吧！😆 6WbJc1Du1Rvf0Yi 😆 http://xhslink.com/bd8mK，复制本条信息，打开【小红书】App查看精彩内容！"/>
        <filter val="奶糖大儿童发布了一篇小红书笔记，快来看吧！😆 rCJ1vYKJST1PUqf 😆 http://xhslink.com/HVXmK，复制本条信息，打开【小红书】App查看精彩内容！"/>
        <filter val="子墨发布了一篇小红书笔记，快来看吧！😆 YmM08fxNtFwkn9C 😆 http://xhslink.com/WTmuK，复制本条信息，打开【小红书】App查看精彩内容！"/>
        <filter val="小丁今天吃柚子了嘛发布了一篇小红书笔记，快来看吧！😆 TYDPqHNOawCJ0ry 😆 http://xhslink.com/ZUroK，复制本条信息，打开【小红书】App查看精彩内容！"/>
        <filter val="小杜同学发布了一篇小红书笔记，快来看吧！😆 G9zbT7MPfMuOhLv 😆 http://xhslink.com/drAqK，复制本条信息，打开【小红书】App查看精彩内容！"/>
        <filter val="小脚冰凉发布了一篇小红书笔记，快来看吧！😆 8la0uvIcjfndHJN 😆 http://xhslink.com/8ZlqK，复制本条信息，打开【小红书】App查看精彩内容！"/>
        <filter val="小雨滴发布了一篇小红书笔记，快来看吧！😆 xzU7RneUEfxDFZT 😆 http://xhslink.com/BXinK，复制本条信息，打开【小红书】App查看精彩内容！"/>
        <filter val="布布Blair发布了一篇小红书笔记，快来看吧！😆 fEozFjMNQRWD7Ic 😆 http://xhslink.com/7I1nK，复制本条信息，打开【小红书】App查看精彩内容！"/>
        <filter val="张甜妮子发布了一篇小红书笔记，快来看吧！😆 qoFaMBsI4NdcB48 😆 http://xhslink.com/OGBuK，复制本条信息，打开【小红书】App查看精彩内容！"/>
        <filter val="是乔妹妹呢发布了一篇小红书笔记，快来看吧！😆 asRItjGrpPpfuDb 😆 http://xhslink.com/0Q1pK，复制本条信息，打开【小红书】App查看精彩内容！"/>
        <filter val="是你的11发布了一篇小红书笔记，快来看吧！😆 NLuZZn5NxFhNI0f 😆 http://xhslink.com/hK3mK，复制本条信息，打开【小红书】App查看精彩内容！"/>
        <filter val="是你的胖妮吖发布了一篇小红书笔记，快来看吧！😆 Gr9yz65B9ZAX1pv 😆 http://xhslink.com/EeLnK，复制本条信息，打开【小红书】App查看精彩内容！"/>
        <filter val="是啾啾哟发布了一篇小红书笔记，快来看吧！😆 2pnDRd8NwOVaO9X 😆 http://xhslink.com/FLnrK，复制本条信息，打开【小红书】App查看精彩内容！"/>
        <filter val="月野秃秃子发布了一篇小红书笔记，快来看吧！😆 cVofY7c2fwzyNOZ 😆 http://xhslink.com/md8mK，复制本条信息，打开【小红书】App查看精彩内容！"/>
        <filter val="林小婉发布了一篇小红书笔记，快来看吧！😆 ZyZO4890fpEH8iz 😆 http://xhslink.com/fAKnK，复制本条信息，打开【小红书】App查看精彩内容！"/>
        <filter val="橙子CC发布了一篇小红书笔记，快来看吧！😆 nsgXpcOdaiIaqpY 😆 http://xhslink.com/yx3vK，复制本条信息，打开【小红书】App查看精彩内容！"/>
        <filter val="玲阿妹子发布了一篇小红书笔记，快来看吧！😆 NcQa6jpLxQdRgmf 😆 http://xhslink.com/x6bpK，复制本条信息，打开【小红书】App查看精彩内容！"/>
        <filter val="笑笑发布了一篇小红书笔记，快来看吧！😆 gLelnsF5ewXSC6B 😆 http://xhslink.com/FGnpK，复制本条信息，打开【小红书】App查看精彩内容！"/>
        <filter val="终于、明白发布了一篇小红书笔记，快来看吧！😆 ziZju1Sa7dVH4kA 😆 http://xhslink.com/Jn4mK，复制本条信息，打开【小红书】App查看精彩内容！"/>
        <filter val="绿鹿噜呢🦌发布了一篇小红书笔记，快来看吧！😆 qVj455SDHZ82cp3 😆 http://xhslink.com/BI2mK，复制本条信息，打开【小红书】App查看精彩内容！"/>
        <filter val="肉肉酒窝💓发布了一篇小红书笔记，快来看吧！😆 6STRK6Ju0MRCkXZ 😆 http://xhslink.com/idenK，复制本条信息，打开【小红书】App查看精彩内容！"/>
        <filter val="芝士cookies发布了一篇小红书笔记，快来看吧！😆 yeyJc6RlgeTcNfl 😆 http://xhslink.com/AfbnK，复制本条信息，打开【小红书】App查看精彩内容！"/>
        <filter val="草莓味的莹仔发布了一篇小红书笔记，快来看吧！😆 YzLVl8WmPN7pi5p 😆 http://xhslink.com/q8dnK，复制本条信息，打开【小红书】App查看精彩内容！"/>
        <filter val="西西发布了一篇小红书笔记，快来看吧！😆 iL1L16B5vXvBsYR 😆 http://xhslink.com/beryK，复制本条信息，打开【小红书】App查看精彩内容！"/>
        <filter val="诗小c发布了一篇小红书笔记，快来看吧！😆 0G2BdwppptihTGF 😆 http://xhslink.com/9ChnK，复制本条信息，打开【小红书】App查看精彩内容！"/>
        <filter val="鑫鑫鑫仔儿🍂发布了一篇小红书笔记，快来看吧！😆 HPWutN4IdvMD55m 😆 http://xhslink.com/BEDnK，复制本条信息，打开【小红书】App查看精彩内容！"/>
        <filter val="锦鲤宝宝发布了一篇小红书笔记，快来看吧！😆 ceqhtBZn5VLhkjg 😆 http://xhslink.com/UtWmK，复制本条信息，打开【小红书】App查看精彩内容！"/>
        <filter val="陈酱紫吖发布了一篇小红书笔记，快来看吧！😆 pHNzTMjprWWPzpn 😆 http://xhslink.com/t8YtK，复制本条信息，打开【小红书】App查看精彩内容！"/>
        <filter val="雅雅爱笑发布了一篇小红书笔记，快来看吧！😆 4H4GZbD6aOtwOFZ 😆 http://xhslink.com/KhnpK，复制本条信息，打开【小红书】App查看精彩内容！"/>
        <filter val="雨莱发布了一篇小红书笔记，快来看吧！😆 kdIMq0LLBc2nQpx 😆 http://xhslink.com/0p1sK，复制本条信息，打开【小红书】App查看精彩内容！"/>
        <filter val="黑糖啵啵发布了一篇小红书笔记，快来看吧！😆 wlAlPxotDsEKiuK 😆 http://xhslink.com/Bv1mK，复制本条信息，打开【小红书】App查看精彩内容！"/>
      </filters>
    </filterColumn>
  </autoFilter>
  <hyperlinks>
    <hyperlink ref="G20" r:id="rId1" xr:uid="{00000000-0004-0000-0200-000000000000}"/>
    <hyperlink ref="G26" r:id="rId2" xr:uid="{00000000-0004-0000-0200-000001000000}"/>
    <hyperlink ref="G28" r:id="rId3" xr:uid="{00000000-0004-0000-0200-000002000000}"/>
    <hyperlink ref="G29" r:id="rId4" xr:uid="{00000000-0004-0000-0200-000003000000}"/>
    <hyperlink ref="G30" r:id="rId5" xr:uid="{00000000-0004-0000-0200-000004000000}"/>
    <hyperlink ref="G32" r:id="rId6" xr:uid="{00000000-0004-0000-0200-000005000000}"/>
    <hyperlink ref="G33" r:id="rId7" xr:uid="{00000000-0004-0000-0200-000006000000}"/>
    <hyperlink ref="G34" r:id="rId8" xr:uid="{00000000-0004-0000-0200-000007000000}"/>
    <hyperlink ref="G36" r:id="rId9" xr:uid="{00000000-0004-0000-0200-000008000000}"/>
    <hyperlink ref="G38" r:id="rId10" xr:uid="{00000000-0004-0000-0200-000009000000}"/>
    <hyperlink ref="G41" r:id="rId11" xr:uid="{00000000-0004-0000-0200-00000A000000}"/>
    <hyperlink ref="G42" r:id="rId12" xr:uid="{00000000-0004-0000-0200-00000B000000}"/>
    <hyperlink ref="G43" r:id="rId13" xr:uid="{00000000-0004-0000-0200-00000C000000}"/>
    <hyperlink ref="G51" r:id="rId14" xr:uid="{00000000-0004-0000-0200-00000D000000}"/>
    <hyperlink ref="G53" r:id="rId15" xr:uid="{00000000-0004-0000-0200-00000E000000}"/>
    <hyperlink ref="G54" r:id="rId16" xr:uid="{00000000-0004-0000-0200-00000F000000}"/>
    <hyperlink ref="G55" r:id="rId17" xr:uid="{00000000-0004-0000-0200-000010000000}"/>
    <hyperlink ref="G56" r:id="rId18" xr:uid="{00000000-0004-0000-0200-000011000000}"/>
    <hyperlink ref="G57" r:id="rId19" xr:uid="{00000000-0004-0000-0200-000012000000}"/>
    <hyperlink ref="W57" r:id="rId20" xr:uid="{00000000-0004-0000-0200-000013000000}"/>
    <hyperlink ref="G58" r:id="rId21" xr:uid="{00000000-0004-0000-0200-000014000000}"/>
    <hyperlink ref="G61" r:id="rId22" xr:uid="{00000000-0004-0000-0200-000015000000}"/>
    <hyperlink ref="W61" r:id="rId23" xr:uid="{00000000-0004-0000-0200-000016000000}"/>
    <hyperlink ref="G62" r:id="rId24" xr:uid="{00000000-0004-0000-0200-000017000000}"/>
    <hyperlink ref="G63" r:id="rId25" xr:uid="{00000000-0004-0000-0200-000018000000}"/>
    <hyperlink ref="G64" r:id="rId26" xr:uid="{00000000-0004-0000-0200-000019000000}"/>
    <hyperlink ref="G65" r:id="rId27" xr:uid="{00000000-0004-0000-0200-00001A000000}"/>
    <hyperlink ref="G66" r:id="rId28" xr:uid="{00000000-0004-0000-0200-00001B000000}"/>
    <hyperlink ref="G67" r:id="rId29" xr:uid="{00000000-0004-0000-0200-00001C000000}"/>
    <hyperlink ref="G68" r:id="rId30" xr:uid="{00000000-0004-0000-0200-00001D000000}"/>
    <hyperlink ref="G69" r:id="rId31" xr:uid="{00000000-0004-0000-0200-00001E000000}"/>
    <hyperlink ref="W69" r:id="rId32" xr:uid="{00000000-0004-0000-0200-00001F000000}"/>
    <hyperlink ref="G70" r:id="rId33" xr:uid="{00000000-0004-0000-0200-000020000000}"/>
    <hyperlink ref="G71" r:id="rId34" xr:uid="{00000000-0004-0000-0200-000021000000}"/>
    <hyperlink ref="G72" r:id="rId35" xr:uid="{00000000-0004-0000-0200-000022000000}"/>
    <hyperlink ref="G74" r:id="rId36" xr:uid="{00000000-0004-0000-0200-000023000000}"/>
    <hyperlink ref="G75" r:id="rId37" xr:uid="{00000000-0004-0000-0200-000024000000}"/>
    <hyperlink ref="G77" r:id="rId38" xr:uid="{00000000-0004-0000-0200-000025000000}"/>
    <hyperlink ref="G79" r:id="rId39" xr:uid="{00000000-0004-0000-0200-000026000000}"/>
    <hyperlink ref="G81" r:id="rId40" xr:uid="{00000000-0004-0000-0200-000027000000}"/>
    <hyperlink ref="G83" r:id="rId41" xr:uid="{00000000-0004-0000-0200-000028000000}"/>
    <hyperlink ref="G90" r:id="rId42" xr:uid="{00000000-0004-0000-0200-000029000000}"/>
    <hyperlink ref="G91" r:id="rId43" xr:uid="{00000000-0004-0000-0200-00002A000000}"/>
    <hyperlink ref="G92" r:id="rId44" xr:uid="{00000000-0004-0000-0200-00002B000000}"/>
    <hyperlink ref="W92" r:id="rId45" xr:uid="{00000000-0004-0000-0200-00002C000000}"/>
    <hyperlink ref="G94" r:id="rId46" xr:uid="{00000000-0004-0000-0200-00002D000000}"/>
    <hyperlink ref="G96" r:id="rId47" xr:uid="{00000000-0004-0000-0200-00002E000000}"/>
    <hyperlink ref="G97" r:id="rId48" xr:uid="{00000000-0004-0000-0200-00002F000000}"/>
    <hyperlink ref="G98" r:id="rId49" xr:uid="{00000000-0004-0000-0200-000030000000}"/>
    <hyperlink ref="W97" r:id="rId50" xr:uid="{00000000-0004-0000-0200-000031000000}"/>
    <hyperlink ref="G100" r:id="rId51" xr:uid="{00000000-0004-0000-0200-000032000000}"/>
    <hyperlink ref="G101" r:id="rId52" xr:uid="{00000000-0004-0000-0200-000033000000}"/>
    <hyperlink ref="G104" r:id="rId53" xr:uid="{00000000-0004-0000-0200-000034000000}"/>
    <hyperlink ref="G105" r:id="rId54" xr:uid="{00000000-0004-0000-0200-000035000000}"/>
  </hyperlinks>
  <pageMargins left="0.75" right="0.75" top="1" bottom="1" header="0.5" footer="0.5"/>
  <pageSetup paperSize="25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topLeftCell="A22" workbookViewId="0">
      <selection activeCell="A33" sqref="A33"/>
    </sheetView>
  </sheetViews>
  <sheetFormatPr baseColWidth="10" defaultColWidth="8.88671875" defaultRowHeight="16.5"/>
  <cols>
    <col min="1" max="1" width="16.5546875" customWidth="1"/>
  </cols>
  <sheetData>
    <row r="1" spans="1:4" ht="17.25">
      <c r="A1" s="15" t="s">
        <v>41</v>
      </c>
      <c r="B1" s="10">
        <v>500</v>
      </c>
      <c r="C1" s="16" t="s">
        <v>42</v>
      </c>
      <c r="D1" s="16" t="s">
        <v>41</v>
      </c>
    </row>
    <row r="2" spans="1:4" ht="17.25">
      <c r="A2" s="4" t="s">
        <v>50</v>
      </c>
      <c r="B2" s="5">
        <v>500</v>
      </c>
      <c r="C2" s="6" t="s">
        <v>51</v>
      </c>
      <c r="D2" s="6" t="s">
        <v>50</v>
      </c>
    </row>
    <row r="3" spans="1:4" ht="17.25">
      <c r="A3" s="15" t="s">
        <v>66</v>
      </c>
      <c r="B3" s="10">
        <v>400</v>
      </c>
      <c r="C3" s="16" t="s">
        <v>67</v>
      </c>
      <c r="D3" s="16" t="s">
        <v>68</v>
      </c>
    </row>
    <row r="4" spans="1:4" ht="17.25">
      <c r="A4" s="4" t="s">
        <v>71</v>
      </c>
      <c r="B4" s="5">
        <v>600</v>
      </c>
      <c r="C4" s="6" t="s">
        <v>72</v>
      </c>
      <c r="D4" s="6" t="s">
        <v>71</v>
      </c>
    </row>
    <row r="5" spans="1:4" ht="17.25">
      <c r="A5" s="15" t="s">
        <v>78</v>
      </c>
      <c r="B5" s="10">
        <v>500</v>
      </c>
      <c r="C5" s="16" t="s">
        <v>79</v>
      </c>
      <c r="D5" s="16" t="s">
        <v>78</v>
      </c>
    </row>
    <row r="6" spans="1:4" ht="17.25">
      <c r="A6" s="4" t="s">
        <v>83</v>
      </c>
      <c r="B6" s="5">
        <v>500</v>
      </c>
      <c r="C6" s="6" t="s">
        <v>84</v>
      </c>
      <c r="D6" s="6" t="s">
        <v>85</v>
      </c>
    </row>
    <row r="7" spans="1:4" ht="17.25">
      <c r="A7" s="17" t="s">
        <v>102</v>
      </c>
      <c r="B7" s="10">
        <v>200</v>
      </c>
      <c r="C7" s="18" t="s">
        <v>103</v>
      </c>
      <c r="D7" s="18" t="s">
        <v>104</v>
      </c>
    </row>
    <row r="8" spans="1:4" ht="17.25">
      <c r="A8" s="4" t="s">
        <v>113</v>
      </c>
      <c r="B8" s="5">
        <v>300</v>
      </c>
      <c r="C8" s="6" t="s">
        <v>114</v>
      </c>
      <c r="D8" s="6" t="s">
        <v>115</v>
      </c>
    </row>
    <row r="9" spans="1:4" ht="17.25">
      <c r="A9" s="15" t="s">
        <v>143</v>
      </c>
      <c r="B9" s="10">
        <v>300</v>
      </c>
      <c r="C9" s="16" t="s">
        <v>144</v>
      </c>
      <c r="D9" s="16" t="s">
        <v>145</v>
      </c>
    </row>
    <row r="10" spans="1:4" ht="20.25">
      <c r="A10" s="19" t="s">
        <v>167</v>
      </c>
      <c r="B10" s="20">
        <v>400</v>
      </c>
      <c r="C10" s="21" t="s">
        <v>167</v>
      </c>
      <c r="D10" s="21" t="s">
        <v>168</v>
      </c>
    </row>
    <row r="11" spans="1:4" ht="17.25">
      <c r="A11" s="22" t="s">
        <v>172</v>
      </c>
      <c r="B11" s="23">
        <v>800</v>
      </c>
      <c r="C11" s="24" t="s">
        <v>173</v>
      </c>
      <c r="D11" s="24" t="s">
        <v>174</v>
      </c>
    </row>
    <row r="12" spans="1:4" ht="17.25">
      <c r="A12" s="7" t="s">
        <v>189</v>
      </c>
      <c r="B12" s="5">
        <v>200</v>
      </c>
      <c r="C12" s="8" t="s">
        <v>190</v>
      </c>
      <c r="D12" s="8" t="s">
        <v>191</v>
      </c>
    </row>
    <row r="13" spans="1:4" ht="17.25">
      <c r="A13" s="9" t="s">
        <v>194</v>
      </c>
      <c r="B13" s="10">
        <v>200</v>
      </c>
      <c r="C13" s="11" t="s">
        <v>195</v>
      </c>
      <c r="D13" s="11" t="s">
        <v>196</v>
      </c>
    </row>
    <row r="14" spans="1:4" ht="17.25">
      <c r="A14" s="7" t="s">
        <v>205</v>
      </c>
      <c r="B14" s="5">
        <v>200</v>
      </c>
      <c r="C14" s="8" t="s">
        <v>206</v>
      </c>
      <c r="D14" s="8" t="s">
        <v>207</v>
      </c>
    </row>
    <row r="15" spans="1:4" ht="17.25">
      <c r="A15" s="9" t="s">
        <v>228</v>
      </c>
      <c r="B15" s="10">
        <v>200</v>
      </c>
      <c r="C15" s="11" t="s">
        <v>229</v>
      </c>
      <c r="D15" s="11" t="s">
        <v>230</v>
      </c>
    </row>
    <row r="16" spans="1:4" ht="17.25">
      <c r="A16" s="7" t="s">
        <v>234</v>
      </c>
      <c r="B16" s="5">
        <v>200</v>
      </c>
      <c r="C16" s="8" t="s">
        <v>235</v>
      </c>
      <c r="D16" s="8" t="s">
        <v>234</v>
      </c>
    </row>
    <row r="17" spans="1:4" ht="17.25">
      <c r="A17" s="9" t="s">
        <v>249</v>
      </c>
      <c r="B17" s="10">
        <v>200</v>
      </c>
      <c r="C17" s="11" t="s">
        <v>250</v>
      </c>
      <c r="D17" s="11" t="s">
        <v>249</v>
      </c>
    </row>
    <row r="18" spans="1:4" ht="17.25">
      <c r="A18" s="7" t="s">
        <v>253</v>
      </c>
      <c r="B18" s="5">
        <v>200</v>
      </c>
      <c r="C18" s="8" t="s">
        <v>254</v>
      </c>
      <c r="D18" s="8" t="s">
        <v>253</v>
      </c>
    </row>
    <row r="19" spans="1:4" ht="17.25">
      <c r="A19" s="9" t="s">
        <v>262</v>
      </c>
      <c r="B19" s="10">
        <v>200</v>
      </c>
      <c r="C19" s="11" t="s">
        <v>263</v>
      </c>
      <c r="D19" s="11" t="s">
        <v>264</v>
      </c>
    </row>
    <row r="20" spans="1:4" ht="17.25">
      <c r="A20" s="7" t="s">
        <v>267</v>
      </c>
      <c r="B20" s="5">
        <v>200</v>
      </c>
      <c r="C20" s="8" t="s">
        <v>268</v>
      </c>
      <c r="D20" s="8" t="s">
        <v>269</v>
      </c>
    </row>
    <row r="21" spans="1:4" ht="17.25">
      <c r="A21" s="9" t="s">
        <v>277</v>
      </c>
      <c r="B21" s="10">
        <v>200</v>
      </c>
      <c r="C21" s="11" t="s">
        <v>278</v>
      </c>
      <c r="D21" s="11" t="s">
        <v>279</v>
      </c>
    </row>
    <row r="22" spans="1:4" ht="17.25">
      <c r="A22" s="7" t="s">
        <v>283</v>
      </c>
      <c r="B22" s="5">
        <v>200</v>
      </c>
      <c r="C22" s="8" t="s">
        <v>284</v>
      </c>
      <c r="D22" s="8" t="s">
        <v>283</v>
      </c>
    </row>
    <row r="23" spans="1:4" ht="17.25">
      <c r="A23" s="9" t="s">
        <v>287</v>
      </c>
      <c r="B23" s="10">
        <v>200</v>
      </c>
      <c r="C23" s="11" t="s">
        <v>288</v>
      </c>
      <c r="D23" s="11" t="s">
        <v>287</v>
      </c>
    </row>
    <row r="24" spans="1:4" ht="17.25">
      <c r="A24" s="7" t="s">
        <v>291</v>
      </c>
      <c r="B24" s="5">
        <v>200</v>
      </c>
      <c r="C24" s="8" t="s">
        <v>292</v>
      </c>
      <c r="D24" s="8" t="s">
        <v>293</v>
      </c>
    </row>
    <row r="25" spans="1:4" ht="17.25">
      <c r="A25" s="9" t="s">
        <v>301</v>
      </c>
      <c r="B25" s="10">
        <v>300</v>
      </c>
      <c r="C25" s="11" t="s">
        <v>302</v>
      </c>
      <c r="D25" s="11" t="s">
        <v>301</v>
      </c>
    </row>
    <row r="26" spans="1:4" ht="17.25">
      <c r="A26" s="7" t="s">
        <v>311</v>
      </c>
      <c r="B26" s="5">
        <v>300</v>
      </c>
      <c r="C26" s="8" t="s">
        <v>312</v>
      </c>
      <c r="D26" s="8" t="s">
        <v>311</v>
      </c>
    </row>
    <row r="27" spans="1:4" ht="17.25">
      <c r="A27" s="9" t="s">
        <v>318</v>
      </c>
      <c r="B27" s="10">
        <v>200</v>
      </c>
      <c r="C27" s="11" t="s">
        <v>319</v>
      </c>
      <c r="D27" s="11" t="s">
        <v>320</v>
      </c>
    </row>
    <row r="28" spans="1:4" ht="17.25">
      <c r="A28" s="7" t="s">
        <v>325</v>
      </c>
      <c r="B28" s="5">
        <v>200</v>
      </c>
      <c r="C28" s="8" t="s">
        <v>326</v>
      </c>
      <c r="D28" s="8" t="s">
        <v>327</v>
      </c>
    </row>
    <row r="29" spans="1:4" ht="17.25">
      <c r="A29" s="9" t="s">
        <v>334</v>
      </c>
      <c r="B29" s="10">
        <v>300</v>
      </c>
      <c r="C29" s="11" t="s">
        <v>335</v>
      </c>
      <c r="D29" s="11" t="s">
        <v>336</v>
      </c>
    </row>
    <row r="30" spans="1:4" ht="17.25">
      <c r="A30" s="7" t="s">
        <v>345</v>
      </c>
      <c r="B30" s="5">
        <v>300</v>
      </c>
      <c r="C30" s="8" t="s">
        <v>346</v>
      </c>
      <c r="D30" s="8" t="s">
        <v>347</v>
      </c>
    </row>
    <row r="31" spans="1:4" ht="17.25">
      <c r="A31" s="9" t="s">
        <v>353</v>
      </c>
      <c r="B31" s="10">
        <v>300</v>
      </c>
      <c r="C31" s="11" t="s">
        <v>354</v>
      </c>
      <c r="D31" s="11" t="s">
        <v>355</v>
      </c>
    </row>
    <row r="32" spans="1:4" ht="17.25">
      <c r="A32" s="7" t="s">
        <v>363</v>
      </c>
      <c r="B32" s="5">
        <v>300</v>
      </c>
      <c r="C32" s="8" t="s">
        <v>364</v>
      </c>
      <c r="D32" s="8" t="s">
        <v>365</v>
      </c>
    </row>
    <row r="33" spans="1:4" ht="17.25">
      <c r="A33" s="9" t="s">
        <v>371</v>
      </c>
      <c r="B33" s="10">
        <v>200</v>
      </c>
      <c r="C33" s="11" t="s">
        <v>372</v>
      </c>
      <c r="D33" s="11" t="s">
        <v>373</v>
      </c>
    </row>
    <row r="34" spans="1:4">
      <c r="A34" t="s">
        <v>2064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workbookViewId="0"/>
  </sheetViews>
  <sheetFormatPr baseColWidth="10" defaultColWidth="8.88671875" defaultRowHeight="16.5"/>
  <cols>
    <col min="1" max="1" width="21.5546875" customWidth="1"/>
    <col min="3" max="3" width="16.88671875" customWidth="1"/>
    <col min="4" max="4" width="22.109375" customWidth="1"/>
  </cols>
  <sheetData>
    <row r="1" spans="1:4" ht="17.25">
      <c r="A1" s="1" t="s">
        <v>32</v>
      </c>
      <c r="B1" s="2">
        <v>500</v>
      </c>
      <c r="C1" s="3" t="s">
        <v>33</v>
      </c>
      <c r="D1" s="3" t="s">
        <v>34</v>
      </c>
    </row>
    <row r="2" spans="1:4" ht="17.25">
      <c r="A2" s="4" t="s">
        <v>59</v>
      </c>
      <c r="B2" s="5">
        <v>500</v>
      </c>
      <c r="C2" s="6" t="s">
        <v>60</v>
      </c>
      <c r="D2" s="6" t="s">
        <v>59</v>
      </c>
    </row>
    <row r="3" spans="1:4" ht="17.25">
      <c r="A3" s="1" t="s">
        <v>90</v>
      </c>
      <c r="B3" s="2">
        <v>400</v>
      </c>
      <c r="C3" s="3" t="s">
        <v>91</v>
      </c>
      <c r="D3" s="3" t="s">
        <v>92</v>
      </c>
    </row>
    <row r="4" spans="1:4" ht="17.25">
      <c r="A4" s="4" t="s">
        <v>96</v>
      </c>
      <c r="B4" s="5">
        <v>500</v>
      </c>
      <c r="C4" s="6" t="s">
        <v>97</v>
      </c>
      <c r="D4" s="6" t="s">
        <v>98</v>
      </c>
    </row>
    <row r="5" spans="1:4" ht="17.25">
      <c r="A5" s="1" t="s">
        <v>107</v>
      </c>
      <c r="B5" s="2">
        <v>400</v>
      </c>
      <c r="C5" s="3" t="s">
        <v>108</v>
      </c>
      <c r="D5" s="3" t="s">
        <v>109</v>
      </c>
    </row>
    <row r="6" spans="1:4" ht="17.25">
      <c r="A6" s="4" t="s">
        <v>119</v>
      </c>
      <c r="B6" s="5">
        <v>400</v>
      </c>
      <c r="C6" s="6" t="s">
        <v>120</v>
      </c>
      <c r="D6" s="6" t="s">
        <v>121</v>
      </c>
    </row>
    <row r="7" spans="1:4" ht="17.25">
      <c r="A7" s="1" t="s">
        <v>125</v>
      </c>
      <c r="B7" s="2">
        <v>500</v>
      </c>
      <c r="C7" s="3" t="s">
        <v>126</v>
      </c>
      <c r="D7" s="3" t="s">
        <v>127</v>
      </c>
    </row>
    <row r="8" spans="1:4" ht="17.25">
      <c r="A8" s="4" t="s">
        <v>137</v>
      </c>
      <c r="B8" s="5">
        <v>600</v>
      </c>
      <c r="C8" s="6" t="s">
        <v>138</v>
      </c>
      <c r="D8" s="6" t="s">
        <v>139</v>
      </c>
    </row>
    <row r="9" spans="1:4" ht="17.25">
      <c r="A9" s="1" t="s">
        <v>147</v>
      </c>
      <c r="B9" s="2">
        <v>350</v>
      </c>
      <c r="C9" s="3" t="s">
        <v>148</v>
      </c>
      <c r="D9" s="3" t="s">
        <v>149</v>
      </c>
    </row>
    <row r="10" spans="1:4" ht="17.25">
      <c r="A10" s="4" t="s">
        <v>152</v>
      </c>
      <c r="B10" s="5">
        <v>300</v>
      </c>
      <c r="C10" s="6" t="s">
        <v>153</v>
      </c>
      <c r="D10" s="6" t="s">
        <v>152</v>
      </c>
    </row>
    <row r="11" spans="1:4" ht="17.25">
      <c r="A11" s="1" t="s">
        <v>157</v>
      </c>
      <c r="B11" s="2">
        <v>450</v>
      </c>
      <c r="C11" s="3" t="s">
        <v>158</v>
      </c>
      <c r="D11" s="3" t="s">
        <v>157</v>
      </c>
    </row>
    <row r="12" spans="1:4" ht="17.25">
      <c r="A12" s="4" t="s">
        <v>161</v>
      </c>
      <c r="B12" s="5">
        <v>500</v>
      </c>
      <c r="C12" s="6" t="s">
        <v>162</v>
      </c>
      <c r="D12" s="6" t="s">
        <v>163</v>
      </c>
    </row>
    <row r="13" spans="1:4" ht="17.25">
      <c r="A13" s="1" t="s">
        <v>178</v>
      </c>
      <c r="B13" s="2">
        <v>300</v>
      </c>
      <c r="C13" s="3" t="s">
        <v>179</v>
      </c>
      <c r="D13" s="3" t="s">
        <v>180</v>
      </c>
    </row>
    <row r="14" spans="1:4" ht="17.25">
      <c r="A14" s="7" t="s">
        <v>184</v>
      </c>
      <c r="B14" s="5">
        <v>200</v>
      </c>
      <c r="C14" s="8" t="s">
        <v>185</v>
      </c>
      <c r="D14" s="8" t="s">
        <v>186</v>
      </c>
    </row>
    <row r="15" spans="1:4" ht="17.25">
      <c r="A15" s="9" t="s">
        <v>200</v>
      </c>
      <c r="B15" s="10">
        <v>200</v>
      </c>
      <c r="C15" s="11" t="s">
        <v>201</v>
      </c>
      <c r="D15" s="11" t="s">
        <v>200</v>
      </c>
    </row>
    <row r="16" spans="1:4" ht="17.25">
      <c r="A16" s="7" t="s">
        <v>211</v>
      </c>
      <c r="B16" s="5">
        <v>200</v>
      </c>
      <c r="C16" s="8" t="s">
        <v>212</v>
      </c>
      <c r="D16" s="8" t="s">
        <v>213</v>
      </c>
    </row>
    <row r="17" spans="1:4" ht="17.25">
      <c r="A17" s="9" t="s">
        <v>217</v>
      </c>
      <c r="B17" s="10">
        <v>200</v>
      </c>
      <c r="C17" s="11" t="s">
        <v>218</v>
      </c>
      <c r="D17" s="11" t="s">
        <v>219</v>
      </c>
    </row>
    <row r="18" spans="1:4" ht="17.25">
      <c r="A18" s="7" t="s">
        <v>222</v>
      </c>
      <c r="B18" s="5">
        <v>200</v>
      </c>
      <c r="C18" s="8" t="s">
        <v>223</v>
      </c>
      <c r="D18" s="8" t="s">
        <v>224</v>
      </c>
    </row>
    <row r="19" spans="1:4" ht="17.25">
      <c r="A19" s="9" t="s">
        <v>239</v>
      </c>
      <c r="B19" s="10">
        <v>200</v>
      </c>
      <c r="C19" s="11" t="s">
        <v>240</v>
      </c>
      <c r="D19" s="11" t="s">
        <v>241</v>
      </c>
    </row>
    <row r="20" spans="1:4" ht="17.25">
      <c r="A20" s="7" t="s">
        <v>257</v>
      </c>
      <c r="B20" s="5">
        <v>200</v>
      </c>
      <c r="C20" s="8" t="s">
        <v>258</v>
      </c>
      <c r="D20" s="8" t="s">
        <v>259</v>
      </c>
    </row>
    <row r="21" spans="1:4" ht="17.25">
      <c r="A21" s="12" t="s">
        <v>272</v>
      </c>
      <c r="B21" s="13">
        <v>200</v>
      </c>
      <c r="C21" s="14" t="s">
        <v>273</v>
      </c>
      <c r="D21" s="14" t="s">
        <v>274</v>
      </c>
    </row>
    <row r="22" spans="1:4" ht="17.25">
      <c r="A22" s="7" t="s">
        <v>296</v>
      </c>
      <c r="B22" s="5">
        <v>200</v>
      </c>
      <c r="C22" s="8" t="s">
        <v>297</v>
      </c>
      <c r="D22" s="8" t="s">
        <v>296</v>
      </c>
    </row>
    <row r="23" spans="1:4" ht="17.25">
      <c r="A23" s="12" t="s">
        <v>306</v>
      </c>
      <c r="B23" s="13">
        <v>200</v>
      </c>
      <c r="C23" s="14" t="s">
        <v>307</v>
      </c>
      <c r="D23" s="14" t="s">
        <v>306</v>
      </c>
    </row>
    <row r="25" spans="1:4">
      <c r="A25" t="s">
        <v>2065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12</vt:i4>
      </vt:variant>
    </vt:vector>
  </HeadingPairs>
  <TitlesOfParts>
    <vt:vector size="17" baseType="lpstr">
      <vt:lpstr>合作跟踪表</vt:lpstr>
      <vt:lpstr>图文1016筛选</vt:lpstr>
      <vt:lpstr>视频1016筛选</vt:lpstr>
      <vt:lpstr>1113稿费申请</vt:lpstr>
      <vt:lpstr>1120稿费申请</vt:lpstr>
      <vt:lpstr>RSVP</vt:lpstr>
      <vt:lpstr>RSVP总数</vt:lpstr>
      <vt:lpstr>合作跟踪表!Títulos_a_imprimir</vt:lpstr>
      <vt:lpstr>列标题区域1..B3.1</vt:lpstr>
      <vt:lpstr>列标题区域2..B5.1</vt:lpstr>
      <vt:lpstr>列标题区域3..B7.1</vt:lpstr>
      <vt:lpstr>列标题区域4..B9.1</vt:lpstr>
      <vt:lpstr>列标题区域5..B11.1</vt:lpstr>
      <vt:lpstr>婚礼日期</vt:lpstr>
      <vt:lpstr>已发送总数</vt:lpstr>
      <vt:lpstr>把</vt:lpstr>
      <vt:lpstr>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Joan</cp:lastModifiedBy>
  <dcterms:created xsi:type="dcterms:W3CDTF">2018-02-18T20:11:00Z</dcterms:created>
  <dcterms:modified xsi:type="dcterms:W3CDTF">2021-04-01T14:21:04Z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2052-11.1.0.10228</vt:lpwstr>
  </property>
</Properties>
</file>