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mc:AlternateContent xmlns:mc="http://schemas.openxmlformats.org/markup-compatibility/2006">
    <mc:Choice Requires="x15">
      <x15ac:absPath xmlns:x15ac="http://schemas.microsoft.com/office/spreadsheetml/2010/11/ac" url="H:\PC OCCHE Joan\Descargas\WeChat Files\wxid_kg9jhyqysjr512\FileStorage\File\2021-04\"/>
    </mc:Choice>
  </mc:AlternateContent>
  <xr:revisionPtr revIDLastSave="0" documentId="13_ncr:1_{00AD5AAC-3502-449C-AB3B-CD8F2089ED07}" xr6:coauthVersionLast="46" xr6:coauthVersionMax="46" xr10:uidLastSave="{00000000-0000-0000-0000-000000000000}"/>
  <bookViews>
    <workbookView xWindow="-120" yWindow="-120" windowWidth="29040" windowHeight="15840" xr2:uid="{00000000-000D-0000-FFFF-FFFF00000000}"/>
  </bookViews>
  <sheets>
    <sheet name="合作跟踪表" sheetId="1" r:id="rId1"/>
    <sheet name="健身达人报名表" sheetId="3" r:id="rId2"/>
    <sheet name="0319第一批稿费申请" sheetId="4" r:id="rId3"/>
    <sheet name="0324第二批稿费申请" sheetId="5" r:id="rId4"/>
  </sheets>
  <definedNames>
    <definedName name="_xlnm._FilterDatabase" localSheetId="1" hidden="1">健身达人报名表!$A$2:$M$36</definedName>
    <definedName name="RSVP">tbl邀请[[#Totals],[小红书昵称]]</definedName>
    <definedName name="RSVP总数">tbl邀请[[#Totals],[小红书昵称]]</definedName>
    <definedName name="_xlnm.Print_Titles" localSheetId="0">合作跟踪表!$1:$2</definedName>
    <definedName name="不出席总人数">SUMIFS(tbl邀请[小红书链接],tbl邀请[小红书昵称],"=否")</definedName>
    <definedName name="出席总人数">SUM(IF(tbl邀请[小红书昵称]="是",tbl邀请[小红书链接]))</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婚礼日期">合作跟踪表!$B$2</definedName>
    <definedName name="已发送总数">tbl邀请[[#Totals],[微信号]]</definedName>
    <definedName name="待处理RSVP">tbl邀请[[#Totals],[微信号]]-RSVP总数</definedName>
    <definedName name="待处理总数">tbl邀请[[#Totals],[微信号]]-tbl邀请[[#Totals],[小红书昵称]]</definedName>
    <definedName name="把">tbl邀请[[#Totals],[小红书昵称]]</definedName>
    <definedName name="标题1">tbl邀请[[#Headers],[微信昵称]]</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33" i="3"/>
  <c r="F32" i="3"/>
  <c r="F31" i="3"/>
  <c r="F30" i="3"/>
  <c r="F28" i="3"/>
  <c r="F27" i="3"/>
  <c r="F26" i="3"/>
  <c r="F25" i="3"/>
  <c r="F24" i="3"/>
  <c r="F23" i="3"/>
  <c r="F22" i="3"/>
  <c r="F21" i="3"/>
  <c r="F20" i="3"/>
  <c r="F19" i="3"/>
  <c r="F18" i="3"/>
  <c r="F17" i="3"/>
  <c r="F16" i="3"/>
  <c r="F15" i="3"/>
  <c r="F14" i="3"/>
  <c r="F13" i="3"/>
  <c r="F12" i="3"/>
  <c r="F11" i="3"/>
  <c r="F10" i="3"/>
  <c r="F9" i="3"/>
  <c r="F8" i="3"/>
  <c r="F7" i="3"/>
  <c r="F6" i="3"/>
  <c r="F5" i="3"/>
  <c r="F4" i="3"/>
  <c r="F3" i="3"/>
  <c r="T82" i="1"/>
  <c r="B16" i="1" s="1"/>
  <c r="B18" i="1" s="1"/>
  <c r="S82" i="1"/>
  <c r="P82" i="1"/>
  <c r="B10" i="1" s="1"/>
  <c r="N82" i="1"/>
  <c r="L82" i="1"/>
  <c r="I82" i="1"/>
  <c r="G82" i="1"/>
  <c r="F82" i="1"/>
  <c r="B6" i="1" s="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B21" i="1"/>
  <c r="O20" i="1"/>
  <c r="O19" i="1"/>
  <c r="O18" i="1"/>
  <c r="O17" i="1"/>
  <c r="O16" i="1"/>
  <c r="O15" i="1"/>
  <c r="O14" i="1"/>
  <c r="B14" i="1"/>
  <c r="O13" i="1"/>
  <c r="O12" i="1"/>
  <c r="B12" i="1"/>
  <c r="O11" i="1"/>
  <c r="O10" i="1"/>
  <c r="O9" i="1"/>
  <c r="O8" i="1"/>
  <c r="B8" i="1"/>
  <c r="O7" i="1"/>
  <c r="O6" i="1"/>
  <c r="O5" i="1"/>
  <c r="O4" i="1"/>
  <c r="B4" i="1"/>
  <c r="O3" i="1"/>
</calcChain>
</file>

<file path=xl/sharedStrings.xml><?xml version="1.0" encoding="utf-8"?>
<sst xmlns="http://schemas.openxmlformats.org/spreadsheetml/2006/main" count="305" uniqueCount="189">
  <si>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</si>
  <si>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</si>
  <si>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</si>
  <si>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</si>
  <si>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</si>
  <si>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</si>
  <si>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</si>
  <si>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</si>
  <si>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</si>
  <si>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</si>
  <si>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</si>
  <si>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</si>
  <si>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</si>
  <si>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</si>
  <si>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</si>
  <si>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</si>
  <si>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</si>
  <si>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</si>
  <si>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</si>
  <si>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</si>
  <si>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</si>
  <si>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</si>
  <si>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</si>
  <si>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</si>
  <si>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</si>
  <si>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</si>
  <si>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</si>
  <si>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</si>
  <si>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</si>
  <si>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是否收录</t>
  </si>
  <si>
    <t>合作形式</t>
  </si>
  <si>
    <t>剩余天数</t>
  </si>
  <si>
    <t>平平无奇减脂狂魔</t>
  </si>
  <si>
    <t>aq318666</t>
  </si>
  <si>
    <t>https://www.xiaohongshu.com/user/profile/5ce22f2900000000050135a2?xhsshare=CopyLink&amp;appuid=5b21bb3d11be101e65b181a3&amp;apptime=1614137623</t>
  </si>
  <si>
    <t>是</t>
  </si>
  <si>
    <t>https://www.xiaohongshu.com/discovery/item/604f5a22000000000102e745?xhsshare=CopyLink&amp;appuid=5ce22f2900000000050135a2&amp;apptime=1615888034</t>
  </si>
  <si>
    <t>视频</t>
  </si>
  <si>
    <t>努力变瘦的肥圆</t>
  </si>
  <si>
    <t>dakilete</t>
  </si>
  <si>
    <t>https://www.xiaohongshu.com/user/profile/5937b15282ec3908bc3cd435?xhsshare=CopyLink&amp;appuid=5b21bb3d11be101e65b181a3&amp;apptime=1614072021</t>
  </si>
  <si>
    <t>https://www.xiaohongshu.com/discovery/item/604c857c0000000001028434?xhsshare=CopyLink&amp;appuid=5937b15282ec3908bc3cd435&amp;apptime=1615797959</t>
  </si>
  <si>
    <t>总合作人数</t>
  </si>
  <si>
    <t>撸铁少女小小远</t>
  </si>
  <si>
    <t>https://www.xiaohongshu.com/user/profile/5d11eb3a000000001603fd92?xhsshare=CopyLink&amp;appuid=5b21bb3d11be101e65b181a3&amp;apptime=1614149500</t>
  </si>
  <si>
    <t>https://www.xiaohongshu.com/discovery/item/604c9451000000000102e7c6?xhsshare=CopyLink&amp;appuid=5d11eb3a000000001603fd92&amp;apptime=1615631458</t>
  </si>
  <si>
    <t>是悦悦酱a</t>
  </si>
  <si>
    <t>qy1274285151</t>
  </si>
  <si>
    <t>https://www.xiaohongshu.com/user/profile/5b7ac1d161f3760001e992ea?xhsshare=CopyLink&amp;appuid=5b21bb3d11be101e65b181a3&amp;apptime=1614149297</t>
  </si>
  <si>
    <t>https://www.xiaohongshu.com/discovery/item/604b481a000000002103e384?xhsshare=SinaWeibo&amp;appuid=5b7ac1d161f3760001e992ea&amp;apptime=1615546417</t>
  </si>
  <si>
    <t>已拍单人数</t>
  </si>
  <si>
    <t>姚星星今天自律了吗</t>
  </si>
  <si>
    <t>comeback-_-</t>
  </si>
  <si>
    <t>https://www.xiaohongshu.com/user/profile/59f96843e8ac2b0664ea77b4</t>
  </si>
  <si>
    <t>https://www.xiaohongshu.com/discovery/item/605476c5000000002103fbf4?xhsshare=CopyLink&amp;appuid=59f96843e8ac2b0664ea77b4&amp;apptime=1616148832</t>
  </si>
  <si>
    <t>可爱的佟三金</t>
  </si>
  <si>
    <t>wicky-92</t>
  </si>
  <si>
    <t>https://www.xiaohongshu.com/user/profile/555a8e7280baaa1a9afde1d6?xhsshare=CopyLink&amp;appuid=5b21bb3d11be101e65b181a3&amp;apptime=1614139651</t>
  </si>
  <si>
    <t>https://www.xiaohongshu.com/discovery/item/605b110d000000002103725e?xhsshare=CopyLink&amp;appuid=5f98e559000000000100ba40&amp;apptime=1616582952</t>
  </si>
  <si>
    <t>已交稿人数</t>
  </si>
  <si>
    <t>已发布人数</t>
  </si>
  <si>
    <t>拍单总额</t>
  </si>
  <si>
    <t>结算总额</t>
  </si>
  <si>
    <t>待结算总额</t>
  </si>
  <si>
    <t>最新更新日期</t>
  </si>
  <si>
    <t>汇总</t>
  </si>
  <si>
    <t>标灰为不接燃脂饮</t>
  </si>
  <si>
    <t>小红书主页链接</t>
  </si>
  <si>
    <t>寄样地址</t>
  </si>
  <si>
    <t>邮箱</t>
  </si>
  <si>
    <t>微信id</t>
  </si>
  <si>
    <t>加好友状态</t>
  </si>
  <si>
    <t>邮件</t>
  </si>
  <si>
    <t>视频笔记报价</t>
  </si>
  <si>
    <t>图文笔记报价</t>
  </si>
  <si>
    <t>其他</t>
  </si>
  <si>
    <t>肆柒.</t>
  </si>
  <si>
    <t>https://www.xiaohongshu.com/user/profile/5b1b2bf611be1020580877ab?xhsshare=CopyLink&amp;appuid=5b21bb3d11be101e65b181a3&amp;apptime=1614147303</t>
  </si>
  <si>
    <t>1460304687@qq.com</t>
  </si>
  <si>
    <t>已发</t>
  </si>
  <si>
    <t>姜姜艾力克</t>
  </si>
  <si>
    <t>https://www.xiaohongshu.com/user/profile/5de79f8f0000000001006056?xhsshare=CopyLink&amp;appuid=5b21bb3d11be101e65b181a3&amp;apptime=1614148627</t>
  </si>
  <si>
    <t>上海市浦东新区华夏三路313弄204室 郑晓纯 15262221704</t>
  </si>
  <si>
    <t>同步b站共800</t>
  </si>
  <si>
    <t>拿铁girl_卓言</t>
  </si>
  <si>
    <t>https://www.xiaohongshu.com/user/profile/5a58d88a4eacab779623472b?xhsshare=CopyLink&amp;appuid=5b21bb3d11be101e65b181a3&amp;apptime=1614073627</t>
  </si>
  <si>
    <t>1791463190@qq.com</t>
  </si>
  <si>
    <t>小陈小陈心想事成</t>
  </si>
  <si>
    <t>https://www.xiaohongshu.com/user/profile/5a1ced464eacab6fec2ca752</t>
  </si>
  <si>
    <t>554971216@qq.com</t>
  </si>
  <si>
    <t>可爱可爱发</t>
  </si>
  <si>
    <t>https://www.xiaohongshu.com/user/profile/5a165f324eacab7574d314c9?xhsshare=CopyLink&amp;appuid=5b21bb3d11be101e65b181a3&amp;apptime=1614139280</t>
  </si>
  <si>
    <t>1525432419@qq.com</t>
  </si>
  <si>
    <t>浙江省嘉兴市嘉善县李家北区101号 赵婷悦收15805835049</t>
  </si>
  <si>
    <t>447037243@qq.com</t>
  </si>
  <si>
    <t>Cer总改名</t>
  </si>
  <si>
    <t>https://www.xiaohongshu.com/user/profile/5d01d49800000000160034dc</t>
  </si>
  <si>
    <t>cerzonggaimingxhs@163.com</t>
  </si>
  <si>
    <t>gaoqucp</t>
  </si>
  <si>
    <t>助理对接，不积极</t>
  </si>
  <si>
    <t>SamAsMyName</t>
  </si>
  <si>
    <t>https://www.xiaohongshu.com/user/profile/5c9071bc0000000011024f99?xhsshare=CopyLink&amp;appuid=5b21bb3d11be101e65b181a3&amp;apptime=1614149526</t>
  </si>
  <si>
    <t>小星星和大月亮</t>
  </si>
  <si>
    <t>https://www.xiaohongshu.com/user/profile/5ac027f4e8ac2b660ae0ed38?xhsshare=CopyLink&amp;appuid=5b21bb3d11be101e65b181a3&amp;apptime=1614137882</t>
  </si>
  <si>
    <t>1281254294@qq.com</t>
  </si>
  <si>
    <t>蔡老板减肥中</t>
  </si>
  <si>
    <t>https://www.xiaohongshu.com/user/profile/575b741234609434beaa58ba</t>
  </si>
  <si>
    <t>偶不偶买噶</t>
  </si>
  <si>
    <t>https://www.xiaohongshu.com/user/profile/5c67dc74000000001100d2ab?xhsshare=CopyLink&amp;appuid=5b21bb3d11be101e65b181a3&amp;apptime=1614147727</t>
  </si>
  <si>
    <t>pengyachu</t>
  </si>
  <si>
    <t>张小远17602295414浙江省杭州市余杭区藕花洲大街时间名座</t>
  </si>
  <si>
    <t>1639851321@qq.com</t>
  </si>
  <si>
    <t>自律的小塔塔</t>
  </si>
  <si>
    <t>https://www.xiaohongshu.com/user/profile/5484dab3d6e4a9281153f903?xhsshare=CopyLink&amp;appuid=5b21bb3d11be101e65b181a3&amp;apptime=1614148111</t>
  </si>
  <si>
    <t>tatapeiyin@hotmail.com</t>
  </si>
  <si>
    <t>小琪爱吃也要瘦</t>
  </si>
  <si>
    <t>https://www.xiaohongshu.com/user/profile/55c7ed40f5a2636d7f93c123?xhsshare=CopyLink&amp;appuid=5b21bb3d11be101e65b181a3&amp;apptime=1614140253</t>
  </si>
  <si>
    <t>464341128@qq.com</t>
  </si>
  <si>
    <t>X-Eliauk_7</t>
  </si>
  <si>
    <t>合集2000</t>
  </si>
  <si>
    <t>单篇1800，合集1000</t>
  </si>
  <si>
    <t>落落_w</t>
  </si>
  <si>
    <t>https://www.xiaohongshu.com/user/profile/5a843d0ce8ac2b2f95e17ffc?xhsshare=CopyLink&amp;appuid=5b21bb3d11be101e65b181a3&amp;apptime=1614137684</t>
  </si>
  <si>
    <t>390356444@qq.com</t>
  </si>
  <si>
    <t>Abe_bbb</t>
  </si>
  <si>
    <t>一粒大米呀</t>
  </si>
  <si>
    <t>https://www.xiaohongshu.com/user/profile/5df90f230000000001005e82</t>
  </si>
  <si>
    <t>1094064561@qq.com</t>
  </si>
  <si>
    <t>凯琳kathrine_W</t>
  </si>
  <si>
    <t>https://www.xiaohongshu.com/user/profile/5df10e890000000001002fa5?xhsshare=CopyLink&amp;appuid=5b21bb3d11be101e65b181a3&amp;apptime=1614140123</t>
  </si>
  <si>
    <t>klcatherine@yeah.net</t>
  </si>
  <si>
    <t>齐悦 18834846131
山西省太原市小店区南中环街北张小区，A2-1-1201</t>
  </si>
  <si>
    <t>1274285151@qq.com</t>
  </si>
  <si>
    <t>麦子MZ呀</t>
  </si>
  <si>
    <t>https://www.xiaohongshu.com/user/profile/56d6e1934775a7130e107aca</t>
  </si>
  <si>
    <t>353804350@qq.com</t>
  </si>
  <si>
    <t>陈耐心</t>
  </si>
  <si>
    <t>https://www.xiaohongshu.com/user/profile/5dda906f000000000100622e?xhsshare=CopyLink&amp;appuid=5b21bb3d11be101e65b181a3&amp;apptime=1614073102</t>
  </si>
  <si>
    <t>larissachen@163.com</t>
  </si>
  <si>
    <t>RockyGG</t>
  </si>
  <si>
    <t>https://www.xiaohongshu.com/user/profile/5b1d10b46b58b74d09f8f15d</t>
  </si>
  <si>
    <t>rocky_gg@126.com</t>
  </si>
  <si>
    <t>Rockyy1116</t>
  </si>
  <si>
    <t>报备1.5w，不报备1.2w</t>
  </si>
  <si>
    <t>报备1w，不报备8k</t>
  </si>
  <si>
    <t>陈真儿_</t>
  </si>
  <si>
    <t>https://www.xiaohongshu.com/user/profile/58291d4b5e87e74edcfc1b93</t>
  </si>
  <si>
    <t>61836875@qq.com</t>
  </si>
  <si>
    <t>报备1.3w，不报备8500</t>
  </si>
  <si>
    <t>报备1.1w，不报备6500</t>
  </si>
  <si>
    <t>视频和图文合集报价：5000</t>
  </si>
  <si>
    <t>阿雪Kara</t>
  </si>
  <si>
    <t>https://www.xiaohongshu.com/user/profile/587c983e50c4b46ce14252b7</t>
  </si>
  <si>
    <t>3485224053@qq.com</t>
  </si>
  <si>
    <t>林瘦瘦爱吃辣</t>
  </si>
  <si>
    <t>https://www.xiaohongshu.com/user/profile/5e58edbc00000000010009a0?xhsshare=CopyLink&amp;appuid=5b21bb3d11be101e65b181a3&amp;apptime=1614073334</t>
  </si>
  <si>
    <t>984919451@qq.com</t>
  </si>
  <si>
    <t>湖南省长沙市开福区恒大雅苑47栋 1110 18229971013 姚星星</t>
  </si>
  <si>
    <t>944948371@qq.com</t>
  </si>
  <si>
    <t>洋气杨</t>
  </si>
  <si>
    <t>https://www.xiaohongshu.com/user/profile/564afa3de58d134ed15e742c</t>
  </si>
  <si>
    <t>19828213454@139.com</t>
  </si>
  <si>
    <t>buchitang666</t>
  </si>
  <si>
    <t>报备1.8w，不报备1.4w</t>
  </si>
  <si>
    <t>报备1.7w，不报备1.2w</t>
  </si>
  <si>
    <t>视频免费赠送B站分发，B站现在1.7W粉丝，赠送1-2次小红书带货，3月中旬以后有档期</t>
  </si>
  <si>
    <t>https://space.bilibili.com/72369583?share_medium=android&amp;share_plat=android&amp;share_source=WEIXIN&amp;share_tag=s_i&amp;timestamp=1614235485&amp;unique_k=d3Z0nW</t>
  </si>
  <si>
    <t>Darrrrcy</t>
  </si>
  <si>
    <t>https://www.xiaohongshu.com/user/profile/5a8b14084eacab77d4753a93</t>
  </si>
  <si>
    <t>darrrrcy@qq.com</t>
  </si>
  <si>
    <t>山东省青岛市城阳区夏庄街道天泰城汉城区7栋1303
陈陆 18660239825</t>
  </si>
  <si>
    <t>295063757@qq.com</t>
  </si>
  <si>
    <t>2w</t>
  </si>
  <si>
    <t>助理对接</t>
  </si>
  <si>
    <t>小粽子Selina</t>
  </si>
  <si>
    <t>https://www.xiaohongshu.com/user/profile/58fea24e5e87e7149ae8d116</t>
  </si>
  <si>
    <t>xzongzi86@163.com</t>
  </si>
  <si>
    <t>imlala_ling</t>
  </si>
  <si>
    <t>报备15w，不报备8w</t>
  </si>
  <si>
    <t>图文视频同价，不报备8w为合集形式，无其他广告，可以选品，选顺序，指定排期</t>
  </si>
  <si>
    <t>大鹅睡醒了</t>
  </si>
  <si>
    <t>https://www.xiaohongshu.com/user/profile/5dfdcf630000000001003e40?xhsshare=CopyLink&amp;appuid=5c6976680000000011009867&amp;apptime=1595915273</t>
  </si>
  <si>
    <t>tuopuwenhua@qq.com</t>
  </si>
  <si>
    <t>Aili是中文名</t>
  </si>
  <si>
    <t>https://www.xiaohongshu.com/user/profile/59139eec5e87e724228f8a64?xhsshare=CopyLink&amp;appuid=5afd5e6fe8ac2b7ca330037a&amp;apptime=1614160546</t>
  </si>
  <si>
    <t>七七要逆袭</t>
  </si>
  <si>
    <t>https://www.xiaohongshu.com/user/profile/5dc1470e000000000100a2d5</t>
  </si>
  <si>
    <t>共计8100元</t>
  </si>
  <si>
    <t>共计20000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</si>
</sst>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lt;=9999999]###\-####;\(###\)\ ###\-####"/>
    <numFmt numFmtId="169" formatCode="m/d/yy;@"/>
    <numFmt numFmtId="170" formatCode="yyyy/m/d;@"/>
    <numFmt numFmtId="171" formatCode="0_ "/>
    <numFmt numFmtId="172" formatCode="#,##0_ "/>
    <numFmt numFmtId="173" formatCode="\¥#,##0;\¥\-#,##0"/>
    <numFmt numFmtId="174" formatCode="#,##0_);[Red]\(#,##0\)"/>
  </numFmts>
  <fonts count="28">
    <font>
      <sz val="11"/>
      <color theme="1"/>
      <name val="Microsoft YaHei UI"/>
      <charset val="134"/>
    </font>
    <font>
      <sz val="11"/>
      <color theme="1"/>
      <name val="微软雅黑"/>
      <charset val="134"/>
    </font>
    <font>
      <u/>
      <sz val="11"/>
      <color rgb="FF0000FF"/>
      <name val="Baskerville Old Face"/>
      <charset val="134"/>
      <scheme val="minor"/>
    </font>
    <font>
      <sz val="12"/>
      <color theme="1"/>
      <name val="Microsoft YaHei UI"/>
      <charset val="134"/>
    </font>
    <font>
      <b/>
      <sz val="14"/>
      <color theme="1"/>
      <name val="微软雅黑"/>
      <charset val="134"/>
    </font>
    <font>
      <b/>
      <sz val="12"/>
      <color theme="0"/>
      <name val="微软雅黑"/>
      <charset val="134"/>
    </font>
    <font>
      <sz val="11"/>
      <color theme="1"/>
      <name val="Baskerville Old Face"/>
      <charset val="134"/>
      <scheme val="minor"/>
    </font>
    <font>
      <b/>
      <sz val="14"/>
      <color theme="0"/>
      <name val="微软雅黑"/>
      <charset val="134"/>
    </font>
    <font>
      <u/>
      <sz val="11"/>
      <color rgb="FF800080"/>
      <name val="Baskerville Old Face"/>
      <charset val="134"/>
      <scheme val="minor"/>
    </font>
    <font>
      <u/>
      <sz val="11"/>
      <color rgb="FF0000FF"/>
      <name val="微软雅黑"/>
      <charset val="134"/>
    </font>
    <font>
      <b/>
      <sz val="14"/>
      <color theme="1"/>
      <name val="Baskerville Old Face"/>
      <charset val="134"/>
      <scheme val="minor"/>
    </font>
    <font>
      <b/>
      <sz val="14"/>
      <color rgb="FFC00000"/>
      <name val="微软雅黑"/>
      <charset val="134"/>
    </font>
    <font>
      <sz val="10"/>
      <color theme="1"/>
      <name val="微软雅黑"/>
      <charset val="134"/>
    </font>
    <font>
      <b/>
      <sz val="14"/>
      <color theme="3"/>
      <name val="Microsoft YaHei UI"/>
      <charset val="134"/>
    </font>
    <font>
      <sz val="9"/>
      <name val="Microsoft YaHei UI"/>
      <charset val="134"/>
    </font>
    <font>
      <sz val="36"/>
      <color theme="6" tint="-0.249977111117893"/>
      <name val="Microsoft YaHei UI"/>
      <charset val="134"/>
    </font>
    <font>
      <sz val="24"/>
      <color theme="3"/>
      <name val="Microsoft YaHei UI"/>
      <charset val="134"/>
    </font>
    <font>
      <sz val="12"/>
      <color theme="3"/>
      <name val="Microsoft YaHei UI"/>
      <charset val="134"/>
    </font>
    <font>
      <sz val="12"/>
      <color rgb="FFFF0000"/>
      <name val="Microsoft YaHei UI"/>
      <charset val="134"/>
    </font>
    <font>
      <sz val="12"/>
      <color theme="0"/>
      <name val="Microsoft YaHei UI"/>
      <charset val="134"/>
    </font>
    <font>
      <sz val="11"/>
      <color rgb="FF000000"/>
      <name val="Microsoft YaHei UI"/>
      <charset val="134"/>
    </font>
    <font>
      <b/>
      <sz val="16"/>
      <color theme="6" tint="-0.249977111117893"/>
      <name val="Microsoft YaHei UI"/>
      <charset val="134"/>
    </font>
    <font>
      <b/>
      <sz val="14"/>
      <color theme="0"/>
      <name val="Microsoft YaHei UI"/>
      <charset val="134"/>
    </font>
    <font>
      <sz val="24"/>
      <color theme="0"/>
      <name val="Microsoft YaHei UI"/>
      <charset val="134"/>
    </font>
    <font>
      <sz val="36"/>
      <color theme="1"/>
      <name val="Microsoft YaHei UI"/>
      <charset val="134"/>
    </font>
    <font>
      <sz val="11"/>
      <color theme="3"/>
      <name val="Microsoft YaHei UI"/>
      <charset val="134"/>
    </font>
    <font>
      <sz val="11"/>
      <color theme="2" tint="0.39988402966399123"/>
      <name val="Microsoft YaHei UI"/>
      <charset val="134"/>
    </font>
    <font>
      <sz val="11"/>
      <color theme="1"/>
      <name val="Microsoft YaHei UI"/>
      <charset val="134"/>
    </font>
  </fonts>
  <fills count="17">
    <fill>
      <patternFill patternType="none"/>
    </fill>
    <fill>
      <patternFill patternType="gray125"/>
    </fill>
    <fill>
      <patternFill patternType="solid">
        <fgColor theme="2" tint="0.79995117038483843"/>
        <bgColor indexed="64"/>
      </patternFill>
    </fill>
    <fill>
      <patternFill patternType="solid">
        <fgColor theme="0"/>
        <bgColor theme="0"/>
      </patternFill>
    </fill>
    <fill>
      <patternFill patternType="solid">
        <fgColor rgb="FF92D050"/>
        <bgColor indexed="64"/>
      </patternFill>
    </fill>
    <fill>
      <patternFill patternType="solid">
        <fgColor theme="0" tint="-0.499984740745262"/>
        <bgColor indexed="64"/>
      </patternFill>
    </fill>
    <fill>
      <patternFill patternType="solid">
        <fgColor rgb="FFFFFF00"/>
        <bgColor indexed="64"/>
      </patternFill>
    </fill>
    <fill>
      <patternFill patternType="solid">
        <fgColor theme="6" tint="0.79995117038483843"/>
        <bgColor indexed="64"/>
      </patternFill>
    </fill>
    <fill>
      <patternFill patternType="solid">
        <fgColor theme="6"/>
        <bgColor indexed="64"/>
      </patternFill>
    </fill>
    <fill>
      <patternFill patternType="solid">
        <fgColor theme="2" tint="0.79982909634693444"/>
        <bgColor theme="3" tint="0.79992065187536243"/>
      </patternFill>
    </fill>
    <fill>
      <patternFill patternType="solid">
        <fgColor theme="6" tint="-0.499984740745262"/>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9" tint="-0.24994659260841701"/>
        <bgColor indexed="64"/>
      </patternFill>
    </fill>
    <fill>
      <patternFill patternType="solid">
        <fgColor theme="9" tint="-0.249977111117893"/>
        <bgColor indexed="64"/>
      </patternFill>
    </fill>
    <fill>
      <patternFill patternType="solid">
        <fgColor theme="9" tint="-0.499984740745262"/>
        <bgColor indexed="64"/>
      </patternFill>
    </fill>
  </fills>
  <borders count="7">
    <border>
      <left/>
      <right/>
      <top/>
      <bottom/>
      <diagonal/>
    </border>
    <border>
      <left/>
      <right style="thin">
        <color theme="4" tint="0.79992065187536243"/>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5117038483843"/>
      </top>
      <bottom style="thin">
        <color theme="4" tint="0.79995117038483843"/>
      </bottom>
      <diagonal/>
    </border>
    <border>
      <left/>
      <right style="thin">
        <color theme="4" tint="0.79992065187536243"/>
      </right>
      <top style="thin">
        <color theme="0" tint="-0.34998626667073579"/>
      </top>
      <bottom style="thin">
        <color theme="4" tint="0.79995117038483843"/>
      </bottom>
      <diagonal/>
    </border>
    <border>
      <left style="thin">
        <color theme="4" tint="0.79992065187536243"/>
      </left>
      <right style="thin">
        <color theme="4" tint="0.79992065187536243"/>
      </right>
      <top style="thin">
        <color theme="0" tint="-0.34998626667073579"/>
      </top>
      <bottom style="thin">
        <color theme="4" tint="0.79995117038483843"/>
      </bottom>
      <diagonal/>
    </border>
    <border>
      <left/>
      <right/>
      <top/>
      <bottom style="double">
        <color theme="0" tint="-0.34998626667073579"/>
      </bottom>
      <diagonal/>
    </border>
    <border>
      <left/>
      <right/>
      <top style="thin">
        <color theme="0" tint="-0.34998626667073579"/>
      </top>
      <bottom style="thin">
        <color theme="0" tint="-0.34998626667073579"/>
      </bottom>
      <diagonal/>
    </border>
  </borders>
  <cellStyleXfs count="14">
    <xf numFmtId="0" fontId="0" fillId="2" borderId="0">
      <alignment vertical="center"/>
    </xf>
    <xf numFmtId="164" fontId="3" fillId="0" borderId="0" applyFill="0">
      <alignment horizontal="left" vertical="center" indent="1"/>
    </xf>
    <xf numFmtId="169" fontId="23" fillId="15" borderId="0">
      <alignment horizontal="center"/>
    </xf>
    <xf numFmtId="171" fontId="23" fillId="15" borderId="0">
      <alignment horizontal="center"/>
    </xf>
    <xf numFmtId="0" fontId="27" fillId="0" borderId="0" applyNumberFormat="0" applyFill="0" applyBorder="0" applyAlignment="0" applyProtection="0"/>
    <xf numFmtId="0" fontId="24" fillId="0" borderId="5" applyNumberFormat="0" applyFill="0" applyProtection="0">
      <alignment vertical="top"/>
    </xf>
    <xf numFmtId="0" fontId="25" fillId="0" borderId="0" applyNumberFormat="0" applyFill="0" applyBorder="0" applyProtection="0">
      <alignment vertical="center"/>
    </xf>
    <xf numFmtId="0" fontId="27" fillId="0" borderId="5" applyNumberFormat="0" applyFill="0" applyAlignment="0">
      <alignment vertical="center"/>
    </xf>
    <xf numFmtId="0" fontId="22" fillId="14" borderId="5" applyProtection="0">
      <alignment horizontal="center"/>
    </xf>
    <xf numFmtId="0" fontId="26" fillId="16" borderId="0" applyNumberFormat="0" applyBorder="0" applyAlignment="0">
      <alignment vertical="center"/>
    </xf>
    <xf numFmtId="0" fontId="27" fillId="0" borderId="6">
      <alignment vertical="center" wrapText="1"/>
    </xf>
    <xf numFmtId="0" fontId="22" fillId="14" borderId="0" applyProtection="0">
      <alignment horizontal="center"/>
    </xf>
    <xf numFmtId="0" fontId="27" fillId="0" borderId="0">
      <alignment horizontal="left" vertical="center" indent="1"/>
    </xf>
    <xf numFmtId="0" fontId="27" fillId="13" borderId="0">
      <alignment horizontal="left" vertical="center"/>
    </xf>
  </cellStyleXfs>
  <cellXfs count="115">
    <xf numFmtId="0" fontId="0" fillId="2"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left" vertical="center"/>
    </xf>
    <xf numFmtId="0" fontId="1" fillId="0" borderId="2" xfId="0" applyFont="1" applyFill="1" applyBorder="1" applyAlignment="1">
      <alignment horizontal="center" vertical="center"/>
    </xf>
    <xf numFmtId="0" fontId="2" fillId="0" borderId="2" xfId="4" applyFont="1" applyFill="1" applyBorder="1" applyAlignment="1">
      <alignment horizontal="left" vertical="center"/>
    </xf>
    <xf numFmtId="172" fontId="3" fillId="3" borderId="2" xfId="0" applyNumberFormat="1" applyFont="1" applyFill="1" applyBorder="1" applyAlignment="1">
      <alignment horizontal="center" vertical="center"/>
    </xf>
    <xf numFmtId="0" fontId="1" fillId="0" borderId="3" xfId="0" applyFont="1" applyFill="1" applyBorder="1" applyAlignment="1">
      <alignment horizontal="center" vertical="center"/>
    </xf>
    <xf numFmtId="172" fontId="3" fillId="3" borderId="4" xfId="0" applyNumberFormat="1" applyFont="1" applyFill="1" applyBorder="1" applyAlignment="1">
      <alignment horizontal="center" vertical="center"/>
    </xf>
    <xf numFmtId="0" fontId="1" fillId="0" borderId="4" xfId="0" applyFont="1" applyFill="1" applyBorder="1" applyAlignment="1">
      <alignment horizontal="left" vertical="center"/>
    </xf>
    <xf numFmtId="0" fontId="1" fillId="0" borderId="4" xfId="0" applyFont="1" applyFill="1" applyBorder="1" applyAlignment="1">
      <alignment horizontal="center" vertical="center"/>
    </xf>
    <xf numFmtId="0" fontId="1" fillId="4" borderId="1" xfId="0" applyFont="1" applyFill="1" applyBorder="1" applyAlignment="1">
      <alignment horizontal="center" vertical="center"/>
    </xf>
    <xf numFmtId="172" fontId="3" fillId="4" borderId="2" xfId="0" applyNumberFormat="1" applyFont="1" applyFill="1" applyBorder="1" applyAlignment="1">
      <alignment horizontal="center" vertical="center"/>
    </xf>
    <xf numFmtId="0" fontId="1" fillId="4" borderId="2" xfId="0" applyFont="1" applyFill="1" applyBorder="1" applyAlignment="1">
      <alignment horizontal="left" vertical="center"/>
    </xf>
    <xf numFmtId="0" fontId="1" fillId="4" borderId="2" xfId="0" applyFont="1" applyFill="1" applyBorder="1" applyAlignment="1">
      <alignment horizontal="center" vertical="center"/>
    </xf>
    <xf numFmtId="0" fontId="4" fillId="0" borderId="0" xfId="0" applyFont="1" applyFill="1" applyAlignment="1">
      <alignment horizontal="center" vertical="center"/>
    </xf>
    <xf numFmtId="0" fontId="5" fillId="4" borderId="0" xfId="0" applyFont="1" applyFill="1" applyAlignment="1">
      <alignment horizontal="center" vertical="center"/>
    </xf>
    <xf numFmtId="0" fontId="1" fillId="0"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Fill="1" applyAlignment="1">
      <alignment horizontal="lef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4" borderId="0" xfId="0" applyFont="1" applyFill="1" applyBorder="1" applyAlignment="1">
      <alignment horizontal="center" vertical="center"/>
    </xf>
    <xf numFmtId="0" fontId="7" fillId="4" borderId="0" xfId="0" applyFont="1" applyFill="1" applyBorder="1" applyAlignment="1">
      <alignment horizontal="left" vertical="center"/>
    </xf>
    <xf numFmtId="0" fontId="1" fillId="0" borderId="0" xfId="0" applyFont="1" applyFill="1" applyBorder="1" applyAlignment="1">
      <alignment horizontal="center" vertical="center"/>
    </xf>
    <xf numFmtId="0" fontId="2" fillId="0" borderId="0" xfId="4" applyFont="1" applyAlignment="1">
      <alignment horizontal="left" vertical="center"/>
    </xf>
    <xf numFmtId="0" fontId="6" fillId="0" borderId="0" xfId="0" applyFont="1" applyFill="1" applyBorder="1" applyAlignment="1">
      <alignment vertical="center"/>
    </xf>
    <xf numFmtId="0" fontId="1" fillId="6" borderId="0" xfId="0" applyFont="1" applyFill="1" applyBorder="1" applyAlignment="1">
      <alignment horizontal="center" vertical="center"/>
    </xf>
    <xf numFmtId="0" fontId="2" fillId="0" borderId="0" xfId="4" applyFont="1" applyFill="1" applyAlignment="1">
      <alignment horizontal="left" vertical="center"/>
    </xf>
    <xf numFmtId="0" fontId="1" fillId="0" borderId="0" xfId="0" applyFont="1" applyFill="1" applyBorder="1" applyAlignment="1">
      <alignment horizontal="left" vertical="center" wrapText="1"/>
    </xf>
    <xf numFmtId="0" fontId="8" fillId="0" borderId="0" xfId="4" applyFont="1" applyFill="1" applyAlignment="1">
      <alignment horizontal="left" vertical="center"/>
    </xf>
    <xf numFmtId="0" fontId="9" fillId="0" borderId="0" xfId="4" applyFont="1" applyFill="1" applyAlignment="1">
      <alignment horizontal="left" vertical="center"/>
    </xf>
    <xf numFmtId="0" fontId="1" fillId="0" borderId="0" xfId="0" applyFont="1" applyFill="1" applyBorder="1" applyAlignment="1">
      <alignment horizontal="left" vertical="center"/>
    </xf>
    <xf numFmtId="0" fontId="1" fillId="5" borderId="0" xfId="0" applyFont="1" applyFill="1" applyBorder="1" applyAlignment="1">
      <alignment horizontal="center" vertical="center"/>
    </xf>
    <xf numFmtId="0" fontId="2" fillId="5" borderId="0" xfId="4" applyFont="1" applyFill="1" applyAlignment="1">
      <alignment horizontal="left" vertical="center"/>
    </xf>
    <xf numFmtId="0" fontId="1" fillId="5" borderId="0" xfId="0" applyFont="1" applyFill="1" applyAlignment="1">
      <alignment horizontal="left" vertical="center"/>
    </xf>
    <xf numFmtId="0" fontId="8" fillId="0" borderId="0" xfId="4" applyFont="1" applyAlignment="1">
      <alignment horizontal="left"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0" fillId="0" borderId="0" xfId="0" applyFont="1" applyFill="1" applyAlignment="1">
      <alignment vertical="center"/>
    </xf>
    <xf numFmtId="0" fontId="11" fillId="4" borderId="0" xfId="0" applyFont="1" applyFill="1" applyBorder="1" applyAlignment="1">
      <alignment horizontal="center" vertical="center"/>
    </xf>
    <xf numFmtId="0" fontId="12" fillId="0" borderId="0" xfId="0" applyFont="1" applyFill="1" applyAlignment="1">
      <alignment horizontal="center" vertical="center"/>
    </xf>
    <xf numFmtId="0" fontId="1" fillId="6" borderId="0" xfId="0" applyFont="1" applyFill="1" applyAlignment="1">
      <alignment horizontal="center" vertical="center"/>
    </xf>
    <xf numFmtId="0" fontId="12" fillId="5" borderId="0" xfId="0" applyFont="1" applyFill="1" applyAlignment="1">
      <alignment horizontal="center" vertical="center"/>
    </xf>
    <xf numFmtId="0" fontId="1" fillId="0" borderId="0" xfId="0" applyFont="1" applyFill="1" applyAlignment="1">
      <alignment horizontal="left" vertical="center" wrapText="1"/>
    </xf>
    <xf numFmtId="0" fontId="2" fillId="0" borderId="0" xfId="4" applyFont="1" applyAlignment="1">
      <alignment horizontal="center" vertical="center" wrapText="1"/>
    </xf>
    <xf numFmtId="0" fontId="0" fillId="7" borderId="0" xfId="9" applyFont="1" applyFill="1">
      <alignment vertical="center"/>
    </xf>
    <xf numFmtId="0" fontId="13" fillId="8" borderId="0" xfId="11" applyFont="1" applyFill="1">
      <alignment horizontal="center"/>
    </xf>
    <xf numFmtId="0" fontId="14" fillId="7" borderId="0" xfId="9" applyFont="1" applyFill="1">
      <alignment vertical="center"/>
    </xf>
    <xf numFmtId="0" fontId="0" fillId="2" borderId="0" xfId="0" applyFont="1">
      <alignment vertical="center"/>
    </xf>
    <xf numFmtId="0" fontId="0" fillId="2" borderId="0" xfId="0" applyFont="1" applyAlignment="1">
      <alignment horizontal="center" vertical="center"/>
    </xf>
    <xf numFmtId="172" fontId="0" fillId="2" borderId="0" xfId="0" applyNumberFormat="1" applyFont="1" applyAlignment="1">
      <alignment horizontal="center" vertical="center"/>
    </xf>
    <xf numFmtId="170" fontId="0" fillId="2" borderId="0" xfId="0" applyNumberFormat="1" applyFont="1" applyAlignment="1">
      <alignment horizontal="center" vertical="center"/>
    </xf>
    <xf numFmtId="173" fontId="0" fillId="2" borderId="0" xfId="0" applyNumberFormat="1" applyFont="1">
      <alignment vertical="center"/>
    </xf>
    <xf numFmtId="164" fontId="0" fillId="2" borderId="0" xfId="0" applyNumberFormat="1" applyFont="1" applyAlignment="1">
      <alignment horizontal="left" vertical="center" indent="1"/>
    </xf>
    <xf numFmtId="174" fontId="0" fillId="2" borderId="0" xfId="0" applyNumberFormat="1" applyFont="1" applyAlignment="1">
      <alignment horizontal="left" vertical="center" indent="1"/>
    </xf>
    <xf numFmtId="174" fontId="0" fillId="2" borderId="0" xfId="0" applyNumberFormat="1" applyFont="1">
      <alignment vertical="center"/>
    </xf>
    <xf numFmtId="0" fontId="13" fillId="8" borderId="0" xfId="8" applyFont="1" applyFill="1" applyBorder="1" applyAlignment="1">
      <alignment horizontal="center" vertical="center"/>
    </xf>
    <xf numFmtId="0" fontId="15" fillId="9" borderId="5" xfId="5" applyFont="1" applyFill="1" applyAlignment="1">
      <alignment vertical="top"/>
    </xf>
    <xf numFmtId="172" fontId="15" fillId="9" borderId="5" xfId="5" applyNumberFormat="1" applyFont="1" applyFill="1" applyAlignment="1">
      <alignment vertical="top"/>
    </xf>
    <xf numFmtId="169" fontId="16" fillId="8" borderId="0" xfId="2" applyNumberFormat="1" applyFont="1" applyFill="1" applyAlignment="1">
      <alignment horizontal="center" vertical="center"/>
    </xf>
    <xf numFmtId="0" fontId="17" fillId="8" borderId="0" xfId="6" applyFont="1" applyFill="1" applyBorder="1" applyAlignment="1">
      <alignment horizontal="center" vertical="center" wrapText="1"/>
    </xf>
    <xf numFmtId="172" fontId="17" fillId="8" borderId="0" xfId="6" applyNumberFormat="1" applyFont="1" applyFill="1" applyBorder="1" applyAlignment="1">
      <alignment horizontal="center" vertical="center" wrapText="1"/>
    </xf>
    <xf numFmtId="0" fontId="1" fillId="6" borderId="0" xfId="0" applyFont="1" applyFill="1" applyAlignment="1">
      <alignment horizontal="left" vertical="center"/>
    </xf>
    <xf numFmtId="0" fontId="2" fillId="6" borderId="0" xfId="4" applyFont="1" applyFill="1" applyAlignment="1">
      <alignment horizontal="left" vertical="center"/>
    </xf>
    <xf numFmtId="171" fontId="16" fillId="8" borderId="0" xfId="3" applyFont="1" applyFill="1" applyAlignment="1">
      <alignment horizontal="center" vertical="center"/>
    </xf>
    <xf numFmtId="0" fontId="1" fillId="6" borderId="0" xfId="0" applyFont="1" applyFill="1" applyBorder="1" applyAlignment="1">
      <alignment horizontal="left" vertical="center"/>
    </xf>
    <xf numFmtId="0" fontId="8" fillId="6" borderId="0" xfId="4" applyFont="1" applyFill="1" applyAlignment="1">
      <alignment horizontal="left" vertical="center"/>
    </xf>
    <xf numFmtId="0" fontId="13" fillId="8" borderId="0" xfId="8" applyFont="1" applyFill="1" applyBorder="1">
      <alignment horizontal="center"/>
    </xf>
    <xf numFmtId="171" fontId="16" fillId="8" borderId="0" xfId="3" applyFont="1" applyFill="1" applyAlignment="1">
      <alignment horizontal="center" vertical="top"/>
    </xf>
    <xf numFmtId="0" fontId="3" fillId="2" borderId="0" xfId="0" applyFont="1" applyAlignment="1">
      <alignment horizontal="left" vertical="center"/>
    </xf>
    <xf numFmtId="172" fontId="3" fillId="2" borderId="0" xfId="0" applyNumberFormat="1" applyFont="1" applyAlignment="1">
      <alignment horizontal="center" vertical="center"/>
    </xf>
    <xf numFmtId="173" fontId="16" fillId="8" borderId="0" xfId="3" applyNumberFormat="1" applyFont="1" applyFill="1" applyAlignment="1">
      <alignment horizontal="center" vertical="top"/>
    </xf>
    <xf numFmtId="14" fontId="13" fillId="8" borderId="0" xfId="11" applyNumberFormat="1" applyFont="1" applyFill="1">
      <alignment horizontal="center"/>
    </xf>
    <xf numFmtId="0" fontId="18" fillId="2" borderId="0" xfId="0" applyFont="1" applyAlignment="1">
      <alignment horizontal="left" vertical="center"/>
    </xf>
    <xf numFmtId="173" fontId="15" fillId="9" borderId="5" xfId="5" applyNumberFormat="1" applyFont="1" applyFill="1" applyAlignment="1">
      <alignment vertical="top"/>
    </xf>
    <xf numFmtId="170" fontId="19" fillId="10" borderId="0" xfId="6" applyNumberFormat="1" applyFont="1" applyFill="1" applyBorder="1" applyAlignment="1">
      <alignment horizontal="center" vertical="center" wrapText="1"/>
    </xf>
    <xf numFmtId="0" fontId="19" fillId="10" borderId="0" xfId="6" applyFont="1" applyFill="1" applyBorder="1" applyAlignment="1">
      <alignment horizontal="center" vertical="center" wrapText="1"/>
    </xf>
    <xf numFmtId="173" fontId="19" fillId="10" borderId="0" xfId="6" applyNumberFormat="1" applyFont="1" applyFill="1" applyBorder="1" applyAlignment="1">
      <alignment horizontal="center" vertical="center" wrapText="1"/>
    </xf>
    <xf numFmtId="173" fontId="17" fillId="8" borderId="0" xfId="6" applyNumberFormat="1" applyFont="1" applyFill="1" applyBorder="1" applyAlignment="1">
      <alignment horizontal="center" vertical="center" wrapText="1"/>
    </xf>
    <xf numFmtId="172" fontId="3" fillId="6" borderId="0" xfId="0" applyNumberFormat="1" applyFont="1" applyFill="1" applyAlignment="1">
      <alignment horizontal="center" vertical="center"/>
    </xf>
    <xf numFmtId="0" fontId="3" fillId="6" borderId="0" xfId="0" applyFont="1" applyFill="1" applyAlignment="1">
      <alignment horizontal="center" vertical="center"/>
    </xf>
    <xf numFmtId="170" fontId="3" fillId="6" borderId="0" xfId="0" applyNumberFormat="1" applyFont="1" applyFill="1" applyAlignment="1">
      <alignment horizontal="center" vertical="center"/>
    </xf>
    <xf numFmtId="0" fontId="3" fillId="6" borderId="0" xfId="0" applyFont="1" applyFill="1" applyAlignment="1">
      <alignment horizontal="left" vertical="center"/>
    </xf>
    <xf numFmtId="173" fontId="3" fillId="6" borderId="0" xfId="0" applyNumberFormat="1" applyFont="1" applyFill="1" applyAlignment="1">
      <alignment horizontal="left" vertical="center"/>
    </xf>
    <xf numFmtId="14" fontId="3" fillId="6" borderId="0" xfId="0" applyNumberFormat="1" applyFont="1" applyFill="1" applyAlignment="1">
      <alignment horizontal="left" vertical="center"/>
    </xf>
    <xf numFmtId="0" fontId="3" fillId="2" borderId="0" xfId="0" applyFont="1" applyAlignment="1">
      <alignment horizontal="center" vertical="center"/>
    </xf>
    <xf numFmtId="170" fontId="3" fillId="2" borderId="0" xfId="0" applyNumberFormat="1" applyFont="1" applyAlignment="1">
      <alignment horizontal="center" vertical="center"/>
    </xf>
    <xf numFmtId="173" fontId="3" fillId="2" borderId="0" xfId="0" applyNumberFormat="1" applyFont="1" applyAlignment="1">
      <alignment horizontal="left" vertical="center"/>
    </xf>
    <xf numFmtId="14" fontId="3" fillId="2" borderId="0" xfId="0" applyNumberFormat="1" applyFont="1" applyAlignment="1">
      <alignment horizontal="left" vertical="center"/>
    </xf>
    <xf numFmtId="0" fontId="17" fillId="6" borderId="0" xfId="6" applyFont="1" applyFill="1" applyBorder="1" applyAlignment="1">
      <alignment horizontal="center" vertical="center" wrapText="1"/>
    </xf>
    <xf numFmtId="0" fontId="17" fillId="8" borderId="0" xfId="6" applyNumberFormat="1" applyFont="1" applyFill="1" applyBorder="1" applyAlignment="1">
      <alignment horizontal="center" vertical="center" wrapText="1"/>
    </xf>
    <xf numFmtId="0" fontId="19" fillId="10" borderId="0" xfId="6" applyNumberFormat="1" applyFont="1" applyFill="1" applyBorder="1" applyAlignment="1">
      <alignment horizontal="center" vertical="center" wrapText="1"/>
    </xf>
    <xf numFmtId="0" fontId="19" fillId="11" borderId="0" xfId="6" applyNumberFormat="1" applyFont="1" applyFill="1" applyBorder="1" applyAlignment="1">
      <alignment horizontal="center" vertical="center" wrapText="1"/>
    </xf>
    <xf numFmtId="173" fontId="3" fillId="6" borderId="0" xfId="0" applyNumberFormat="1" applyFont="1" applyFill="1" applyAlignment="1">
      <alignment horizontal="center" vertical="center"/>
    </xf>
    <xf numFmtId="164" fontId="20" fillId="6" borderId="0" xfId="4" applyNumberFormat="1" applyFont="1" applyFill="1" applyBorder="1" applyAlignment="1" applyProtection="1">
      <alignment horizontal="left" vertical="center" indent="1"/>
    </xf>
    <xf numFmtId="164" fontId="3" fillId="6" borderId="0" xfId="1" applyFont="1" applyFill="1">
      <alignment horizontal="left" vertical="center" indent="1"/>
    </xf>
    <xf numFmtId="164" fontId="27" fillId="6" borderId="0" xfId="4" applyNumberFormat="1" applyFill="1" applyBorder="1" applyAlignment="1" applyProtection="1">
      <alignment horizontal="left" vertical="center" indent="1"/>
    </xf>
    <xf numFmtId="164" fontId="3" fillId="12" borderId="0" xfId="1" applyFont="1" applyFill="1">
      <alignment horizontal="left" vertical="center" indent="1"/>
    </xf>
    <xf numFmtId="174" fontId="15" fillId="9" borderId="5" xfId="5" applyNumberFormat="1" applyFont="1" applyFill="1" applyAlignment="1">
      <alignment vertical="top"/>
    </xf>
    <xf numFmtId="174" fontId="19" fillId="11" borderId="0" xfId="6" applyNumberFormat="1" applyFont="1" applyFill="1" applyBorder="1" applyAlignment="1">
      <alignment horizontal="center" vertical="center" wrapText="1"/>
    </xf>
    <xf numFmtId="174" fontId="19" fillId="11" borderId="0" xfId="6" applyNumberFormat="1" applyFont="1" applyFill="1" applyAlignment="1">
      <alignment horizontal="center" vertical="center" wrapText="1"/>
    </xf>
    <xf numFmtId="0" fontId="3" fillId="8" borderId="0" xfId="0" applyFont="1" applyFill="1" applyAlignment="1">
      <alignment horizontal="center" vertical="center"/>
    </xf>
    <xf numFmtId="174" fontId="3" fillId="6" borderId="0" xfId="1" applyNumberFormat="1" applyFont="1" applyFill="1">
      <alignment horizontal="left" vertical="center" indent="1"/>
    </xf>
    <xf numFmtId="174" fontId="3" fillId="6" borderId="0" xfId="0" applyNumberFormat="1" applyFont="1" applyFill="1" applyAlignment="1">
      <alignment horizontal="left" vertical="center"/>
    </xf>
    <xf numFmtId="0" fontId="0" fillId="6" borderId="0" xfId="0" applyFont="1" applyFill="1">
      <alignment vertical="center"/>
    </xf>
    <xf numFmtId="174" fontId="3" fillId="12" borderId="0" xfId="1" applyNumberFormat="1" applyFont="1" applyFill="1">
      <alignment horizontal="left" vertical="center" indent="1"/>
    </xf>
    <xf numFmtId="174" fontId="3" fillId="2" borderId="0" xfId="0" applyNumberFormat="1" applyFont="1" applyAlignment="1">
      <alignment horizontal="left" vertical="center"/>
    </xf>
    <xf numFmtId="0" fontId="21" fillId="13" borderId="0" xfId="0" applyFont="1" applyFill="1" applyAlignment="1">
      <alignment vertical="center"/>
    </xf>
    <xf numFmtId="0" fontId="21" fillId="13" borderId="0" xfId="0" applyFont="1" applyFill="1" applyAlignment="1">
      <alignment horizontal="center" vertical="center"/>
    </xf>
    <xf numFmtId="172" fontId="21" fillId="13" borderId="0" xfId="0" applyNumberFormat="1" applyFont="1" applyFill="1" applyBorder="1" applyAlignment="1">
      <alignment horizontal="center" vertical="center"/>
    </xf>
    <xf numFmtId="173" fontId="21" fillId="13" borderId="0" xfId="0" applyNumberFormat="1" applyFont="1" applyFill="1" applyAlignment="1">
      <alignment horizontal="center" vertical="center"/>
    </xf>
    <xf numFmtId="0" fontId="21" fillId="13" borderId="0" xfId="0" applyFont="1" applyFill="1" applyBorder="1" applyAlignment="1">
      <alignment horizontal="center" vertical="center"/>
    </xf>
    <xf numFmtId="0" fontId="21" fillId="13" borderId="0" xfId="0" applyFont="1" applyFill="1" applyBorder="1" applyAlignment="1">
      <alignment vertical="center"/>
    </xf>
    <xf numFmtId="0" fontId="21" fillId="13" borderId="0" xfId="0" applyFont="1" applyFill="1" applyBorder="1" applyAlignment="1">
      <alignment horizontal="left" vertical="center" indent="1"/>
    </xf>
    <xf numFmtId="174" fontId="21" fillId="13" borderId="0" xfId="0" applyNumberFormat="1" applyFont="1" applyFill="1" applyBorder="1" applyAlignment="1">
      <alignment horizontal="left" vertical="center" indent="1"/>
    </xf>
  </cellXfs>
  <cellStyles count="14">
    <cellStyle name="Encabezado 1" xfId="6" builtinId="16"/>
    <cellStyle name="Hipervínculo" xfId="4" builtinId="8"/>
    <cellStyle name="Normal" xfId="0" builtinId="0"/>
    <cellStyle name="Título" xfId="5" builtinId="15"/>
    <cellStyle name="Título 2" xfId="8" builtinId="17"/>
    <cellStyle name="双分隔线" xfId="7" xr:uid="{00000000-0005-0000-0000-000017000000}"/>
    <cellStyle name="备注详细信息" xfId="10" xr:uid="{00000000-0005-0000-0000-000036000000}"/>
    <cellStyle name="日期" xfId="2" xr:uid="{00000000-0005-0000-0000-00000A000000}"/>
    <cellStyle name="电子邮件" xfId="12" xr:uid="{00000000-0005-0000-0000-000038000000}"/>
    <cellStyle name="电话" xfId="1" xr:uid="{00000000-0005-0000-0000-000005000000}"/>
    <cellStyle name="边栏值" xfId="3" xr:uid="{00000000-0005-0000-0000-00000B000000}"/>
    <cellStyle name="边栏填充" xfId="11" xr:uid="{00000000-0005-0000-0000-000037000000}"/>
    <cellStyle name="边栏边框" xfId="9" xr:uid="{00000000-0005-0000-0000-00002E000000}"/>
    <cellStyle name="邮政编码" xfId="13" xr:uid="{00000000-0005-0000-0000-000039000000}"/>
  </cellStyles>
  <dxfs count="55">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i val="0"/>
        <strike val="0"/>
        <condense val="0"/>
        <extend val="0"/>
        <outline val="0"/>
        <shadow val="0"/>
        <u val="none"/>
        <vertAlign val="baseline"/>
        <sz val="16"/>
        <color theme="6" tint="-0.249977111117893"/>
        <name val="Microsoft YaHei UI"/>
        <charset val="134"/>
        <scheme val="none"/>
      </font>
      <numFmt numFmtId="174"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numFmt numFmtId="174"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numFmt numFmtId="174"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numFmt numFmtId="173"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numFmt numFmtId="173"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numFmt numFmtId="173"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numFmt numFmtId="172" formatCode="#,##0_ "/>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charset val="134"/>
        <scheme val="none"/>
      </font>
      <fill>
        <patternFill patternType="solid">
          <fgColor indexed="64"/>
          <bgColor theme="0"/>
        </patternFill>
      </fill>
      <alignment horizontal="general" vertical="center" textRotation="0" wrapText="0" indent="0" justifyLastLine="0" shrinkToFit="0" readingOrder="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4" formatCode="#,##0_);[Red]\(#,##0\)"/>
      <alignment horizontal="left" vertical="center"/>
    </dxf>
    <dxf>
      <font>
        <b val="0"/>
        <i val="0"/>
        <strike val="0"/>
        <u val="none"/>
        <sz val="12"/>
        <color theme="1"/>
        <name val="Microsoft YaHei UI"/>
        <family val="2"/>
        <charset val="134"/>
        <scheme val="none"/>
      </font>
      <numFmt numFmtId="174" formatCode="#,##0_);[Red]\(#,##0\)"/>
    </dxf>
    <dxf>
      <font>
        <b val="0"/>
        <i val="0"/>
        <strike val="0"/>
        <u val="none"/>
        <sz val="12"/>
        <color theme="1"/>
        <name val="Microsoft YaHei UI"/>
        <family val="2"/>
        <charset val="134"/>
        <scheme val="none"/>
      </font>
      <numFmt numFmtId="174" formatCode="#,##0_);[Red]\(#,##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numFmt numFmtId="175" formatCode="yyyy/m/d"/>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numFmt numFmtId="172" formatCode="#,##0_ "/>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color theme="1" tint="0.34998626667073579"/>
      </font>
    </dxf>
    <dxf>
      <font>
        <b val="0"/>
        <i val="0"/>
        <color theme="7" tint="-0.24994659260841701"/>
      </font>
      <fill>
        <patternFill patternType="solid">
          <fgColor theme="0"/>
          <bgColor theme="0"/>
        </patternFill>
      </fill>
      <border>
        <left/>
        <right/>
        <top style="double">
          <color theme="0" tint="-0.34998626667073579"/>
        </top>
        <bottom/>
        <vertical/>
        <horizontal/>
      </border>
    </dxf>
    <dxf>
      <font>
        <b/>
        <i val="0"/>
        <color theme="3"/>
      </font>
      <fill>
        <patternFill patternType="solid">
          <bgColor theme="0"/>
        </patternFill>
      </fill>
      <border>
        <left/>
        <right/>
        <top style="double">
          <color theme="0" tint="-0.34998626667073579"/>
        </top>
        <bottom style="thin">
          <color theme="0" tint="-0.34998626667073579"/>
        </bottom>
        <vertical/>
        <horizontal/>
      </border>
    </dxf>
    <dxf>
      <font>
        <b val="0"/>
        <i val="0"/>
        <color theme="1"/>
      </font>
      <fill>
        <patternFill patternType="solid">
          <fgColor theme="0"/>
          <bgColor theme="0"/>
        </patternFill>
      </fill>
      <border>
        <left/>
        <right/>
        <top/>
        <bottom/>
        <vertical style="thin">
          <color theme="4" tint="0.79992065187536243"/>
        </vertical>
        <horizontal style="thin">
          <color theme="4" tint="0.79995117038483843"/>
        </horizontal>
      </border>
    </dxf>
  </dxfs>
  <tableStyles count="1" defaultTableStyle="Wedding Invite Tracker" defaultPivotStyle="PivotStyleMedium2">
    <tableStyle name="Wedding Invite Tracker" pivot="0" count="4" xr9:uid="{00000000-0011-0000-FFFF-FFFF00000000}">
      <tableStyleElement type="wholeTable" dxfId="54"/>
      <tableStyleElement type="headerRow" dxfId="53"/>
      <tableStyleElement type="totalRow" dxfId="52"/>
      <tableStyleElement type="firstTotalCell" dxfId="51"/>
    </tableStyle>
  </tableStyles>
  <colors>
    <mruColors>
      <color rgb="FFF5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邀请" displayName="tbl邀请" ref="D2:AF82" totalsRowCount="1">
  <autoFilter ref="D2:AF81" xr:uid="{00000000-0009-0000-0100-000002000000}"/>
  <tableColumns count="29">
    <tableColumn id="1" xr3:uid="{00000000-0010-0000-0000-000001000000}" name="微信昵称" totalsRowLabel="汇总" dataDxfId="50" totalsRowDxfId="28"/>
    <tableColumn id="2" xr3:uid="{00000000-0010-0000-0000-000002000000}" name="微信号" dataDxfId="49" totalsRowDxfId="27"/>
    <tableColumn id="3" xr3:uid="{00000000-0010-0000-0000-000003000000}" name="小红书昵称" totalsRowFunction="custom" totalsRowDxfId="26">
      <totalsRowFormula>COUNTA(合作跟踪表!$F$3:$F$81)</totalsRowFormula>
    </tableColumn>
    <tableColumn id="4" xr3:uid="{00000000-0010-0000-0000-000004000000}" name="小红书链接" totalsRowFunction="sum" dataDxfId="48" totalsRowDxfId="25"/>
    <tableColumn id="5" xr3:uid="{00000000-0010-0000-0000-000005000000}" name="粉丝数量" dataDxfId="47" totalsRowDxfId="24"/>
    <tableColumn id="6" xr3:uid="{00000000-0010-0000-0000-000006000000}" name="笔记报价" totalsRowFunction="custom" totalsRowDxfId="23">
      <totalsRowFormula>SUM(tbl邀请[笔记报价])</totalsRowFormula>
    </tableColumn>
    <tableColumn id="7" xr3:uid="{00000000-0010-0000-0000-000007000000}" name="手机号" dataDxfId="46" totalsRowDxfId="22"/>
    <tableColumn id="8" xr3:uid="{00000000-0010-0000-0000-000008000000}" name="收货后出稿时间" dataDxfId="45" totalsRowDxfId="21"/>
    <tableColumn id="9" xr3:uid="{00000000-0010-0000-0000-000009000000}" name="拍单日期" totalsRowFunction="custom" totalsRowDxfId="20">
      <totalsRowFormula>COUNTA(合作跟踪表!$L$3:$L$81)</totalsRowFormula>
    </tableColumn>
    <tableColumn id="10" xr3:uid="{00000000-0010-0000-0000-00000A000000}" name="订单号" dataDxfId="44" totalsRowDxfId="19"/>
    <tableColumn id="11" xr3:uid="{00000000-0010-0000-0000-00000B000000}" name="拍单金额" totalsRowFunction="custom" totalsRowDxfId="18">
      <totalsRowFormula>SUM(tbl邀请[拍单金额])</totalsRowFormula>
    </tableColumn>
    <tableColumn id="12" xr3:uid="{00000000-0010-0000-0000-00000C000000}" name="催稿日期" dataDxfId="43" totalsRowDxfId="17">
      <calculatedColumnFormula>tbl邀请[[#This Row],[拍单日期]]+5+tbl邀请[[#This Row],[收货后出稿时间]]</calculatedColumnFormula>
    </tableColumn>
    <tableColumn id="13" xr3:uid="{00000000-0010-0000-0000-00000D000000}" name="是否交稿" totalsRowFunction="custom" totalsRowDxfId="16">
      <totalsRowFormula>COUNTIF(合作跟踪表!$P$3:$P$81,"是")</totalsRowFormula>
    </tableColumn>
    <tableColumn id="14" xr3:uid="{00000000-0010-0000-0000-00000E000000}" name="交稿速度评分" dataDxfId="42" totalsRowDxfId="15"/>
    <tableColumn id="15" xr3:uid="{00000000-0010-0000-0000-00000F000000}" name="图文质量评分" dataDxfId="41" totalsRowDxfId="14"/>
    <tableColumn id="16" xr3:uid="{00000000-0010-0000-0000-000010000000}" name="是否发布" totalsRowFunction="custom" totalsRowDxfId="13">
      <totalsRowFormula>COUNTIF(合作跟踪表!$S$3:$S$81,"是")</totalsRowFormula>
    </tableColumn>
    <tableColumn id="17" xr3:uid="{00000000-0010-0000-0000-000011000000}" name="结算金额" totalsRowFunction="custom" totalsRowDxfId="12">
      <totalsRowFormula>SUM(tbl邀请[结算金额])</totalsRowFormula>
    </tableColumn>
    <tableColumn id="18" xr3:uid="{00000000-0010-0000-0000-000012000000}" name="链接" dataDxfId="40" totalsRowDxfId="11"/>
    <tableColumn id="19" xr3:uid="{00000000-0010-0000-0000-000013000000}" name="链接2" dataDxfId="39" totalsRowDxfId="10"/>
    <tableColumn id="20" xr3:uid="{00000000-0010-0000-0000-000014000000}" name="链接3" dataDxfId="38" totalsRowDxfId="9"/>
    <tableColumn id="21" xr3:uid="{00000000-0010-0000-0000-000015000000}" name="标题" dataDxfId="37" totalsRowDxfId="8"/>
    <tableColumn id="22" xr3:uid="{00000000-0010-0000-0000-000016000000}" name="发布日期" dataDxfId="36" totalsRowDxfId="7"/>
    <tableColumn id="23" xr3:uid="{00000000-0010-0000-0000-000017000000}" name="赞" dataDxfId="35" totalsRowDxfId="6"/>
    <tableColumn id="24" xr3:uid="{00000000-0010-0000-0000-000018000000}" name="藏" dataDxfId="34" totalsRowDxfId="5"/>
    <tableColumn id="25" xr3:uid="{00000000-0010-0000-0000-000019000000}" name="总评论" dataDxfId="33" totalsRowDxfId="4"/>
    <tableColumn id="26" xr3:uid="{00000000-0010-0000-0000-00001A000000}" name="博主回复" dataDxfId="32" totalsRowDxfId="3"/>
    <tableColumn id="27" xr3:uid="{00000000-0010-0000-0000-00001B000000}" name="原版视频" dataDxfId="31" totalsRowDxfId="2"/>
    <tableColumn id="28" xr3:uid="{00000000-0010-0000-0000-00001C000000}" name="是否收录" dataDxfId="30" totalsRowDxfId="1"/>
    <tableColumn id="29" xr3:uid="{00000000-0010-0000-0000-00001D000000}" name="合作形式" dataDxfId="29" totalsRowDxfId="0"/>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xiaohongshu.com/discovery/item/604c9451000000000102e7c6?xhsshare=CopyLink&amp;appuid=5d11eb3a000000001603fd92&amp;apptime=1615631458" TargetMode="External"/><Relationship Id="rId13" Type="http://schemas.openxmlformats.org/officeDocument/2006/relationships/table" Target="../tables/table1.xml"/><Relationship Id="rId3" Type="http://schemas.openxmlformats.org/officeDocument/2006/relationships/hyperlink" Target="https://www.xiaohongshu.com/user/profile/5d11eb3a000000001603fd92?xhsshare=CopyLink&amp;appuid=5b21bb3d11be101e65b181a3&amp;apptime=1614149500" TargetMode="External"/><Relationship Id="rId7" Type="http://schemas.openxmlformats.org/officeDocument/2006/relationships/hyperlink" Target="https://www.xiaohongshu.com/discovery/item/604b481a000000002103e384?xhsshare=SinaWeibo&amp;appuid=5b7ac1d161f3760001e992ea&amp;apptime=1615546417" TargetMode="External"/><Relationship Id="rId12" Type="http://schemas.openxmlformats.org/officeDocument/2006/relationships/hyperlink" Target="https://www.xiaohongshu.com/discovery/item/605b110d000000002103725e?xhsshare=CopyLink&amp;appuid=5f98e559000000000100ba40&amp;apptime=1616582952" TargetMode="External"/><Relationship Id="rId2" Type="http://schemas.openxmlformats.org/officeDocument/2006/relationships/hyperlink" Target="https://www.xiaohongshu.com/user/profile/5937b15282ec3908bc3cd435?xhsshare=CopyLink&amp;appuid=5b21bb3d11be101e65b181a3&amp;apptime=1614072021" TargetMode="External"/><Relationship Id="rId1" Type="http://schemas.openxmlformats.org/officeDocument/2006/relationships/hyperlink" Target="https://www.xiaohongshu.com/user/profile/5ce22f2900000000050135a2?xhsshare=CopyLink&amp;appuid=5b21bb3d11be101e65b181a3&amp;apptime=1614137623" TargetMode="External"/><Relationship Id="rId6" Type="http://schemas.openxmlformats.org/officeDocument/2006/relationships/hyperlink" Target="https://www.xiaohongshu.com/user/profile/555a8e7280baaa1a9afde1d6?xhsshare=CopyLink&amp;appuid=5b21bb3d11be101e65b181a3&amp;apptime=1614139651" TargetMode="External"/><Relationship Id="rId11" Type="http://schemas.openxmlformats.org/officeDocument/2006/relationships/hyperlink" Target="https://www.xiaohongshu.com/discovery/item/605476c5000000002103fbf4?xhsshare=CopyLink&amp;appuid=59f96843e8ac2b0664ea77b4&amp;apptime=1616148832" TargetMode="External"/><Relationship Id="rId5" Type="http://schemas.openxmlformats.org/officeDocument/2006/relationships/hyperlink" Target="https://www.xiaohongshu.com/user/profile/59f96843e8ac2b0664ea77b4" TargetMode="External"/><Relationship Id="rId10" Type="http://schemas.openxmlformats.org/officeDocument/2006/relationships/hyperlink" Target="https://www.xiaohongshu.com/discovery/item/604c857c0000000001028434?xhsshare=CopyLink&amp;appuid=5937b15282ec3908bc3cd435&amp;apptime=1615797959" TargetMode="External"/><Relationship Id="rId4" Type="http://schemas.openxmlformats.org/officeDocument/2006/relationships/hyperlink" Target="https://www.xiaohongshu.com/user/profile/5b7ac1d161f3760001e992ea?xhsshare=CopyLink&amp;appuid=5b21bb3d11be101e65b181a3&amp;apptime=1614149297" TargetMode="External"/><Relationship Id="rId9" Type="http://schemas.openxmlformats.org/officeDocument/2006/relationships/hyperlink" Target="https://www.xiaohongshu.com/discovery/item/604f5a22000000000102e745?xhsshare=CopyLink&amp;appuid=5ce22f2900000000050135a2&amp;apptime=161588803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xiaohongshu.com/user/profile/5ac027f4e8ac2b660ae0ed38?xhsshare=CopyLink&amp;appuid=5b21bb3d11be101e65b181a3&amp;apptime=1614137882" TargetMode="External"/><Relationship Id="rId18" Type="http://schemas.openxmlformats.org/officeDocument/2006/relationships/hyperlink" Target="https://www.xiaohongshu.com/user/profile/56d6e1934775a7130e107aca" TargetMode="External"/><Relationship Id="rId26" Type="http://schemas.openxmlformats.org/officeDocument/2006/relationships/hyperlink" Target="https://www.xiaohongshu.com/user/profile/564afa3de58d134ed15e742c" TargetMode="External"/><Relationship Id="rId39" Type="http://schemas.openxmlformats.org/officeDocument/2006/relationships/hyperlink" Target="mailto:tatapeiyin@hotmail.com" TargetMode="External"/><Relationship Id="rId21" Type="http://schemas.openxmlformats.org/officeDocument/2006/relationships/hyperlink" Target="https://www.xiaohongshu.com/user/profile/59f96843e8ac2b0664ea77b4" TargetMode="External"/><Relationship Id="rId34" Type="http://schemas.openxmlformats.org/officeDocument/2006/relationships/hyperlink" Target="https://www.xiaohongshu.com/user/profile/5c67dc74000000001100d2ab?xhsshare=CopyLink&amp;appuid=5b21bb3d11be101e65b181a3&amp;apptime=1614147727" TargetMode="External"/><Relationship Id="rId42" Type="http://schemas.openxmlformats.org/officeDocument/2006/relationships/hyperlink" Target="mailto:rocky_gg@126.com" TargetMode="External"/><Relationship Id="rId47" Type="http://schemas.openxmlformats.org/officeDocument/2006/relationships/hyperlink" Target="mailto:1274285151@qq.com" TargetMode="External"/><Relationship Id="rId50" Type="http://schemas.openxmlformats.org/officeDocument/2006/relationships/hyperlink" Target="mailto:tuopuwenhua@qq.com" TargetMode="External"/><Relationship Id="rId55" Type="http://schemas.openxmlformats.org/officeDocument/2006/relationships/hyperlink" Target="mailto:cerzonggaimingxhs@163.com" TargetMode="External"/><Relationship Id="rId7" Type="http://schemas.openxmlformats.org/officeDocument/2006/relationships/hyperlink" Target="mailto:1791463190@qq.com" TargetMode="External"/><Relationship Id="rId2" Type="http://schemas.openxmlformats.org/officeDocument/2006/relationships/hyperlink" Target="mailto:447037243@qq.com" TargetMode="External"/><Relationship Id="rId16" Type="http://schemas.openxmlformats.org/officeDocument/2006/relationships/hyperlink" Target="mailto:295063757@qq.com" TargetMode="External"/><Relationship Id="rId20" Type="http://schemas.openxmlformats.org/officeDocument/2006/relationships/hyperlink" Target="mailto:944948371@qq.com" TargetMode="External"/><Relationship Id="rId29" Type="http://schemas.openxmlformats.org/officeDocument/2006/relationships/hyperlink" Target="https://www.xiaohongshu.com/user/profile/5b1b2bf611be1020580877ab?xhsshare=CopyLink&amp;appuid=5b21bb3d11be101e65b181a3&amp;apptime=1614147303" TargetMode="External"/><Relationship Id="rId41" Type="http://schemas.openxmlformats.org/officeDocument/2006/relationships/hyperlink" Target="https://www.xiaohongshu.com/user/profile/5b1d10b46b58b74d09f8f15d" TargetMode="External"/><Relationship Id="rId54" Type="http://schemas.openxmlformats.org/officeDocument/2006/relationships/hyperlink" Target="https://www.xiaohongshu.com/user/profile/5d01d49800000000160034dc" TargetMode="External"/><Relationship Id="rId1" Type="http://schemas.openxmlformats.org/officeDocument/2006/relationships/hyperlink" Target="https://www.xiaohongshu.com/user/profile/5937b15282ec3908bc3cd435?xhsshare=CopyLink&amp;appuid=5b21bb3d11be101e65b181a3&amp;apptime=1614072021" TargetMode="External"/><Relationship Id="rId6" Type="http://schemas.openxmlformats.org/officeDocument/2006/relationships/hyperlink" Target="mailto:984919451@qq.com" TargetMode="External"/><Relationship Id="rId11" Type="http://schemas.openxmlformats.org/officeDocument/2006/relationships/hyperlink" Target="mailto:390356444@qq.com" TargetMode="External"/><Relationship Id="rId24" Type="http://schemas.openxmlformats.org/officeDocument/2006/relationships/hyperlink" Target="mailto:464341128@qq.com" TargetMode="External"/><Relationship Id="rId32" Type="http://schemas.openxmlformats.org/officeDocument/2006/relationships/hyperlink" Target="mailto:554971216@qq.com" TargetMode="External"/><Relationship Id="rId37" Type="http://schemas.openxmlformats.org/officeDocument/2006/relationships/hyperlink" Target="https://www.xiaohongshu.com/user/profile/58291d4b5e87e74edcfc1b93" TargetMode="External"/><Relationship Id="rId40" Type="http://schemas.openxmlformats.org/officeDocument/2006/relationships/hyperlink" Target="https://www.xiaohongshu.com/user/profile/5484dab3d6e4a9281153f903?xhsshare=CopyLink&amp;appuid=5b21bb3d11be101e65b181a3&amp;apptime=1614148111" TargetMode="External"/><Relationship Id="rId45" Type="http://schemas.openxmlformats.org/officeDocument/2006/relationships/hyperlink" Target="mailto:1094064561@qq.com" TargetMode="External"/><Relationship Id="rId53" Type="http://schemas.openxmlformats.org/officeDocument/2006/relationships/hyperlink" Target="https://www.xiaohongshu.com/user/profile/5c9071bc0000000011024f99?xhsshare=CopyLink&amp;appuid=5b21bb3d11be101e65b181a3&amp;apptime=1614149526" TargetMode="External"/><Relationship Id="rId58" Type="http://schemas.openxmlformats.org/officeDocument/2006/relationships/hyperlink" Target="https://space.bilibili.com/72369583?share_medium=android&amp;share_plat=android&amp;share_source=WEIXIN&amp;share_tag=s_i&amp;timestamp=1614235485&amp;unique_k=d3Z0nW" TargetMode="External"/><Relationship Id="rId5" Type="http://schemas.openxmlformats.org/officeDocument/2006/relationships/hyperlink" Target="https://www.xiaohongshu.com/user/profile/5e58edbc00000000010009a0?xhsshare=CopyLink&amp;appuid=5b21bb3d11be101e65b181a3&amp;apptime=1614073334" TargetMode="External"/><Relationship Id="rId15" Type="http://schemas.openxmlformats.org/officeDocument/2006/relationships/hyperlink" Target="https://www.xiaohongshu.com/user/profile/5a165f324eacab7574d314c9?xhsshare=CopyLink&amp;appuid=5b21bb3d11be101e65b181a3&amp;apptime=1614139280" TargetMode="External"/><Relationship Id="rId23" Type="http://schemas.openxmlformats.org/officeDocument/2006/relationships/hyperlink" Target="https://www.xiaohongshu.com/user/profile/5df10e890000000001002fa5?xhsshare=CopyLink&amp;appuid=5b21bb3d11be101e65b181a3&amp;apptime=1614140123" TargetMode="External"/><Relationship Id="rId28" Type="http://schemas.openxmlformats.org/officeDocument/2006/relationships/hyperlink" Target="mailto:1460304687@qq.com" TargetMode="External"/><Relationship Id="rId36" Type="http://schemas.openxmlformats.org/officeDocument/2006/relationships/hyperlink" Target="https://www.xiaohongshu.com/user/profile/5a8b14084eacab77d4753a93" TargetMode="External"/><Relationship Id="rId49" Type="http://schemas.openxmlformats.org/officeDocument/2006/relationships/hyperlink" Target="https://www.xiaohongshu.com/user/profile/5dc1470e000000000100a2d5" TargetMode="External"/><Relationship Id="rId57" Type="http://schemas.openxmlformats.org/officeDocument/2006/relationships/hyperlink" Target="https://www.xiaohongshu.com/user/profile/58fea24e5e87e7149ae8d116" TargetMode="External"/><Relationship Id="rId61" Type="http://schemas.openxmlformats.org/officeDocument/2006/relationships/hyperlink" Target="https://www.xiaohongshu.com/user/profile/59139eec5e87e724228f8a64?xhsshare=CopyLink&amp;appuid=5afd5e6fe8ac2b7ca330037a&amp;apptime=1614160546" TargetMode="External"/><Relationship Id="rId10" Type="http://schemas.openxmlformats.org/officeDocument/2006/relationships/hyperlink" Target="https://www.xiaohongshu.com/user/profile/5a843d0ce8ac2b2f95e17ffc?xhsshare=CopyLink&amp;appuid=5b21bb3d11be101e65b181a3&amp;apptime=1614137684" TargetMode="External"/><Relationship Id="rId19" Type="http://schemas.openxmlformats.org/officeDocument/2006/relationships/hyperlink" Target="mailto:353804350@qq.com" TargetMode="External"/><Relationship Id="rId31" Type="http://schemas.openxmlformats.org/officeDocument/2006/relationships/hyperlink" Target="https://www.xiaohongshu.com/user/profile/587c983e50c4b46ce14252b7" TargetMode="External"/><Relationship Id="rId44" Type="http://schemas.openxmlformats.org/officeDocument/2006/relationships/hyperlink" Target="https://www.xiaohongshu.com/user/profile/5df90f230000000001005e82" TargetMode="External"/><Relationship Id="rId52" Type="http://schemas.openxmlformats.org/officeDocument/2006/relationships/hyperlink" Target="https://www.xiaohongshu.com/user/profile/5d11eb3a000000001603fd92?xhsshare=CopyLink&amp;appuid=5b21bb3d11be101e65b181a3&amp;apptime=1614149500" TargetMode="External"/><Relationship Id="rId60" Type="http://schemas.openxmlformats.org/officeDocument/2006/relationships/hyperlink" Target="mailto:tuopuwenhua@qq.com" TargetMode="External"/><Relationship Id="rId4" Type="http://schemas.openxmlformats.org/officeDocument/2006/relationships/hyperlink" Target="mailto:larissachen@163.com" TargetMode="External"/><Relationship Id="rId9" Type="http://schemas.openxmlformats.org/officeDocument/2006/relationships/hyperlink" Target="https://www.xiaohongshu.com/user/profile/5ce22f2900000000050135a2?xhsshare=CopyLink&amp;appuid=5b21bb3d11be101e65b181a3&amp;apptime=1614137623" TargetMode="External"/><Relationship Id="rId14" Type="http://schemas.openxmlformats.org/officeDocument/2006/relationships/hyperlink" Target="mailto:1525432419@qq.com" TargetMode="External"/><Relationship Id="rId22" Type="http://schemas.openxmlformats.org/officeDocument/2006/relationships/hyperlink" Target="mailto:klcatherine@yeah.net" TargetMode="External"/><Relationship Id="rId27" Type="http://schemas.openxmlformats.org/officeDocument/2006/relationships/hyperlink" Target="mailto:19828213454@139.com" TargetMode="External"/><Relationship Id="rId30" Type="http://schemas.openxmlformats.org/officeDocument/2006/relationships/hyperlink" Target="mailto:3485224053@qq.com" TargetMode="External"/><Relationship Id="rId35" Type="http://schemas.openxmlformats.org/officeDocument/2006/relationships/hyperlink" Target="mailto:darrrrcy@qq.com" TargetMode="External"/><Relationship Id="rId43" Type="http://schemas.openxmlformats.org/officeDocument/2006/relationships/hyperlink" Target="https://www.xiaohongshu.com/user/profile/5de79f8f0000000001006056?xhsshare=CopyLink&amp;appuid=5b21bb3d11be101e65b181a3&amp;apptime=1614148627" TargetMode="External"/><Relationship Id="rId48" Type="http://schemas.openxmlformats.org/officeDocument/2006/relationships/hyperlink" Target="https://www.xiaohongshu.com/user/profile/5b7ac1d161f3760001e992ea?xhsshare=CopyLink&amp;appuid=5b21bb3d11be101e65b181a3&amp;apptime=1614149297" TargetMode="External"/><Relationship Id="rId56" Type="http://schemas.openxmlformats.org/officeDocument/2006/relationships/hyperlink" Target="mailto:xzongzi86@163.com" TargetMode="External"/><Relationship Id="rId8" Type="http://schemas.openxmlformats.org/officeDocument/2006/relationships/hyperlink" Target="https://www.xiaohongshu.com/user/profile/5a58d88a4eacab779623472b?xhsshare=CopyLink&amp;appuid=5b21bb3d11be101e65b181a3&amp;apptime=1614073627" TargetMode="External"/><Relationship Id="rId51" Type="http://schemas.openxmlformats.org/officeDocument/2006/relationships/hyperlink" Target="mailto:1639851321@qq.com" TargetMode="External"/><Relationship Id="rId3" Type="http://schemas.openxmlformats.org/officeDocument/2006/relationships/hyperlink" Target="https://www.xiaohongshu.com/user/profile/5dda906f000000000100622e?xhsshare=CopyLink&amp;appuid=5b21bb3d11be101e65b181a3&amp;apptime=1614073102" TargetMode="External"/><Relationship Id="rId12" Type="http://schemas.openxmlformats.org/officeDocument/2006/relationships/hyperlink" Target="mailto:1281254294@qq.com" TargetMode="External"/><Relationship Id="rId17" Type="http://schemas.openxmlformats.org/officeDocument/2006/relationships/hyperlink" Target="https://www.xiaohongshu.com/user/profile/555a8e7280baaa1a9afde1d6?xhsshare=CopyLink&amp;appuid=5b21bb3d11be101e65b181a3&amp;apptime=1614139651" TargetMode="External"/><Relationship Id="rId25" Type="http://schemas.openxmlformats.org/officeDocument/2006/relationships/hyperlink" Target="https://www.xiaohongshu.com/user/profile/55c7ed40f5a2636d7f93c123?xhsshare=CopyLink&amp;appuid=5b21bb3d11be101e65b181a3&amp;apptime=1614140253" TargetMode="External"/><Relationship Id="rId33" Type="http://schemas.openxmlformats.org/officeDocument/2006/relationships/hyperlink" Target="https://www.xiaohongshu.com/user/profile/5a1ced464eacab6fec2ca752" TargetMode="External"/><Relationship Id="rId38" Type="http://schemas.openxmlformats.org/officeDocument/2006/relationships/hyperlink" Target="mailto:61836875@qq.com" TargetMode="External"/><Relationship Id="rId46" Type="http://schemas.openxmlformats.org/officeDocument/2006/relationships/hyperlink" Target="https://www.xiaohongshu.com/user/profile/575b741234609434beaa58ba" TargetMode="External"/><Relationship Id="rId59" Type="http://schemas.openxmlformats.org/officeDocument/2006/relationships/hyperlink" Target="https://www.xiaohongshu.com/user/profile/5dfdcf630000000001003e40?xhsshare=CopyLink&amp;appuid=5c6976680000000011009867&amp;apptime=159591527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xiaohongshu.com/user/profile/555a8e7280baaa1a9afde1d6?xhsshare=CopyLink&amp;appuid=5b21bb3d11be101e65b181a3&amp;apptime=16141396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5117038483843"/>
    <pageSetUpPr fitToPage="1"/>
  </sheetPr>
  <dimension ref="A1:AF82"/>
  <sheetViews>
    <sheetView showGridLines="0" tabSelected="1" topLeftCell="C1" zoomScale="85" zoomScaleNormal="85" workbookViewId="0">
      <selection activeCell="S15" sqref="S15"/>
    </sheetView>
  </sheetViews>
  <sheetFormatPr baseColWidth="10" defaultColWidth="9.33203125" defaultRowHeight="30.75" customHeight="1"/>
  <cols>
    <col min="1" max="1" width="1.77734375" style="45" customWidth="1"/>
    <col min="2" max="2" width="20.88671875" style="46" customWidth="1"/>
    <col min="3" max="3" width="1.77734375" style="47" customWidth="1"/>
    <col min="4" max="4" width="13.33203125" style="48" customWidth="1"/>
    <col min="5" max="5" width="13.33203125" style="49" customWidth="1"/>
    <col min="6" max="6" width="16.109375" style="49" customWidth="1"/>
    <col min="7" max="7" width="13.33203125" style="49" customWidth="1"/>
    <col min="8" max="9" width="8.6640625" style="50" customWidth="1"/>
    <col min="10" max="10" width="13.33203125" style="49" hidden="1" customWidth="1"/>
    <col min="11" max="11" width="8.33203125" style="49" hidden="1" customWidth="1"/>
    <col min="12" max="12" width="13.33203125" style="51" hidden="1" customWidth="1"/>
    <col min="13" max="13" width="13.6640625" style="48" hidden="1" customWidth="1"/>
    <col min="14" max="14" width="8.6640625" style="52" hidden="1" customWidth="1"/>
    <col min="15" max="15" width="10.21875" style="52" hidden="1" customWidth="1"/>
    <col min="16" max="18" width="8.109375" style="48" customWidth="1"/>
    <col min="20" max="21" width="8.109375" style="53" customWidth="1"/>
    <col min="22" max="23" width="18.88671875" style="53" customWidth="1"/>
    <col min="24" max="25" width="18.88671875" style="53" hidden="1" customWidth="1"/>
    <col min="26" max="26" width="10.109375" style="53" customWidth="1"/>
    <col min="27" max="28" width="8.33203125" style="54" customWidth="1"/>
    <col min="29" max="29" width="8.33203125" style="55" customWidth="1"/>
    <col min="30" max="16384" width="9.33203125" style="48"/>
  </cols>
  <sheetData>
    <row r="1" spans="2:32" ht="51" customHeight="1">
      <c r="B1" s="56" t="s">
        <v>0</v>
      </c>
      <c r="D1" s="57" t="s">
        <v>1</v>
      </c>
      <c r="E1" s="57"/>
      <c r="F1" s="57"/>
      <c r="G1" s="57"/>
      <c r="H1" s="58"/>
      <c r="I1" s="58"/>
      <c r="J1" s="57"/>
      <c r="K1" s="57"/>
      <c r="L1" s="57"/>
      <c r="M1" s="57"/>
      <c r="N1" s="74"/>
      <c r="O1" s="74"/>
      <c r="P1" s="57"/>
      <c r="Q1" s="57"/>
      <c r="R1" s="57"/>
      <c r="S1" s="57"/>
      <c r="T1" s="57"/>
      <c r="U1" s="57"/>
      <c r="V1" s="57"/>
      <c r="W1" s="57"/>
      <c r="X1" s="57"/>
      <c r="Y1" s="57"/>
      <c r="Z1" s="98"/>
      <c r="AA1" s="98"/>
      <c r="AB1" s="98"/>
      <c r="AC1" s="48"/>
    </row>
    <row r="2" spans="2:32" ht="30.75" customHeight="1">
      <c r="B2" s="59">
        <v>43820</v>
      </c>
      <c r="D2" s="60" t="s">
        <v>2</v>
      </c>
      <c r="E2" s="60" t="s">
        <v>3</v>
      </c>
      <c r="F2" s="60" t="s">
        <v>4</v>
      </c>
      <c r="G2" s="60" t="s">
        <v>5</v>
      </c>
      <c r="H2" s="61" t="s">
        <v>6</v>
      </c>
      <c r="I2" s="61" t="s">
        <v>7</v>
      </c>
      <c r="J2" s="60" t="s">
        <v>8</v>
      </c>
      <c r="K2" s="60" t="s">
        <v>9</v>
      </c>
      <c r="L2" s="75" t="s">
        <v>10</v>
      </c>
      <c r="M2" s="76" t="s">
        <v>11</v>
      </c>
      <c r="N2" s="77" t="s">
        <v>12</v>
      </c>
      <c r="O2" s="78" t="s">
        <v>13</v>
      </c>
      <c r="P2" s="60" t="s">
        <v>14</v>
      </c>
      <c r="Q2" s="89" t="s">
        <v>15</v>
      </c>
      <c r="R2" s="89" t="s">
        <v>16</v>
      </c>
      <c r="S2" s="90" t="s">
        <v>17</v>
      </c>
      <c r="T2" s="90" t="s">
        <v>18</v>
      </c>
      <c r="U2" s="91" t="s">
        <v>19</v>
      </c>
      <c r="V2" s="91" t="s">
        <v>20</v>
      </c>
      <c r="W2" s="91" t="s">
        <v>21</v>
      </c>
      <c r="X2" s="92" t="s">
        <v>22</v>
      </c>
      <c r="Y2" s="92" t="s">
        <v>23</v>
      </c>
      <c r="Z2" s="99" t="s">
        <v>24</v>
      </c>
      <c r="AA2" s="99" t="s">
        <v>25</v>
      </c>
      <c r="AB2" s="99" t="s">
        <v>26</v>
      </c>
      <c r="AC2" s="100" t="s">
        <v>27</v>
      </c>
      <c r="AD2" s="101" t="s">
        <v>28</v>
      </c>
      <c r="AE2" s="101" t="s">
        <v>29</v>
      </c>
      <c r="AF2" s="48" t="s">
        <v>30</v>
      </c>
    </row>
    <row r="3" spans="2:32" ht="30.75" customHeight="1">
      <c r="B3" s="56" t="s">
        <v>31</v>
      </c>
      <c r="D3" s="26" t="s">
        <v>32</v>
      </c>
      <c r="E3" s="62" t="s">
        <v>33</v>
      </c>
      <c r="F3" s="26" t="s">
        <v>32</v>
      </c>
      <c r="G3" s="63" t="s">
        <v>34</v>
      </c>
      <c r="H3" s="26">
        <v>9544</v>
      </c>
      <c r="I3" s="79">
        <v>600</v>
      </c>
      <c r="J3" s="80"/>
      <c r="K3" s="80">
        <v>5</v>
      </c>
      <c r="L3" s="81">
        <v>43794</v>
      </c>
      <c r="M3" s="82"/>
      <c r="N3" s="83"/>
      <c r="O3" s="84">
        <f>tbl邀请[[#This Row],[拍单日期]]+5+tbl邀请[[#This Row],[收货后出稿时间]]</f>
        <v>43804</v>
      </c>
      <c r="P3" s="82" t="s">
        <v>35</v>
      </c>
      <c r="Q3" s="82">
        <v>10</v>
      </c>
      <c r="R3" s="82">
        <v>7</v>
      </c>
      <c r="S3" s="82" t="s">
        <v>35</v>
      </c>
      <c r="T3" s="93">
        <v>600</v>
      </c>
      <c r="U3" s="94" t="s">
        <v>36</v>
      </c>
      <c r="V3" s="95"/>
      <c r="W3" s="95"/>
      <c r="X3" s="95"/>
      <c r="Y3" s="95"/>
      <c r="Z3" s="102">
        <v>58</v>
      </c>
      <c r="AA3" s="102">
        <v>4</v>
      </c>
      <c r="AB3" s="103">
        <v>12</v>
      </c>
      <c r="AC3" s="104"/>
      <c r="AD3" s="104"/>
      <c r="AE3" s="104" t="s">
        <v>35</v>
      </c>
      <c r="AF3" s="104" t="s">
        <v>37</v>
      </c>
    </row>
    <row r="4" spans="2:32" ht="30.75" customHeight="1">
      <c r="B4" s="64">
        <f ca="1">婚礼日期-TODAY()</f>
        <v>-482</v>
      </c>
      <c r="D4" s="26" t="s">
        <v>38</v>
      </c>
      <c r="E4" s="65" t="s">
        <v>39</v>
      </c>
      <c r="F4" s="26" t="s">
        <v>38</v>
      </c>
      <c r="G4" s="66" t="s">
        <v>40</v>
      </c>
      <c r="H4" s="26">
        <v>17000</v>
      </c>
      <c r="I4" s="79">
        <v>500</v>
      </c>
      <c r="J4" s="80"/>
      <c r="K4" s="80"/>
      <c r="L4" s="81"/>
      <c r="M4" s="82"/>
      <c r="N4" s="83"/>
      <c r="O4" s="84">
        <f>tbl邀请[[#This Row],[拍单日期]]+5+tbl邀请[[#This Row],[收货后出稿时间]]</f>
        <v>5</v>
      </c>
      <c r="P4" s="82" t="s">
        <v>35</v>
      </c>
      <c r="Q4" s="82">
        <v>10</v>
      </c>
      <c r="R4" s="82">
        <v>9</v>
      </c>
      <c r="S4" s="82" t="s">
        <v>35</v>
      </c>
      <c r="T4" s="93">
        <v>500</v>
      </c>
      <c r="U4" s="94" t="s">
        <v>41</v>
      </c>
      <c r="V4" s="95"/>
      <c r="W4" s="95"/>
      <c r="X4" s="95"/>
      <c r="Y4" s="95"/>
      <c r="Z4" s="102">
        <v>9</v>
      </c>
      <c r="AA4" s="102">
        <v>0</v>
      </c>
      <c r="AB4" s="103">
        <v>0</v>
      </c>
      <c r="AC4" s="104"/>
      <c r="AD4" s="104"/>
      <c r="AE4" s="104" t="s">
        <v>35</v>
      </c>
      <c r="AF4" s="104" t="s">
        <v>37</v>
      </c>
    </row>
    <row r="5" spans="2:32" ht="30.75" customHeight="1">
      <c r="B5" s="67" t="s">
        <v>42</v>
      </c>
      <c r="D5" s="26" t="s">
        <v>43</v>
      </c>
      <c r="E5" s="65">
        <v>354395590</v>
      </c>
      <c r="F5" s="26" t="s">
        <v>43</v>
      </c>
      <c r="G5" s="63" t="s">
        <v>44</v>
      </c>
      <c r="H5" s="26">
        <v>40000</v>
      </c>
      <c r="I5" s="79">
        <v>1000</v>
      </c>
      <c r="J5" s="80"/>
      <c r="K5" s="80"/>
      <c r="L5" s="81"/>
      <c r="M5" s="82"/>
      <c r="N5" s="83"/>
      <c r="O5" s="84">
        <f>tbl邀请[[#This Row],[拍单日期]]+5+tbl邀请[[#This Row],[收货后出稿时间]]</f>
        <v>5</v>
      </c>
      <c r="P5" s="82" t="s">
        <v>35</v>
      </c>
      <c r="Q5" s="82">
        <v>1</v>
      </c>
      <c r="R5" s="82">
        <v>9</v>
      </c>
      <c r="S5" s="82" t="s">
        <v>35</v>
      </c>
      <c r="T5" s="79">
        <v>1000</v>
      </c>
      <c r="U5" s="94" t="s">
        <v>45</v>
      </c>
      <c r="V5" s="95"/>
      <c r="W5" s="95"/>
      <c r="X5" s="95"/>
      <c r="Y5" s="95"/>
      <c r="Z5" s="102">
        <v>120</v>
      </c>
      <c r="AA5" s="102">
        <v>0</v>
      </c>
      <c r="AB5" s="103">
        <v>126</v>
      </c>
      <c r="AC5" s="104"/>
      <c r="AD5" s="104"/>
      <c r="AE5" s="104" t="s">
        <v>35</v>
      </c>
      <c r="AF5" s="104" t="s">
        <v>37</v>
      </c>
    </row>
    <row r="6" spans="2:32" ht="30.75" customHeight="1">
      <c r="B6" s="68">
        <f>tbl邀请[[#Totals],[小红书昵称]]</f>
        <v>6</v>
      </c>
      <c r="D6" s="26" t="s">
        <v>46</v>
      </c>
      <c r="E6" s="62" t="s">
        <v>47</v>
      </c>
      <c r="F6" s="26" t="s">
        <v>46</v>
      </c>
      <c r="G6" s="63" t="s">
        <v>48</v>
      </c>
      <c r="H6" s="26">
        <v>67000</v>
      </c>
      <c r="I6" s="79">
        <v>1500</v>
      </c>
      <c r="J6" s="80"/>
      <c r="K6" s="80"/>
      <c r="L6" s="81"/>
      <c r="M6" s="82"/>
      <c r="N6" s="83"/>
      <c r="O6" s="84">
        <f>tbl邀请[[#This Row],[拍单日期]]+5+tbl邀请[[#This Row],[收货后出稿时间]]</f>
        <v>5</v>
      </c>
      <c r="P6" s="82" t="s">
        <v>35</v>
      </c>
      <c r="Q6" s="82">
        <v>10</v>
      </c>
      <c r="R6" s="82">
        <v>1</v>
      </c>
      <c r="S6" s="82" t="s">
        <v>35</v>
      </c>
      <c r="T6" s="79">
        <v>1500</v>
      </c>
      <c r="U6" s="94" t="s">
        <v>49</v>
      </c>
      <c r="V6" s="95"/>
      <c r="W6" s="95"/>
      <c r="X6" s="95"/>
      <c r="Y6" s="95"/>
      <c r="Z6" s="102">
        <v>22</v>
      </c>
      <c r="AA6" s="102">
        <v>7</v>
      </c>
      <c r="AB6" s="103">
        <v>2</v>
      </c>
      <c r="AC6" s="104"/>
      <c r="AD6" s="104"/>
      <c r="AE6" s="104" t="s">
        <v>35</v>
      </c>
      <c r="AF6" s="104" t="s">
        <v>37</v>
      </c>
    </row>
    <row r="7" spans="2:32" ht="30.75" customHeight="1">
      <c r="B7" s="67" t="s">
        <v>50</v>
      </c>
      <c r="D7" s="26" t="s">
        <v>51</v>
      </c>
      <c r="E7" s="62" t="s">
        <v>52</v>
      </c>
      <c r="F7" s="26" t="s">
        <v>51</v>
      </c>
      <c r="G7" s="63" t="s">
        <v>53</v>
      </c>
      <c r="H7" s="26">
        <v>281000</v>
      </c>
      <c r="I7" s="79">
        <v>4500</v>
      </c>
      <c r="J7" s="80"/>
      <c r="K7" s="80"/>
      <c r="L7" s="81"/>
      <c r="M7" s="82"/>
      <c r="N7" s="83"/>
      <c r="O7" s="84">
        <f>tbl邀请[[#This Row],[拍单日期]]+5+tbl邀请[[#This Row],[收货后出稿时间]]</f>
        <v>5</v>
      </c>
      <c r="P7" s="82" t="s">
        <v>35</v>
      </c>
      <c r="Q7" s="82">
        <v>10</v>
      </c>
      <c r="R7" s="82">
        <v>7</v>
      </c>
      <c r="S7" s="82" t="s">
        <v>35</v>
      </c>
      <c r="T7" s="79">
        <v>4500</v>
      </c>
      <c r="U7" s="94" t="s">
        <v>54</v>
      </c>
      <c r="V7" s="95"/>
      <c r="W7" s="95"/>
      <c r="X7" s="95"/>
      <c r="Y7" s="95"/>
      <c r="Z7" s="102">
        <v>85</v>
      </c>
      <c r="AA7" s="102">
        <v>41</v>
      </c>
      <c r="AB7" s="103">
        <v>81</v>
      </c>
      <c r="AC7" s="104"/>
      <c r="AD7" s="104"/>
      <c r="AE7" s="104" t="s">
        <v>35</v>
      </c>
      <c r="AF7" s="104" t="s">
        <v>37</v>
      </c>
    </row>
    <row r="8" spans="2:32" ht="31.5" customHeight="1">
      <c r="B8" s="68">
        <f>tbl邀请[[#Totals],[拍单日期]]</f>
        <v>1</v>
      </c>
      <c r="D8" s="26" t="s">
        <v>55</v>
      </c>
      <c r="E8" s="65" t="s">
        <v>56</v>
      </c>
      <c r="F8" s="26" t="s">
        <v>55</v>
      </c>
      <c r="G8" s="63" t="s">
        <v>57</v>
      </c>
      <c r="H8" s="26">
        <v>863000</v>
      </c>
      <c r="I8" s="79">
        <v>20000</v>
      </c>
      <c r="J8" s="80"/>
      <c r="K8" s="80"/>
      <c r="L8" s="81"/>
      <c r="M8" s="82"/>
      <c r="N8" s="83"/>
      <c r="O8" s="84">
        <f>tbl邀请[[#This Row],[拍单日期]]+5+tbl邀请[[#This Row],[收货后出稿时间]]</f>
        <v>5</v>
      </c>
      <c r="P8" s="82" t="s">
        <v>35</v>
      </c>
      <c r="Q8" s="82">
        <v>10</v>
      </c>
      <c r="R8" s="82">
        <v>9</v>
      </c>
      <c r="S8" s="82" t="s">
        <v>35</v>
      </c>
      <c r="T8" s="83">
        <v>20000</v>
      </c>
      <c r="U8" s="96" t="s">
        <v>58</v>
      </c>
      <c r="V8" s="95"/>
      <c r="W8" s="95"/>
      <c r="X8" s="95"/>
      <c r="Y8" s="95"/>
      <c r="Z8" s="102">
        <v>4243</v>
      </c>
      <c r="AA8" s="102">
        <v>2184</v>
      </c>
      <c r="AB8" s="103">
        <v>83</v>
      </c>
      <c r="AC8" s="104"/>
      <c r="AD8" s="104"/>
      <c r="AE8" s="104" t="s">
        <v>35</v>
      </c>
      <c r="AF8" s="104" t="s">
        <v>37</v>
      </c>
    </row>
    <row r="9" spans="2:32" ht="30.75" customHeight="1">
      <c r="B9" s="67" t="s">
        <v>59</v>
      </c>
      <c r="D9" s="69"/>
      <c r="E9" s="69"/>
      <c r="F9" s="69"/>
      <c r="G9" s="69"/>
      <c r="H9" s="70"/>
      <c r="I9" s="70"/>
      <c r="J9" s="85"/>
      <c r="K9" s="85"/>
      <c r="L9" s="86"/>
      <c r="M9" s="69"/>
      <c r="N9" s="87"/>
      <c r="O9" s="88">
        <f>tbl邀请[[#This Row],[拍单日期]]+5+tbl邀请[[#This Row],[收货后出稿时间]]</f>
        <v>5</v>
      </c>
      <c r="P9" s="69"/>
      <c r="Q9" s="69"/>
      <c r="R9" s="69"/>
      <c r="S9" s="69"/>
      <c r="T9" s="87"/>
      <c r="U9" s="97"/>
      <c r="V9" s="97"/>
      <c r="W9" s="97"/>
      <c r="X9" s="97"/>
      <c r="Y9" s="97"/>
      <c r="Z9" s="105"/>
      <c r="AA9" s="105"/>
      <c r="AB9" s="106"/>
      <c r="AC9" s="48"/>
    </row>
    <row r="10" spans="2:32" ht="30.75" customHeight="1">
      <c r="B10" s="68">
        <f>tbl邀请[[#Totals],[是否交稿]]</f>
        <v>6</v>
      </c>
      <c r="D10" s="69"/>
      <c r="E10" s="69"/>
      <c r="F10" s="69"/>
      <c r="G10" s="69"/>
      <c r="H10" s="70"/>
      <c r="I10" s="70"/>
      <c r="J10" s="85"/>
      <c r="K10" s="85"/>
      <c r="L10" s="86"/>
      <c r="M10" s="69"/>
      <c r="N10" s="87"/>
      <c r="O10" s="88">
        <f>tbl邀请[[#This Row],[拍单日期]]+5+tbl邀请[[#This Row],[收货后出稿时间]]</f>
        <v>5</v>
      </c>
      <c r="P10" s="69"/>
      <c r="Q10" s="69"/>
      <c r="R10" s="69"/>
      <c r="S10" s="69"/>
      <c r="T10" s="87"/>
      <c r="U10" s="97"/>
      <c r="V10" s="97"/>
      <c r="W10" s="97"/>
      <c r="X10" s="97"/>
      <c r="Y10" s="97"/>
      <c r="Z10" s="105"/>
      <c r="AA10" s="105"/>
      <c r="AB10" s="106"/>
      <c r="AC10" s="48"/>
    </row>
    <row r="11" spans="2:32" ht="30.75" customHeight="1">
      <c r="B11" s="67" t="s">
        <v>60</v>
      </c>
      <c r="D11" s="69"/>
      <c r="E11" s="69"/>
      <c r="F11" s="69"/>
      <c r="G11" s="69"/>
      <c r="H11" s="70"/>
      <c r="I11" s="70"/>
      <c r="J11" s="85"/>
      <c r="K11" s="85"/>
      <c r="L11" s="86"/>
      <c r="M11" s="69"/>
      <c r="N11" s="87"/>
      <c r="O11" s="88">
        <f>tbl邀请[[#This Row],[拍单日期]]+5+tbl邀请[[#This Row],[收货后出稿时间]]</f>
        <v>5</v>
      </c>
      <c r="P11" s="69"/>
      <c r="Q11" s="69"/>
      <c r="R11" s="69"/>
      <c r="S11" s="69"/>
      <c r="T11" s="87"/>
      <c r="U11" s="97"/>
      <c r="V11" s="97"/>
      <c r="W11" s="97"/>
      <c r="X11" s="97"/>
      <c r="Y11" s="97"/>
      <c r="Z11" s="105"/>
      <c r="AA11" s="105"/>
      <c r="AB11" s="106"/>
      <c r="AC11" s="48"/>
    </row>
    <row r="12" spans="2:32" ht="30.75" customHeight="1">
      <c r="B12" s="68">
        <f>tbl邀请[[#Totals],[是否发布]]</f>
        <v>6</v>
      </c>
      <c r="D12" s="69"/>
      <c r="E12" s="69"/>
      <c r="F12" s="69"/>
      <c r="G12" s="69"/>
      <c r="H12" s="70"/>
      <c r="I12" s="70"/>
      <c r="J12" s="85"/>
      <c r="K12" s="85"/>
      <c r="L12" s="86"/>
      <c r="M12" s="69"/>
      <c r="N12" s="87"/>
      <c r="O12" s="88">
        <f>tbl邀请[[#This Row],[拍单日期]]+5+tbl邀请[[#This Row],[收货后出稿时间]]</f>
        <v>5</v>
      </c>
      <c r="P12" s="69"/>
      <c r="Q12" s="69"/>
      <c r="R12" s="69"/>
      <c r="S12" s="69"/>
      <c r="T12" s="87"/>
      <c r="U12" s="97"/>
      <c r="V12" s="97"/>
      <c r="W12" s="97"/>
      <c r="X12" s="97"/>
      <c r="Y12" s="97"/>
      <c r="Z12" s="105"/>
      <c r="AA12" s="105"/>
      <c r="AB12" s="106"/>
      <c r="AC12" s="48"/>
    </row>
    <row r="13" spans="2:32" ht="30.75" customHeight="1">
      <c r="B13" s="67" t="s">
        <v>61</v>
      </c>
      <c r="D13" s="69"/>
      <c r="E13" s="69"/>
      <c r="F13" s="69"/>
      <c r="G13" s="69"/>
      <c r="H13" s="70"/>
      <c r="I13" s="70"/>
      <c r="J13" s="85"/>
      <c r="K13" s="85"/>
      <c r="L13" s="86"/>
      <c r="M13" s="69"/>
      <c r="N13" s="87"/>
      <c r="O13" s="88">
        <f>tbl邀请[[#This Row],[拍单日期]]+5+tbl邀请[[#This Row],[收货后出稿时间]]</f>
        <v>5</v>
      </c>
      <c r="P13" s="69"/>
      <c r="Q13" s="69"/>
      <c r="R13" s="69"/>
      <c r="S13" s="69"/>
      <c r="T13" s="87"/>
      <c r="U13" s="97"/>
      <c r="V13" s="97"/>
      <c r="W13" s="97"/>
      <c r="X13" s="97"/>
      <c r="Y13" s="97"/>
      <c r="Z13" s="105"/>
      <c r="AA13" s="105"/>
      <c r="AB13" s="106"/>
      <c r="AC13" s="48"/>
    </row>
    <row r="14" spans="2:32" ht="30.75" customHeight="1">
      <c r="B14" s="71">
        <f>tbl邀请[[#Totals],[拍单金额]]</f>
        <v>0</v>
      </c>
      <c r="D14" s="69"/>
      <c r="E14" s="69"/>
      <c r="F14" s="69"/>
      <c r="G14" s="69"/>
      <c r="H14" s="70"/>
      <c r="I14" s="70"/>
      <c r="J14" s="85"/>
      <c r="K14" s="85"/>
      <c r="L14" s="86"/>
      <c r="M14" s="69"/>
      <c r="N14" s="87"/>
      <c r="O14" s="88">
        <f>tbl邀请[[#This Row],[拍单日期]]+5+tbl邀请[[#This Row],[收货后出稿时间]]</f>
        <v>5</v>
      </c>
      <c r="P14" s="69"/>
      <c r="Q14" s="69"/>
      <c r="R14" s="69"/>
      <c r="S14" s="69"/>
      <c r="T14" s="87"/>
      <c r="U14" s="97"/>
      <c r="V14" s="97"/>
      <c r="W14" s="97"/>
      <c r="X14" s="97"/>
      <c r="Y14" s="97"/>
      <c r="Z14" s="105"/>
      <c r="AA14" s="105"/>
      <c r="AB14" s="106"/>
      <c r="AC14" s="48"/>
    </row>
    <row r="15" spans="2:32" ht="30.75" customHeight="1">
      <c r="B15" s="67" t="s">
        <v>62</v>
      </c>
      <c r="D15" s="69"/>
      <c r="E15" s="69"/>
      <c r="F15" s="69"/>
      <c r="G15" s="69"/>
      <c r="H15" s="70"/>
      <c r="I15" s="70"/>
      <c r="J15" s="85"/>
      <c r="K15" s="85"/>
      <c r="L15" s="86"/>
      <c r="M15" s="69"/>
      <c r="N15" s="87"/>
      <c r="O15" s="88">
        <f>tbl邀请[[#This Row],[拍单日期]]+5+tbl邀请[[#This Row],[收货后出稿时间]]</f>
        <v>5</v>
      </c>
      <c r="P15" s="69"/>
      <c r="Q15" s="69"/>
      <c r="R15" s="69"/>
      <c r="S15" s="69"/>
      <c r="T15" s="87"/>
      <c r="U15" s="97"/>
      <c r="V15" s="97"/>
      <c r="W15" s="97"/>
      <c r="X15" s="97"/>
      <c r="Y15" s="97"/>
      <c r="Z15" s="105"/>
      <c r="AA15" s="105"/>
      <c r="AB15" s="106"/>
      <c r="AC15" s="48"/>
    </row>
    <row r="16" spans="2:32" ht="30.75" customHeight="1">
      <c r="B16" s="71">
        <f>tbl邀请[[#Totals],[结算金额]]</f>
        <v>28100</v>
      </c>
      <c r="D16" s="69"/>
      <c r="E16" s="69"/>
      <c r="F16" s="69"/>
      <c r="G16" s="69"/>
      <c r="H16" s="70"/>
      <c r="I16" s="70"/>
      <c r="J16" s="85"/>
      <c r="K16" s="85"/>
      <c r="L16" s="86"/>
      <c r="M16" s="69"/>
      <c r="N16" s="87"/>
      <c r="O16" s="88">
        <f>tbl邀请[[#This Row],[拍单日期]]+5+tbl邀请[[#This Row],[收货后出稿时间]]</f>
        <v>5</v>
      </c>
      <c r="P16" s="69"/>
      <c r="Q16" s="69"/>
      <c r="R16" s="69"/>
      <c r="S16" s="69"/>
      <c r="T16" s="87"/>
      <c r="U16" s="97"/>
      <c r="V16" s="97"/>
      <c r="W16" s="97"/>
      <c r="X16" s="97"/>
      <c r="Y16" s="97"/>
      <c r="Z16" s="105"/>
      <c r="AA16" s="105"/>
      <c r="AB16" s="106"/>
      <c r="AC16" s="48"/>
    </row>
    <row r="17" spans="2:29" ht="30.75" customHeight="1">
      <c r="B17" s="67" t="s">
        <v>63</v>
      </c>
      <c r="D17" s="69"/>
      <c r="E17" s="69"/>
      <c r="F17" s="69"/>
      <c r="G17" s="69"/>
      <c r="H17" s="70"/>
      <c r="I17" s="70"/>
      <c r="J17" s="85"/>
      <c r="K17" s="85"/>
      <c r="L17" s="86"/>
      <c r="M17" s="69"/>
      <c r="N17" s="87"/>
      <c r="O17" s="88">
        <f>tbl邀请[[#This Row],[拍单日期]]+5+tbl邀请[[#This Row],[收货后出稿时间]]</f>
        <v>5</v>
      </c>
      <c r="P17" s="69"/>
      <c r="Q17" s="69"/>
      <c r="R17" s="69"/>
      <c r="S17" s="69"/>
      <c r="T17" s="87"/>
      <c r="U17" s="97"/>
      <c r="V17" s="97"/>
      <c r="W17" s="97"/>
      <c r="X17" s="97"/>
      <c r="Y17" s="97"/>
      <c r="Z17" s="105"/>
      <c r="AA17" s="105"/>
      <c r="AB17" s="106"/>
      <c r="AC17" s="48"/>
    </row>
    <row r="18" spans="2:29" ht="30.75" customHeight="1">
      <c r="B18" s="71">
        <f>tbl邀请[[#Totals],[笔记报价]]-B16</f>
        <v>0</v>
      </c>
      <c r="D18" s="69"/>
      <c r="E18" s="69"/>
      <c r="F18" s="69"/>
      <c r="G18" s="69"/>
      <c r="H18" s="70"/>
      <c r="I18" s="70"/>
      <c r="J18" s="85"/>
      <c r="K18" s="85"/>
      <c r="L18" s="86"/>
      <c r="M18" s="69"/>
      <c r="N18" s="87"/>
      <c r="O18" s="88">
        <f>tbl邀请[[#This Row],[拍单日期]]+5+tbl邀请[[#This Row],[收货后出稿时间]]</f>
        <v>5</v>
      </c>
      <c r="P18" s="69"/>
      <c r="Q18" s="69"/>
      <c r="R18" s="69"/>
      <c r="S18" s="69"/>
      <c r="T18" s="87"/>
      <c r="U18" s="97"/>
      <c r="V18" s="97"/>
      <c r="W18" s="97"/>
      <c r="X18" s="97"/>
      <c r="Y18" s="97"/>
      <c r="Z18" s="105"/>
      <c r="AA18" s="105"/>
      <c r="AB18" s="106"/>
      <c r="AC18" s="48"/>
    </row>
    <row r="19" spans="2:29" ht="30.75" customHeight="1">
      <c r="D19" s="69"/>
      <c r="E19" s="69"/>
      <c r="F19" s="69"/>
      <c r="G19" s="69"/>
      <c r="H19" s="70"/>
      <c r="I19" s="70"/>
      <c r="J19" s="85"/>
      <c r="K19" s="85"/>
      <c r="L19" s="86"/>
      <c r="M19" s="69"/>
      <c r="N19" s="87"/>
      <c r="O19" s="88">
        <f>tbl邀请[[#This Row],[拍单日期]]+5+tbl邀请[[#This Row],[收货后出稿时间]]</f>
        <v>5</v>
      </c>
      <c r="P19" s="69"/>
      <c r="Q19" s="69"/>
      <c r="R19" s="69"/>
      <c r="S19" s="69"/>
      <c r="T19" s="87"/>
      <c r="U19" s="97"/>
      <c r="V19" s="97"/>
      <c r="W19" s="97"/>
      <c r="X19" s="97"/>
      <c r="Y19" s="97"/>
      <c r="Z19" s="105"/>
      <c r="AA19" s="105"/>
      <c r="AB19" s="106"/>
      <c r="AC19" s="48"/>
    </row>
    <row r="20" spans="2:29" ht="30.75" customHeight="1">
      <c r="B20" s="46" t="s">
        <v>64</v>
      </c>
      <c r="D20" s="69"/>
      <c r="E20" s="69"/>
      <c r="F20" s="69"/>
      <c r="G20" s="69"/>
      <c r="H20" s="70"/>
      <c r="I20" s="70"/>
      <c r="J20" s="85"/>
      <c r="K20" s="85"/>
      <c r="L20" s="86"/>
      <c r="M20" s="69"/>
      <c r="N20" s="87"/>
      <c r="O20" s="88">
        <f>tbl邀请[[#This Row],[拍单日期]]+5+tbl邀请[[#This Row],[收货后出稿时间]]</f>
        <v>5</v>
      </c>
      <c r="P20" s="69"/>
      <c r="Q20" s="69"/>
      <c r="R20" s="69"/>
      <c r="S20" s="69"/>
      <c r="T20" s="87"/>
      <c r="U20" s="97"/>
      <c r="V20" s="97"/>
      <c r="W20" s="97"/>
      <c r="X20" s="97"/>
      <c r="Y20" s="97"/>
      <c r="Z20" s="105"/>
      <c r="AA20" s="105"/>
      <c r="AB20" s="106"/>
      <c r="AC20" s="48"/>
    </row>
    <row r="21" spans="2:29" ht="30.75" customHeight="1">
      <c r="B21" s="72">
        <f ca="1">TODAY()</f>
        <v>44302</v>
      </c>
      <c r="D21" s="69"/>
      <c r="E21" s="69"/>
      <c r="F21" s="69"/>
      <c r="G21" s="69"/>
      <c r="H21" s="70"/>
      <c r="I21" s="70"/>
      <c r="J21" s="85"/>
      <c r="K21" s="85"/>
      <c r="L21" s="86"/>
      <c r="M21" s="69"/>
      <c r="N21" s="87"/>
      <c r="O21" s="88">
        <f>tbl邀请[[#This Row],[拍单日期]]+5+tbl邀请[[#This Row],[收货后出稿时间]]</f>
        <v>5</v>
      </c>
      <c r="P21" s="69"/>
      <c r="Q21" s="69"/>
      <c r="R21" s="69"/>
      <c r="S21" s="69"/>
      <c r="T21" s="87"/>
      <c r="U21" s="97"/>
      <c r="V21" s="97"/>
      <c r="W21" s="97"/>
      <c r="X21" s="97"/>
      <c r="Y21" s="97"/>
      <c r="Z21" s="105"/>
      <c r="AA21" s="105"/>
      <c r="AB21" s="106"/>
      <c r="AC21" s="48"/>
    </row>
    <row r="22" spans="2:29" ht="30.75" customHeight="1">
      <c r="D22" s="69"/>
      <c r="E22" s="69"/>
      <c r="F22" s="69"/>
      <c r="G22" s="69"/>
      <c r="H22" s="70"/>
      <c r="I22" s="70"/>
      <c r="J22" s="85"/>
      <c r="K22" s="85"/>
      <c r="L22" s="86"/>
      <c r="M22" s="69"/>
      <c r="N22" s="87"/>
      <c r="O22" s="88">
        <f>tbl邀请[[#This Row],[拍单日期]]+5+tbl邀请[[#This Row],[收货后出稿时间]]</f>
        <v>5</v>
      </c>
      <c r="P22" s="69"/>
      <c r="Q22" s="69"/>
      <c r="R22" s="69"/>
      <c r="S22" s="69"/>
      <c r="T22" s="87"/>
      <c r="U22" s="97"/>
      <c r="V22" s="97"/>
      <c r="W22" s="97"/>
      <c r="X22" s="97"/>
      <c r="Y22" s="97"/>
      <c r="Z22" s="105"/>
      <c r="AA22" s="105"/>
      <c r="AB22" s="106"/>
      <c r="AC22" s="48"/>
    </row>
    <row r="23" spans="2:29" ht="30.75" customHeight="1">
      <c r="D23" s="69"/>
      <c r="E23" s="69"/>
      <c r="F23" s="69"/>
      <c r="G23" s="69"/>
      <c r="H23" s="70"/>
      <c r="I23" s="70"/>
      <c r="J23" s="85"/>
      <c r="K23" s="85"/>
      <c r="L23" s="86"/>
      <c r="M23" s="69"/>
      <c r="N23" s="87"/>
      <c r="O23" s="88">
        <f>tbl邀请[[#This Row],[拍单日期]]+5+tbl邀请[[#This Row],[收货后出稿时间]]</f>
        <v>5</v>
      </c>
      <c r="P23" s="69"/>
      <c r="Q23" s="69"/>
      <c r="R23" s="69"/>
      <c r="S23" s="69"/>
      <c r="T23" s="87"/>
      <c r="U23" s="97"/>
      <c r="V23" s="97"/>
      <c r="W23" s="97"/>
      <c r="X23" s="97"/>
      <c r="Y23" s="97"/>
      <c r="Z23" s="105"/>
      <c r="AA23" s="105"/>
      <c r="AB23" s="106"/>
      <c r="AC23" s="48"/>
    </row>
    <row r="24" spans="2:29" ht="30.75" customHeight="1">
      <c r="D24" s="69"/>
      <c r="E24" s="69"/>
      <c r="F24" s="69"/>
      <c r="G24" s="69"/>
      <c r="H24" s="70"/>
      <c r="I24" s="70"/>
      <c r="J24" s="85"/>
      <c r="K24" s="85"/>
      <c r="L24" s="86"/>
      <c r="M24" s="69"/>
      <c r="N24" s="87"/>
      <c r="O24" s="88">
        <f>tbl邀请[[#This Row],[拍单日期]]+5+tbl邀请[[#This Row],[收货后出稿时间]]</f>
        <v>5</v>
      </c>
      <c r="P24" s="69"/>
      <c r="Q24" s="69"/>
      <c r="R24" s="69"/>
      <c r="S24" s="69"/>
      <c r="T24" s="87"/>
      <c r="U24" s="97"/>
      <c r="V24" s="97"/>
      <c r="W24" s="97"/>
      <c r="X24" s="97"/>
      <c r="Y24" s="97"/>
      <c r="Z24" s="105"/>
      <c r="AA24" s="105"/>
      <c r="AB24" s="106"/>
      <c r="AC24" s="48"/>
    </row>
    <row r="25" spans="2:29" ht="30.75" customHeight="1">
      <c r="D25" s="69"/>
      <c r="E25" s="69"/>
      <c r="F25" s="69"/>
      <c r="G25" s="69"/>
      <c r="H25" s="70"/>
      <c r="I25" s="70"/>
      <c r="J25" s="85"/>
      <c r="K25" s="85"/>
      <c r="L25" s="86"/>
      <c r="M25" s="69"/>
      <c r="N25" s="87"/>
      <c r="O25" s="88">
        <f>tbl邀请[[#This Row],[拍单日期]]+5+tbl邀请[[#This Row],[收货后出稿时间]]</f>
        <v>5</v>
      </c>
      <c r="P25" s="69"/>
      <c r="Q25" s="69"/>
      <c r="R25" s="69"/>
      <c r="S25" s="69"/>
      <c r="T25" s="87"/>
      <c r="U25" s="97"/>
      <c r="V25" s="97"/>
      <c r="W25" s="97"/>
      <c r="X25" s="97"/>
      <c r="Y25" s="97"/>
      <c r="Z25" s="105"/>
      <c r="AA25" s="105"/>
      <c r="AB25" s="106"/>
      <c r="AC25" s="48"/>
    </row>
    <row r="26" spans="2:29" ht="30.75" customHeight="1">
      <c r="D26" s="69"/>
      <c r="E26" s="69"/>
      <c r="F26" s="69"/>
      <c r="G26" s="69"/>
      <c r="H26" s="70"/>
      <c r="I26" s="70"/>
      <c r="J26" s="85"/>
      <c r="K26" s="85"/>
      <c r="L26" s="86"/>
      <c r="M26" s="69"/>
      <c r="N26" s="87"/>
      <c r="O26" s="88">
        <f>tbl邀请[[#This Row],[拍单日期]]+5+tbl邀请[[#This Row],[收货后出稿时间]]</f>
        <v>5</v>
      </c>
      <c r="P26" s="69"/>
      <c r="Q26" s="69"/>
      <c r="R26" s="69"/>
      <c r="S26" s="69"/>
      <c r="T26" s="87"/>
      <c r="U26" s="97"/>
      <c r="V26" s="97"/>
      <c r="W26" s="97"/>
      <c r="X26" s="97"/>
      <c r="Y26" s="97"/>
      <c r="Z26" s="105"/>
      <c r="AA26" s="105"/>
      <c r="AB26" s="106"/>
      <c r="AC26" s="48"/>
    </row>
    <row r="27" spans="2:29" ht="30.75" customHeight="1">
      <c r="D27" s="69"/>
      <c r="E27" s="69"/>
      <c r="F27" s="69"/>
      <c r="G27" s="69"/>
      <c r="H27" s="70"/>
      <c r="I27" s="70"/>
      <c r="J27" s="85"/>
      <c r="K27" s="85"/>
      <c r="L27" s="86"/>
      <c r="M27" s="69"/>
      <c r="N27" s="87"/>
      <c r="O27" s="88">
        <f>tbl邀请[[#This Row],[拍单日期]]+5+tbl邀请[[#This Row],[收货后出稿时间]]</f>
        <v>5</v>
      </c>
      <c r="P27" s="69"/>
      <c r="Q27" s="69"/>
      <c r="R27" s="69"/>
      <c r="S27" s="69"/>
      <c r="T27" s="87"/>
      <c r="U27" s="97"/>
      <c r="V27" s="97"/>
      <c r="W27" s="97"/>
      <c r="X27" s="97"/>
      <c r="Y27" s="97"/>
      <c r="Z27" s="105"/>
      <c r="AA27" s="105"/>
      <c r="AB27" s="106"/>
      <c r="AC27" s="48"/>
    </row>
    <row r="28" spans="2:29" ht="30.75" customHeight="1">
      <c r="D28" s="69"/>
      <c r="E28" s="69"/>
      <c r="F28" s="69"/>
      <c r="G28" s="69"/>
      <c r="H28" s="70"/>
      <c r="I28" s="70"/>
      <c r="J28" s="85"/>
      <c r="K28" s="85"/>
      <c r="L28" s="86"/>
      <c r="M28" s="69"/>
      <c r="N28" s="87"/>
      <c r="O28" s="88">
        <f>tbl邀请[[#This Row],[拍单日期]]+5+tbl邀请[[#This Row],[收货后出稿时间]]</f>
        <v>5</v>
      </c>
      <c r="P28" s="69"/>
      <c r="Q28" s="69"/>
      <c r="R28" s="69"/>
      <c r="S28" s="69"/>
      <c r="T28" s="87"/>
      <c r="U28" s="97"/>
      <c r="V28" s="97"/>
      <c r="W28" s="97"/>
      <c r="X28" s="97"/>
      <c r="Y28" s="97"/>
      <c r="Z28" s="105"/>
      <c r="AA28" s="105"/>
      <c r="AB28" s="106"/>
      <c r="AC28" s="48"/>
    </row>
    <row r="29" spans="2:29" ht="30.75" customHeight="1">
      <c r="D29" s="69"/>
      <c r="E29" s="69"/>
      <c r="F29" s="69"/>
      <c r="G29" s="69"/>
      <c r="H29" s="70"/>
      <c r="I29" s="70"/>
      <c r="J29" s="85"/>
      <c r="K29" s="85"/>
      <c r="L29" s="86"/>
      <c r="M29" s="69"/>
      <c r="N29" s="87"/>
      <c r="O29" s="88">
        <f>tbl邀请[[#This Row],[拍单日期]]+5+tbl邀请[[#This Row],[收货后出稿时间]]</f>
        <v>5</v>
      </c>
      <c r="P29" s="69"/>
      <c r="Q29" s="69"/>
      <c r="R29" s="69"/>
      <c r="S29" s="69"/>
      <c r="T29" s="87"/>
      <c r="U29" s="97"/>
      <c r="V29" s="97"/>
      <c r="W29" s="97"/>
      <c r="X29" s="97"/>
      <c r="Y29" s="97"/>
      <c r="Z29" s="105"/>
      <c r="AA29" s="105"/>
      <c r="AB29" s="106"/>
      <c r="AC29" s="48"/>
    </row>
    <row r="30" spans="2:29" ht="30.75" customHeight="1">
      <c r="D30" s="69"/>
      <c r="E30" s="69"/>
      <c r="F30" s="69"/>
      <c r="G30" s="69"/>
      <c r="H30" s="70"/>
      <c r="I30" s="70"/>
      <c r="J30" s="85"/>
      <c r="K30" s="85"/>
      <c r="L30" s="86"/>
      <c r="M30" s="69"/>
      <c r="N30" s="87"/>
      <c r="O30" s="88">
        <f>tbl邀请[[#This Row],[拍单日期]]+5+tbl邀请[[#This Row],[收货后出稿时间]]</f>
        <v>5</v>
      </c>
      <c r="P30" s="69"/>
      <c r="Q30" s="69"/>
      <c r="R30" s="69"/>
      <c r="S30" s="69"/>
      <c r="T30" s="87"/>
      <c r="U30" s="97"/>
      <c r="V30" s="97"/>
      <c r="W30" s="97"/>
      <c r="X30" s="97"/>
      <c r="Y30" s="97"/>
      <c r="Z30" s="105"/>
      <c r="AA30" s="105"/>
      <c r="AB30" s="106"/>
      <c r="AC30" s="48"/>
    </row>
    <row r="31" spans="2:29" ht="30.75" customHeight="1">
      <c r="D31" s="69"/>
      <c r="E31" s="69"/>
      <c r="F31" s="73"/>
      <c r="G31" s="69"/>
      <c r="H31" s="70"/>
      <c r="I31" s="70"/>
      <c r="J31" s="85"/>
      <c r="K31" s="85"/>
      <c r="L31" s="86"/>
      <c r="M31" s="69"/>
      <c r="N31" s="87"/>
      <c r="O31" s="88">
        <f>tbl邀请[[#This Row],[拍单日期]]+5+tbl邀请[[#This Row],[收货后出稿时间]]</f>
        <v>5</v>
      </c>
      <c r="P31" s="69"/>
      <c r="Q31" s="69"/>
      <c r="R31" s="69"/>
      <c r="S31" s="69"/>
      <c r="T31" s="87"/>
      <c r="U31" s="97"/>
      <c r="V31" s="97"/>
      <c r="W31" s="97"/>
      <c r="X31" s="97"/>
      <c r="Y31" s="97"/>
      <c r="Z31" s="105"/>
      <c r="AA31" s="105"/>
      <c r="AB31" s="106"/>
      <c r="AC31" s="48"/>
    </row>
    <row r="32" spans="2:29" ht="30.75" customHeight="1">
      <c r="D32" s="69"/>
      <c r="E32" s="69"/>
      <c r="F32" s="69"/>
      <c r="G32" s="69"/>
      <c r="H32" s="70"/>
      <c r="I32" s="70"/>
      <c r="J32" s="85"/>
      <c r="K32" s="85"/>
      <c r="L32" s="86"/>
      <c r="M32" s="69"/>
      <c r="N32" s="87"/>
      <c r="O32" s="88">
        <f>tbl邀请[[#This Row],[拍单日期]]+5+tbl邀请[[#This Row],[收货后出稿时间]]</f>
        <v>5</v>
      </c>
      <c r="P32" s="69"/>
      <c r="Q32" s="69"/>
      <c r="R32" s="69"/>
      <c r="S32" s="69"/>
      <c r="T32" s="87"/>
      <c r="U32" s="97"/>
      <c r="V32" s="97"/>
      <c r="W32" s="97"/>
      <c r="X32" s="97"/>
      <c r="Y32" s="97"/>
      <c r="Z32" s="105"/>
      <c r="AA32" s="105"/>
      <c r="AB32" s="106"/>
      <c r="AC32" s="48"/>
    </row>
    <row r="33" spans="4:29" ht="30.75" customHeight="1">
      <c r="D33" s="69"/>
      <c r="E33" s="69"/>
      <c r="F33" s="69"/>
      <c r="G33" s="69"/>
      <c r="H33" s="70"/>
      <c r="I33" s="70"/>
      <c r="J33" s="85"/>
      <c r="K33" s="85"/>
      <c r="L33" s="86"/>
      <c r="M33" s="69"/>
      <c r="N33" s="87"/>
      <c r="O33" s="88">
        <f>tbl邀请[[#This Row],[拍单日期]]+5+tbl邀请[[#This Row],[收货后出稿时间]]</f>
        <v>5</v>
      </c>
      <c r="P33" s="69"/>
      <c r="Q33" s="69"/>
      <c r="R33" s="69"/>
      <c r="S33" s="69"/>
      <c r="T33" s="87"/>
      <c r="U33" s="97"/>
      <c r="V33" s="97"/>
      <c r="W33" s="97"/>
      <c r="X33" s="97"/>
      <c r="Y33" s="97"/>
      <c r="Z33" s="105"/>
      <c r="AA33" s="105"/>
      <c r="AB33" s="106"/>
      <c r="AC33" s="48"/>
    </row>
    <row r="34" spans="4:29" ht="30.75" customHeight="1">
      <c r="D34" s="69"/>
      <c r="E34" s="69"/>
      <c r="F34" s="69"/>
      <c r="G34" s="69"/>
      <c r="H34" s="70"/>
      <c r="I34" s="70"/>
      <c r="J34" s="85"/>
      <c r="K34" s="85"/>
      <c r="L34" s="86"/>
      <c r="M34" s="69"/>
      <c r="N34" s="87"/>
      <c r="O34" s="88">
        <f>tbl邀请[[#This Row],[拍单日期]]+5+tbl邀请[[#This Row],[收货后出稿时间]]</f>
        <v>5</v>
      </c>
      <c r="P34" s="69"/>
      <c r="Q34" s="69"/>
      <c r="R34" s="69"/>
      <c r="S34" s="69"/>
      <c r="T34" s="87"/>
      <c r="U34" s="97"/>
      <c r="V34" s="97"/>
      <c r="W34" s="97"/>
      <c r="X34" s="97"/>
      <c r="Y34" s="97"/>
      <c r="Z34" s="105"/>
      <c r="AA34" s="105"/>
      <c r="AB34" s="106"/>
      <c r="AC34" s="48"/>
    </row>
    <row r="35" spans="4:29" ht="30.75" customHeight="1">
      <c r="D35" s="69"/>
      <c r="E35" s="69"/>
      <c r="F35" s="69"/>
      <c r="G35" s="69"/>
      <c r="H35" s="70"/>
      <c r="I35" s="70"/>
      <c r="J35" s="85"/>
      <c r="K35" s="85"/>
      <c r="L35" s="86"/>
      <c r="M35" s="69"/>
      <c r="N35" s="87"/>
      <c r="O35" s="88">
        <f>tbl邀请[[#This Row],[拍单日期]]+5+tbl邀请[[#This Row],[收货后出稿时间]]</f>
        <v>5</v>
      </c>
      <c r="P35" s="69"/>
      <c r="Q35" s="69"/>
      <c r="R35" s="69"/>
      <c r="S35" s="69"/>
      <c r="T35" s="87"/>
      <c r="U35" s="97"/>
      <c r="V35" s="97"/>
      <c r="W35" s="97"/>
      <c r="X35" s="97"/>
      <c r="Y35" s="97"/>
      <c r="Z35" s="105"/>
      <c r="AA35" s="105"/>
      <c r="AB35" s="106"/>
      <c r="AC35" s="48"/>
    </row>
    <row r="36" spans="4:29" ht="30.75" customHeight="1">
      <c r="D36" s="69"/>
      <c r="E36" s="69"/>
      <c r="F36" s="69"/>
      <c r="G36" s="69"/>
      <c r="H36" s="70"/>
      <c r="I36" s="70"/>
      <c r="J36" s="85"/>
      <c r="K36" s="85"/>
      <c r="L36" s="86"/>
      <c r="M36" s="69"/>
      <c r="N36" s="87"/>
      <c r="O36" s="88">
        <f>tbl邀请[[#This Row],[拍单日期]]+5+tbl邀请[[#This Row],[收货后出稿时间]]</f>
        <v>5</v>
      </c>
      <c r="P36" s="69"/>
      <c r="Q36" s="69"/>
      <c r="R36" s="69"/>
      <c r="S36" s="69"/>
      <c r="T36" s="87"/>
      <c r="U36" s="97"/>
      <c r="V36" s="97"/>
      <c r="W36" s="97"/>
      <c r="X36" s="97"/>
      <c r="Y36" s="97"/>
      <c r="Z36" s="105"/>
      <c r="AA36" s="105"/>
      <c r="AB36" s="106"/>
      <c r="AC36" s="48"/>
    </row>
    <row r="37" spans="4:29" ht="30.75" customHeight="1">
      <c r="D37" s="69"/>
      <c r="E37" s="69"/>
      <c r="F37" s="69"/>
      <c r="G37" s="69"/>
      <c r="H37" s="70"/>
      <c r="I37" s="70"/>
      <c r="J37" s="85"/>
      <c r="K37" s="85"/>
      <c r="L37" s="86"/>
      <c r="M37" s="69"/>
      <c r="N37" s="87"/>
      <c r="O37" s="88">
        <f>tbl邀请[[#This Row],[拍单日期]]+5+tbl邀请[[#This Row],[收货后出稿时间]]</f>
        <v>5</v>
      </c>
      <c r="P37" s="69"/>
      <c r="Q37" s="69"/>
      <c r="R37" s="69"/>
      <c r="S37" s="69"/>
      <c r="T37" s="87"/>
      <c r="U37" s="97"/>
      <c r="V37" s="97"/>
      <c r="W37" s="97"/>
      <c r="X37" s="97"/>
      <c r="Y37" s="97"/>
      <c r="Z37" s="105"/>
      <c r="AA37" s="105"/>
      <c r="AB37" s="106"/>
      <c r="AC37" s="48"/>
    </row>
    <row r="38" spans="4:29" ht="30.75" customHeight="1">
      <c r="D38" s="69"/>
      <c r="E38" s="69"/>
      <c r="F38" s="69"/>
      <c r="G38" s="69"/>
      <c r="H38" s="70"/>
      <c r="I38" s="70"/>
      <c r="J38" s="85"/>
      <c r="K38" s="85"/>
      <c r="L38" s="86"/>
      <c r="M38" s="69"/>
      <c r="N38" s="87"/>
      <c r="O38" s="88">
        <f>tbl邀请[[#This Row],[拍单日期]]+5+tbl邀请[[#This Row],[收货后出稿时间]]</f>
        <v>5</v>
      </c>
      <c r="P38" s="69"/>
      <c r="Q38" s="69"/>
      <c r="R38" s="69"/>
      <c r="S38" s="69"/>
      <c r="T38" s="87"/>
      <c r="U38" s="97"/>
      <c r="V38" s="97"/>
      <c r="W38" s="97"/>
      <c r="X38" s="97"/>
      <c r="Y38" s="97"/>
      <c r="Z38" s="105"/>
      <c r="AA38" s="105"/>
      <c r="AB38" s="106"/>
      <c r="AC38" s="48"/>
    </row>
    <row r="39" spans="4:29" ht="30.75" customHeight="1">
      <c r="D39" s="69"/>
      <c r="E39" s="69"/>
      <c r="F39" s="69"/>
      <c r="G39" s="69"/>
      <c r="H39" s="70"/>
      <c r="I39" s="70"/>
      <c r="J39" s="85"/>
      <c r="K39" s="85"/>
      <c r="L39" s="86"/>
      <c r="M39" s="69"/>
      <c r="N39" s="87"/>
      <c r="O39" s="88">
        <f>tbl邀请[[#This Row],[拍单日期]]+5+tbl邀请[[#This Row],[收货后出稿时间]]</f>
        <v>5</v>
      </c>
      <c r="P39" s="69"/>
      <c r="Q39" s="69"/>
      <c r="R39" s="69"/>
      <c r="S39" s="69"/>
      <c r="T39" s="87"/>
      <c r="U39" s="97"/>
      <c r="V39" s="97"/>
      <c r="W39" s="97"/>
      <c r="X39" s="97"/>
      <c r="Y39" s="97"/>
      <c r="Z39" s="105"/>
      <c r="AA39" s="105"/>
      <c r="AB39" s="106"/>
      <c r="AC39" s="48"/>
    </row>
    <row r="40" spans="4:29" ht="30.75" customHeight="1">
      <c r="D40" s="69"/>
      <c r="E40" s="69"/>
      <c r="F40" s="73"/>
      <c r="G40" s="69"/>
      <c r="H40" s="70"/>
      <c r="I40" s="70"/>
      <c r="J40" s="85"/>
      <c r="K40" s="85"/>
      <c r="L40" s="86"/>
      <c r="M40" s="69"/>
      <c r="N40" s="87"/>
      <c r="O40" s="88">
        <f>tbl邀请[[#This Row],[拍单日期]]+5+tbl邀请[[#This Row],[收货后出稿时间]]</f>
        <v>5</v>
      </c>
      <c r="P40" s="69"/>
      <c r="Q40" s="69"/>
      <c r="R40" s="69"/>
      <c r="S40" s="69"/>
      <c r="T40" s="87"/>
      <c r="U40" s="97"/>
      <c r="V40" s="97"/>
      <c r="W40" s="97"/>
      <c r="X40" s="97"/>
      <c r="Y40" s="97"/>
      <c r="Z40" s="105"/>
      <c r="AA40" s="105"/>
      <c r="AB40" s="106"/>
      <c r="AC40" s="48"/>
    </row>
    <row r="41" spans="4:29" ht="30.75" customHeight="1">
      <c r="D41" s="69"/>
      <c r="E41" s="69"/>
      <c r="F41" s="69"/>
      <c r="G41" s="69"/>
      <c r="H41" s="70"/>
      <c r="I41" s="70"/>
      <c r="J41" s="85"/>
      <c r="K41" s="85"/>
      <c r="L41" s="86"/>
      <c r="M41" s="69"/>
      <c r="N41" s="87"/>
      <c r="O41" s="88">
        <f>tbl邀请[[#This Row],[拍单日期]]+5+tbl邀请[[#This Row],[收货后出稿时间]]</f>
        <v>5</v>
      </c>
      <c r="P41" s="69"/>
      <c r="Q41" s="69"/>
      <c r="R41" s="69"/>
      <c r="S41" s="69"/>
      <c r="T41" s="87"/>
      <c r="U41" s="97"/>
      <c r="V41" s="97"/>
      <c r="W41" s="97"/>
      <c r="X41" s="97"/>
      <c r="Y41" s="97"/>
      <c r="Z41" s="105"/>
      <c r="AA41" s="105"/>
      <c r="AB41" s="106"/>
      <c r="AC41" s="48"/>
    </row>
    <row r="42" spans="4:29" ht="30.75" customHeight="1">
      <c r="D42" s="69"/>
      <c r="E42" s="69"/>
      <c r="F42" s="69"/>
      <c r="G42" s="69"/>
      <c r="H42" s="70"/>
      <c r="I42" s="70"/>
      <c r="J42" s="85"/>
      <c r="K42" s="85"/>
      <c r="L42" s="86"/>
      <c r="M42" s="69"/>
      <c r="N42" s="87"/>
      <c r="O42" s="88">
        <f>tbl邀请[[#This Row],[拍单日期]]+5+tbl邀请[[#This Row],[收货后出稿时间]]</f>
        <v>5</v>
      </c>
      <c r="P42" s="69"/>
      <c r="Q42" s="69"/>
      <c r="R42" s="69"/>
      <c r="S42" s="69"/>
      <c r="T42" s="87"/>
      <c r="U42" s="97"/>
      <c r="V42" s="97"/>
      <c r="W42" s="97"/>
      <c r="X42" s="97"/>
      <c r="Y42" s="97"/>
      <c r="Z42" s="105"/>
      <c r="AA42" s="105"/>
      <c r="AB42" s="106"/>
      <c r="AC42" s="48"/>
    </row>
    <row r="43" spans="4:29" ht="30.75" customHeight="1">
      <c r="D43" s="69"/>
      <c r="E43" s="69"/>
      <c r="F43" s="69"/>
      <c r="G43" s="69"/>
      <c r="H43" s="70"/>
      <c r="I43" s="70"/>
      <c r="J43" s="85"/>
      <c r="K43" s="85"/>
      <c r="L43" s="86"/>
      <c r="M43" s="69"/>
      <c r="N43" s="87"/>
      <c r="O43" s="88">
        <f>tbl邀请[[#This Row],[拍单日期]]+5+tbl邀请[[#This Row],[收货后出稿时间]]</f>
        <v>5</v>
      </c>
      <c r="P43" s="69"/>
      <c r="Q43" s="69"/>
      <c r="R43" s="69"/>
      <c r="S43" s="69"/>
      <c r="T43" s="87"/>
      <c r="U43" s="97"/>
      <c r="V43" s="97"/>
      <c r="W43" s="97"/>
      <c r="X43" s="97"/>
      <c r="Y43" s="97"/>
      <c r="Z43" s="105"/>
      <c r="AA43" s="105"/>
      <c r="AB43" s="106"/>
      <c r="AC43" s="48"/>
    </row>
    <row r="44" spans="4:29" ht="30.75" customHeight="1">
      <c r="D44" s="69"/>
      <c r="E44" s="69"/>
      <c r="F44" s="69"/>
      <c r="G44" s="69"/>
      <c r="H44" s="70"/>
      <c r="I44" s="70"/>
      <c r="J44" s="85"/>
      <c r="K44" s="85"/>
      <c r="L44" s="86"/>
      <c r="M44" s="69"/>
      <c r="N44" s="87"/>
      <c r="O44" s="88">
        <f>tbl邀请[[#This Row],[拍单日期]]+5+tbl邀请[[#This Row],[收货后出稿时间]]</f>
        <v>5</v>
      </c>
      <c r="P44" s="69"/>
      <c r="Q44" s="69"/>
      <c r="R44" s="69"/>
      <c r="S44" s="69"/>
      <c r="T44" s="87"/>
      <c r="U44" s="97"/>
      <c r="V44" s="97"/>
      <c r="W44" s="97"/>
      <c r="X44" s="97"/>
      <c r="Y44" s="97"/>
      <c r="Z44" s="105"/>
      <c r="AA44" s="105"/>
      <c r="AB44" s="106"/>
      <c r="AC44" s="48"/>
    </row>
    <row r="45" spans="4:29" ht="30.75" customHeight="1">
      <c r="D45" s="69"/>
      <c r="E45" s="69"/>
      <c r="F45" s="69"/>
      <c r="G45" s="69"/>
      <c r="H45" s="70"/>
      <c r="I45" s="70"/>
      <c r="J45" s="85"/>
      <c r="K45" s="85"/>
      <c r="L45" s="86"/>
      <c r="M45" s="69"/>
      <c r="N45" s="87"/>
      <c r="O45" s="88">
        <f>tbl邀请[[#This Row],[拍单日期]]+5+tbl邀请[[#This Row],[收货后出稿时间]]</f>
        <v>5</v>
      </c>
      <c r="P45" s="69"/>
      <c r="Q45" s="69"/>
      <c r="R45" s="69"/>
      <c r="S45" s="69"/>
      <c r="T45" s="87"/>
      <c r="U45" s="97"/>
      <c r="V45" s="97"/>
      <c r="W45" s="97"/>
      <c r="X45" s="97"/>
      <c r="Y45" s="97"/>
      <c r="Z45" s="105"/>
      <c r="AA45" s="105"/>
      <c r="AB45" s="106"/>
      <c r="AC45" s="48"/>
    </row>
    <row r="46" spans="4:29" ht="30.75" customHeight="1">
      <c r="D46" s="69"/>
      <c r="E46" s="69"/>
      <c r="F46" s="69"/>
      <c r="G46" s="69"/>
      <c r="H46" s="70"/>
      <c r="I46" s="70"/>
      <c r="J46" s="85"/>
      <c r="K46" s="85"/>
      <c r="L46" s="86"/>
      <c r="M46" s="69"/>
      <c r="N46" s="87"/>
      <c r="O46" s="88">
        <f>tbl邀请[[#This Row],[拍单日期]]+5+tbl邀请[[#This Row],[收货后出稿时间]]</f>
        <v>5</v>
      </c>
      <c r="P46" s="69"/>
      <c r="Q46" s="69"/>
      <c r="R46" s="69"/>
      <c r="S46" s="69"/>
      <c r="T46" s="87"/>
      <c r="U46" s="97"/>
      <c r="V46" s="97"/>
      <c r="W46" s="97"/>
      <c r="X46" s="97"/>
      <c r="Y46" s="97"/>
      <c r="Z46" s="105"/>
      <c r="AA46" s="105"/>
      <c r="AB46" s="106"/>
      <c r="AC46" s="48"/>
    </row>
    <row r="47" spans="4:29" ht="30.75" customHeight="1">
      <c r="D47" s="69"/>
      <c r="E47" s="69"/>
      <c r="F47" s="69"/>
      <c r="G47" s="69"/>
      <c r="H47" s="70"/>
      <c r="I47" s="70"/>
      <c r="J47" s="85"/>
      <c r="K47" s="85"/>
      <c r="L47" s="86"/>
      <c r="M47" s="69"/>
      <c r="N47" s="87"/>
      <c r="O47" s="88">
        <f>tbl邀请[[#This Row],[拍单日期]]+5+tbl邀请[[#This Row],[收货后出稿时间]]</f>
        <v>5</v>
      </c>
      <c r="P47" s="69"/>
      <c r="Q47" s="69"/>
      <c r="R47" s="69"/>
      <c r="S47" s="69"/>
      <c r="T47" s="87"/>
      <c r="U47" s="97"/>
      <c r="V47" s="97"/>
      <c r="W47" s="97"/>
      <c r="X47" s="97"/>
      <c r="Y47" s="97"/>
      <c r="Z47" s="105"/>
      <c r="AA47" s="105"/>
      <c r="AB47" s="106"/>
      <c r="AC47" s="48"/>
    </row>
    <row r="48" spans="4:29" ht="30.75" customHeight="1">
      <c r="D48" s="69"/>
      <c r="E48" s="69"/>
      <c r="F48" s="69"/>
      <c r="G48" s="69"/>
      <c r="H48" s="70"/>
      <c r="I48" s="70"/>
      <c r="J48" s="85"/>
      <c r="K48" s="85"/>
      <c r="L48" s="86"/>
      <c r="M48" s="69"/>
      <c r="N48" s="87"/>
      <c r="O48" s="88">
        <f>tbl邀请[[#This Row],[拍单日期]]+5+tbl邀请[[#This Row],[收货后出稿时间]]</f>
        <v>5</v>
      </c>
      <c r="P48" s="69"/>
      <c r="Q48" s="69"/>
      <c r="R48" s="69"/>
      <c r="S48" s="69"/>
      <c r="T48" s="87"/>
      <c r="U48" s="97"/>
      <c r="V48" s="97"/>
      <c r="W48" s="97"/>
      <c r="X48" s="97"/>
      <c r="Y48" s="97"/>
      <c r="Z48" s="105"/>
      <c r="AA48" s="105"/>
      <c r="AB48" s="106"/>
      <c r="AC48" s="48"/>
    </row>
    <row r="49" spans="4:29" ht="30.75" customHeight="1">
      <c r="D49" s="69"/>
      <c r="E49" s="69"/>
      <c r="F49" s="69"/>
      <c r="G49" s="69"/>
      <c r="H49" s="70"/>
      <c r="I49" s="70"/>
      <c r="J49" s="85"/>
      <c r="K49" s="85"/>
      <c r="L49" s="86"/>
      <c r="M49" s="69"/>
      <c r="N49" s="87"/>
      <c r="O49" s="88">
        <f>tbl邀请[[#This Row],[拍单日期]]+5+tbl邀请[[#This Row],[收货后出稿时间]]</f>
        <v>5</v>
      </c>
      <c r="P49" s="69"/>
      <c r="Q49" s="69"/>
      <c r="R49" s="69"/>
      <c r="S49" s="69"/>
      <c r="T49" s="87"/>
      <c r="U49" s="97"/>
      <c r="V49" s="97"/>
      <c r="W49" s="97"/>
      <c r="X49" s="97"/>
      <c r="Y49" s="97"/>
      <c r="Z49" s="105"/>
      <c r="AA49" s="105"/>
      <c r="AB49" s="106"/>
      <c r="AC49" s="48"/>
    </row>
    <row r="50" spans="4:29" ht="30.75" customHeight="1">
      <c r="D50" s="69"/>
      <c r="E50" s="69"/>
      <c r="F50" s="69"/>
      <c r="G50" s="69"/>
      <c r="H50" s="70"/>
      <c r="I50" s="70"/>
      <c r="J50" s="85"/>
      <c r="K50" s="85"/>
      <c r="L50" s="86"/>
      <c r="M50" s="69"/>
      <c r="N50" s="87"/>
      <c r="O50" s="88">
        <f>tbl邀请[[#This Row],[拍单日期]]+5+tbl邀请[[#This Row],[收货后出稿时间]]</f>
        <v>5</v>
      </c>
      <c r="P50" s="69"/>
      <c r="Q50" s="69"/>
      <c r="R50" s="69"/>
      <c r="S50" s="69"/>
      <c r="T50" s="87"/>
      <c r="U50" s="97"/>
      <c r="V50" s="97"/>
      <c r="W50" s="97"/>
      <c r="X50" s="97"/>
      <c r="Y50" s="97"/>
      <c r="Z50" s="105"/>
      <c r="AA50" s="105"/>
      <c r="AB50" s="106"/>
      <c r="AC50" s="48"/>
    </row>
    <row r="51" spans="4:29" ht="30.75" customHeight="1">
      <c r="D51" s="69"/>
      <c r="E51" s="69"/>
      <c r="F51" s="69"/>
      <c r="G51" s="69"/>
      <c r="H51" s="70"/>
      <c r="I51" s="70"/>
      <c r="J51" s="85"/>
      <c r="K51" s="85"/>
      <c r="L51" s="86"/>
      <c r="M51" s="69"/>
      <c r="N51" s="87"/>
      <c r="O51" s="88">
        <f>tbl邀请[[#This Row],[拍单日期]]+5+tbl邀请[[#This Row],[收货后出稿时间]]</f>
        <v>5</v>
      </c>
      <c r="P51" s="69"/>
      <c r="Q51" s="69"/>
      <c r="R51" s="69"/>
      <c r="S51" s="69"/>
      <c r="T51" s="87"/>
      <c r="U51" s="97"/>
      <c r="V51" s="97"/>
      <c r="W51" s="97"/>
      <c r="X51" s="97"/>
      <c r="Y51" s="97"/>
      <c r="Z51" s="105"/>
      <c r="AA51" s="105"/>
      <c r="AB51" s="106"/>
      <c r="AC51" s="48"/>
    </row>
    <row r="52" spans="4:29" ht="30.75" customHeight="1">
      <c r="D52" s="69"/>
      <c r="E52" s="69"/>
      <c r="F52" s="69"/>
      <c r="G52" s="69"/>
      <c r="H52" s="70"/>
      <c r="I52" s="70"/>
      <c r="J52" s="85"/>
      <c r="K52" s="85"/>
      <c r="L52" s="86"/>
      <c r="M52" s="69"/>
      <c r="N52" s="87"/>
      <c r="O52" s="88">
        <f>tbl邀请[[#This Row],[拍单日期]]+5+tbl邀请[[#This Row],[收货后出稿时间]]</f>
        <v>5</v>
      </c>
      <c r="P52" s="69"/>
      <c r="Q52" s="69"/>
      <c r="R52" s="69"/>
      <c r="S52" s="69"/>
      <c r="T52" s="87"/>
      <c r="U52" s="97"/>
      <c r="V52" s="97"/>
      <c r="W52" s="97"/>
      <c r="X52" s="97"/>
      <c r="Y52" s="97"/>
      <c r="Z52" s="105"/>
      <c r="AA52" s="105"/>
      <c r="AB52" s="106"/>
      <c r="AC52" s="48"/>
    </row>
    <row r="53" spans="4:29" ht="30.75" customHeight="1">
      <c r="D53" s="69"/>
      <c r="E53" s="69"/>
      <c r="F53" s="69"/>
      <c r="G53" s="69"/>
      <c r="H53" s="70"/>
      <c r="I53" s="70"/>
      <c r="J53" s="85"/>
      <c r="K53" s="85"/>
      <c r="L53" s="86"/>
      <c r="M53" s="69"/>
      <c r="N53" s="87"/>
      <c r="O53" s="88">
        <f>tbl邀请[[#This Row],[拍单日期]]+5+tbl邀请[[#This Row],[收货后出稿时间]]</f>
        <v>5</v>
      </c>
      <c r="P53" s="69"/>
      <c r="Q53" s="69"/>
      <c r="R53" s="69"/>
      <c r="S53" s="69"/>
      <c r="T53" s="87"/>
      <c r="U53" s="97"/>
      <c r="V53" s="97"/>
      <c r="W53" s="97"/>
      <c r="X53" s="97"/>
      <c r="Y53" s="97"/>
      <c r="Z53" s="105"/>
      <c r="AA53" s="105"/>
      <c r="AB53" s="106"/>
      <c r="AC53" s="48"/>
    </row>
    <row r="54" spans="4:29" ht="30.75" customHeight="1">
      <c r="D54" s="69"/>
      <c r="E54" s="69"/>
      <c r="F54" s="69"/>
      <c r="G54" s="69"/>
      <c r="H54" s="70"/>
      <c r="I54" s="70"/>
      <c r="J54" s="85"/>
      <c r="K54" s="85"/>
      <c r="L54" s="86"/>
      <c r="M54" s="69"/>
      <c r="N54" s="87"/>
      <c r="O54" s="88">
        <f>tbl邀请[[#This Row],[拍单日期]]+5+tbl邀请[[#This Row],[收货后出稿时间]]</f>
        <v>5</v>
      </c>
      <c r="P54" s="69"/>
      <c r="Q54" s="69"/>
      <c r="R54" s="69"/>
      <c r="S54" s="69"/>
      <c r="T54" s="87"/>
      <c r="U54" s="97"/>
      <c r="V54" s="97"/>
      <c r="W54" s="97"/>
      <c r="X54" s="97"/>
      <c r="Y54" s="97"/>
      <c r="Z54" s="105"/>
      <c r="AA54" s="105"/>
      <c r="AB54" s="106"/>
      <c r="AC54" s="48"/>
    </row>
    <row r="55" spans="4:29" ht="30.75" customHeight="1">
      <c r="D55" s="69"/>
      <c r="E55" s="69"/>
      <c r="F55" s="69"/>
      <c r="G55" s="69"/>
      <c r="H55" s="70"/>
      <c r="I55" s="70"/>
      <c r="J55" s="85"/>
      <c r="K55" s="85"/>
      <c r="L55" s="86"/>
      <c r="M55" s="69"/>
      <c r="N55" s="87"/>
      <c r="O55" s="88">
        <f>tbl邀请[[#This Row],[拍单日期]]+5+tbl邀请[[#This Row],[收货后出稿时间]]</f>
        <v>5</v>
      </c>
      <c r="P55" s="69"/>
      <c r="Q55" s="69"/>
      <c r="R55" s="69"/>
      <c r="S55" s="69"/>
      <c r="T55" s="87"/>
      <c r="U55" s="97"/>
      <c r="V55" s="97"/>
      <c r="W55" s="97"/>
      <c r="X55" s="97"/>
      <c r="Y55" s="97"/>
      <c r="Z55" s="105"/>
      <c r="AA55" s="105"/>
      <c r="AB55" s="106"/>
      <c r="AC55" s="48"/>
    </row>
    <row r="56" spans="4:29" ht="30.75" customHeight="1">
      <c r="D56" s="69"/>
      <c r="E56" s="69"/>
      <c r="F56" s="69"/>
      <c r="G56" s="69"/>
      <c r="H56" s="70"/>
      <c r="I56" s="70"/>
      <c r="J56" s="85"/>
      <c r="K56" s="85"/>
      <c r="L56" s="86"/>
      <c r="M56" s="69"/>
      <c r="N56" s="87"/>
      <c r="O56" s="88">
        <f>tbl邀请[[#This Row],[拍单日期]]+5+tbl邀请[[#This Row],[收货后出稿时间]]</f>
        <v>5</v>
      </c>
      <c r="P56" s="69"/>
      <c r="Q56" s="69"/>
      <c r="R56" s="69"/>
      <c r="S56" s="69"/>
      <c r="T56" s="87"/>
      <c r="U56" s="97"/>
      <c r="V56" s="97"/>
      <c r="W56" s="97"/>
      <c r="X56" s="97"/>
      <c r="Y56" s="97"/>
      <c r="Z56" s="105"/>
      <c r="AA56" s="105"/>
      <c r="AB56" s="106"/>
      <c r="AC56" s="48"/>
    </row>
    <row r="57" spans="4:29" ht="30.75" customHeight="1">
      <c r="D57" s="69"/>
      <c r="E57" s="69"/>
      <c r="F57" s="69"/>
      <c r="G57" s="69"/>
      <c r="H57" s="70"/>
      <c r="I57" s="70"/>
      <c r="J57" s="85"/>
      <c r="K57" s="85"/>
      <c r="L57" s="86"/>
      <c r="M57" s="69"/>
      <c r="N57" s="87"/>
      <c r="O57" s="88">
        <f>tbl邀请[[#This Row],[拍单日期]]+5+tbl邀请[[#This Row],[收货后出稿时间]]</f>
        <v>5</v>
      </c>
      <c r="P57" s="69"/>
      <c r="Q57" s="69"/>
      <c r="R57" s="69"/>
      <c r="S57" s="69"/>
      <c r="T57" s="87"/>
      <c r="U57" s="97"/>
      <c r="V57" s="97"/>
      <c r="W57" s="97"/>
      <c r="X57" s="97"/>
      <c r="Y57" s="97"/>
      <c r="Z57" s="105"/>
      <c r="AA57" s="105"/>
      <c r="AB57" s="106"/>
      <c r="AC57" s="48"/>
    </row>
    <row r="58" spans="4:29" ht="30.75" customHeight="1">
      <c r="D58" s="69"/>
      <c r="E58" s="69"/>
      <c r="F58" s="69"/>
      <c r="G58" s="69"/>
      <c r="H58" s="70"/>
      <c r="I58" s="70"/>
      <c r="J58" s="85"/>
      <c r="K58" s="85"/>
      <c r="L58" s="86"/>
      <c r="M58" s="69"/>
      <c r="N58" s="87"/>
      <c r="O58" s="88">
        <f>tbl邀请[[#This Row],[拍单日期]]+5+tbl邀请[[#This Row],[收货后出稿时间]]</f>
        <v>5</v>
      </c>
      <c r="P58" s="69"/>
      <c r="Q58" s="69"/>
      <c r="R58" s="69"/>
      <c r="S58" s="69"/>
      <c r="T58" s="87"/>
      <c r="U58" s="97"/>
      <c r="V58" s="97"/>
      <c r="W58" s="97"/>
      <c r="X58" s="97"/>
      <c r="Y58" s="97"/>
      <c r="Z58" s="105"/>
      <c r="AA58" s="105"/>
      <c r="AB58" s="106"/>
      <c r="AC58" s="48"/>
    </row>
    <row r="59" spans="4:29" ht="30.75" customHeight="1">
      <c r="D59" s="69"/>
      <c r="E59" s="69"/>
      <c r="F59" s="69"/>
      <c r="G59" s="69"/>
      <c r="H59" s="70"/>
      <c r="I59" s="70"/>
      <c r="J59" s="85"/>
      <c r="K59" s="85"/>
      <c r="L59" s="86"/>
      <c r="M59" s="69"/>
      <c r="N59" s="87"/>
      <c r="O59" s="88">
        <f>tbl邀请[[#This Row],[拍单日期]]+5+tbl邀请[[#This Row],[收货后出稿时间]]</f>
        <v>5</v>
      </c>
      <c r="P59" s="69"/>
      <c r="Q59" s="69"/>
      <c r="R59" s="69"/>
      <c r="S59" s="69"/>
      <c r="T59" s="87"/>
      <c r="U59" s="97"/>
      <c r="V59" s="97"/>
      <c r="W59" s="97"/>
      <c r="X59" s="97"/>
      <c r="Y59" s="97"/>
      <c r="Z59" s="105"/>
      <c r="AA59" s="105"/>
      <c r="AB59" s="106"/>
      <c r="AC59" s="48"/>
    </row>
    <row r="60" spans="4:29" ht="30.75" customHeight="1">
      <c r="D60" s="69"/>
      <c r="E60" s="69"/>
      <c r="F60" s="69"/>
      <c r="G60" s="69"/>
      <c r="H60" s="70"/>
      <c r="I60" s="70"/>
      <c r="J60" s="85"/>
      <c r="K60" s="85"/>
      <c r="L60" s="86"/>
      <c r="M60" s="69"/>
      <c r="N60" s="87"/>
      <c r="O60" s="88">
        <f>tbl邀请[[#This Row],[拍单日期]]+5+tbl邀请[[#This Row],[收货后出稿时间]]</f>
        <v>5</v>
      </c>
      <c r="P60" s="69"/>
      <c r="Q60" s="69"/>
      <c r="R60" s="69"/>
      <c r="S60" s="69"/>
      <c r="T60" s="87"/>
      <c r="U60" s="97"/>
      <c r="V60" s="97"/>
      <c r="W60" s="97"/>
      <c r="X60" s="97"/>
      <c r="Y60" s="97"/>
      <c r="Z60" s="105"/>
      <c r="AA60" s="105"/>
      <c r="AB60" s="106"/>
      <c r="AC60" s="48"/>
    </row>
    <row r="61" spans="4:29" ht="30.75" customHeight="1">
      <c r="D61" s="69"/>
      <c r="E61" s="69"/>
      <c r="F61" s="69"/>
      <c r="G61" s="69"/>
      <c r="H61" s="70"/>
      <c r="I61" s="70"/>
      <c r="J61" s="85"/>
      <c r="K61" s="85"/>
      <c r="L61" s="86"/>
      <c r="M61" s="69"/>
      <c r="N61" s="87"/>
      <c r="O61" s="88">
        <f>tbl邀请[[#This Row],[拍单日期]]+5+tbl邀请[[#This Row],[收货后出稿时间]]</f>
        <v>5</v>
      </c>
      <c r="P61" s="69"/>
      <c r="Q61" s="69"/>
      <c r="R61" s="69"/>
      <c r="S61" s="69"/>
      <c r="T61" s="87"/>
      <c r="U61" s="97"/>
      <c r="V61" s="97"/>
      <c r="W61" s="97"/>
      <c r="X61" s="97"/>
      <c r="Y61" s="97"/>
      <c r="Z61" s="105"/>
      <c r="AA61" s="105"/>
      <c r="AB61" s="106"/>
      <c r="AC61" s="48"/>
    </row>
    <row r="62" spans="4:29" ht="30.75" customHeight="1">
      <c r="D62" s="69"/>
      <c r="E62" s="69"/>
      <c r="F62" s="69"/>
      <c r="G62" s="69"/>
      <c r="H62" s="70"/>
      <c r="I62" s="70"/>
      <c r="J62" s="85"/>
      <c r="K62" s="85"/>
      <c r="L62" s="86"/>
      <c r="M62" s="69"/>
      <c r="N62" s="87"/>
      <c r="O62" s="88">
        <f>tbl邀请[[#This Row],[拍单日期]]+5+tbl邀请[[#This Row],[收货后出稿时间]]</f>
        <v>5</v>
      </c>
      <c r="P62" s="69"/>
      <c r="Q62" s="69"/>
      <c r="R62" s="69"/>
      <c r="S62" s="69"/>
      <c r="T62" s="87"/>
      <c r="U62" s="97"/>
      <c r="V62" s="97"/>
      <c r="W62" s="97"/>
      <c r="X62" s="97"/>
      <c r="Y62" s="97"/>
      <c r="Z62" s="105"/>
      <c r="AA62" s="105"/>
      <c r="AB62" s="106"/>
      <c r="AC62" s="48"/>
    </row>
    <row r="63" spans="4:29" ht="30.75" customHeight="1">
      <c r="D63" s="69"/>
      <c r="E63" s="69"/>
      <c r="F63" s="69"/>
      <c r="G63" s="69"/>
      <c r="H63" s="70"/>
      <c r="I63" s="70"/>
      <c r="J63" s="85"/>
      <c r="K63" s="85"/>
      <c r="L63" s="86"/>
      <c r="M63" s="69"/>
      <c r="N63" s="87"/>
      <c r="O63" s="88">
        <f>tbl邀请[[#This Row],[拍单日期]]+5+tbl邀请[[#This Row],[收货后出稿时间]]</f>
        <v>5</v>
      </c>
      <c r="P63" s="69"/>
      <c r="Q63" s="69"/>
      <c r="R63" s="69"/>
      <c r="S63" s="69"/>
      <c r="T63" s="87"/>
      <c r="U63" s="97"/>
      <c r="V63" s="97"/>
      <c r="W63" s="97"/>
      <c r="X63" s="97"/>
      <c r="Y63" s="97"/>
      <c r="Z63" s="105"/>
      <c r="AA63" s="105"/>
      <c r="AB63" s="106"/>
      <c r="AC63" s="48"/>
    </row>
    <row r="64" spans="4:29" ht="30.75" customHeight="1">
      <c r="D64" s="69"/>
      <c r="E64" s="69"/>
      <c r="F64" s="69"/>
      <c r="G64" s="69"/>
      <c r="H64" s="70"/>
      <c r="I64" s="70"/>
      <c r="J64" s="85"/>
      <c r="K64" s="85"/>
      <c r="L64" s="86"/>
      <c r="M64" s="69"/>
      <c r="N64" s="87"/>
      <c r="O64" s="88">
        <f>tbl邀请[[#This Row],[拍单日期]]+5+tbl邀请[[#This Row],[收货后出稿时间]]</f>
        <v>5</v>
      </c>
      <c r="P64" s="69"/>
      <c r="Q64" s="69"/>
      <c r="R64" s="69"/>
      <c r="S64" s="69"/>
      <c r="T64" s="87"/>
      <c r="U64" s="97"/>
      <c r="V64" s="97"/>
      <c r="W64" s="97"/>
      <c r="X64" s="97"/>
      <c r="Y64" s="97"/>
      <c r="Z64" s="105"/>
      <c r="AA64" s="105"/>
      <c r="AB64" s="106"/>
      <c r="AC64" s="48"/>
    </row>
    <row r="65" spans="4:29" ht="30.75" customHeight="1">
      <c r="D65" s="69"/>
      <c r="E65" s="69"/>
      <c r="F65" s="69"/>
      <c r="G65" s="69"/>
      <c r="H65" s="70"/>
      <c r="I65" s="70"/>
      <c r="J65" s="85"/>
      <c r="K65" s="85"/>
      <c r="L65" s="86"/>
      <c r="M65" s="69"/>
      <c r="N65" s="87"/>
      <c r="O65" s="88">
        <f>tbl邀请[[#This Row],[拍单日期]]+5+tbl邀请[[#This Row],[收货后出稿时间]]</f>
        <v>5</v>
      </c>
      <c r="P65" s="69"/>
      <c r="Q65" s="69"/>
      <c r="R65" s="69"/>
      <c r="S65" s="69"/>
      <c r="T65" s="87"/>
      <c r="U65" s="97"/>
      <c r="V65" s="97"/>
      <c r="W65" s="97"/>
      <c r="X65" s="97"/>
      <c r="Y65" s="97"/>
      <c r="Z65" s="105"/>
      <c r="AA65" s="105"/>
      <c r="AB65" s="106"/>
      <c r="AC65" s="48"/>
    </row>
    <row r="66" spans="4:29" ht="30.75" customHeight="1">
      <c r="D66" s="69"/>
      <c r="E66" s="69"/>
      <c r="F66" s="69"/>
      <c r="G66" s="69"/>
      <c r="H66" s="70"/>
      <c r="I66" s="70"/>
      <c r="J66" s="85"/>
      <c r="K66" s="85"/>
      <c r="L66" s="86"/>
      <c r="M66" s="69"/>
      <c r="N66" s="87"/>
      <c r="O66" s="88">
        <f>tbl邀请[[#This Row],[拍单日期]]+5+tbl邀请[[#This Row],[收货后出稿时间]]</f>
        <v>5</v>
      </c>
      <c r="P66" s="69"/>
      <c r="Q66" s="69"/>
      <c r="R66" s="69"/>
      <c r="S66" s="69"/>
      <c r="T66" s="87"/>
      <c r="U66" s="97"/>
      <c r="V66" s="97"/>
      <c r="W66" s="97"/>
      <c r="X66" s="97"/>
      <c r="Y66" s="97"/>
      <c r="Z66" s="105"/>
      <c r="AA66" s="105"/>
      <c r="AB66" s="106"/>
      <c r="AC66" s="48"/>
    </row>
    <row r="67" spans="4:29" ht="30.75" customHeight="1">
      <c r="D67" s="69"/>
      <c r="E67" s="69"/>
      <c r="F67" s="69"/>
      <c r="G67" s="69"/>
      <c r="H67" s="70"/>
      <c r="I67" s="70"/>
      <c r="J67" s="85"/>
      <c r="K67" s="85"/>
      <c r="L67" s="86"/>
      <c r="M67" s="69"/>
      <c r="N67" s="87"/>
      <c r="O67" s="88">
        <f>tbl邀请[[#This Row],[拍单日期]]+5+tbl邀请[[#This Row],[收货后出稿时间]]</f>
        <v>5</v>
      </c>
      <c r="P67" s="69"/>
      <c r="Q67" s="69"/>
      <c r="R67" s="69"/>
      <c r="S67" s="69"/>
      <c r="T67" s="87"/>
      <c r="U67" s="97"/>
      <c r="V67" s="97"/>
      <c r="W67" s="97"/>
      <c r="X67" s="97"/>
      <c r="Y67" s="97"/>
      <c r="Z67" s="105"/>
      <c r="AA67" s="105"/>
      <c r="AB67" s="106"/>
      <c r="AC67" s="48"/>
    </row>
    <row r="68" spans="4:29" ht="30.75" customHeight="1">
      <c r="D68" s="69"/>
      <c r="E68" s="69"/>
      <c r="F68" s="69"/>
      <c r="G68" s="69"/>
      <c r="H68" s="70"/>
      <c r="I68" s="70"/>
      <c r="J68" s="85"/>
      <c r="K68" s="85"/>
      <c r="L68" s="86"/>
      <c r="M68" s="69"/>
      <c r="N68" s="87"/>
      <c r="O68" s="88">
        <f>tbl邀请[[#This Row],[拍单日期]]+5+tbl邀请[[#This Row],[收货后出稿时间]]</f>
        <v>5</v>
      </c>
      <c r="P68" s="69"/>
      <c r="Q68" s="69"/>
      <c r="R68" s="69"/>
      <c r="S68" s="69"/>
      <c r="T68" s="87"/>
      <c r="U68" s="97"/>
      <c r="V68" s="97"/>
      <c r="W68" s="97"/>
      <c r="X68" s="97"/>
      <c r="Y68" s="97"/>
      <c r="Z68" s="105"/>
      <c r="AA68" s="105"/>
      <c r="AB68" s="106"/>
      <c r="AC68" s="48"/>
    </row>
    <row r="69" spans="4:29" ht="30.75" customHeight="1">
      <c r="D69" s="69"/>
      <c r="E69" s="69"/>
      <c r="F69" s="69"/>
      <c r="G69" s="69"/>
      <c r="H69" s="70"/>
      <c r="I69" s="70"/>
      <c r="J69" s="85"/>
      <c r="K69" s="85"/>
      <c r="L69" s="86"/>
      <c r="M69" s="69"/>
      <c r="N69" s="87"/>
      <c r="O69" s="88">
        <f>tbl邀请[[#This Row],[拍单日期]]+5+tbl邀请[[#This Row],[收货后出稿时间]]</f>
        <v>5</v>
      </c>
      <c r="P69" s="69"/>
      <c r="Q69" s="69"/>
      <c r="R69" s="69"/>
      <c r="S69" s="69"/>
      <c r="T69" s="87"/>
      <c r="U69" s="97"/>
      <c r="V69" s="97"/>
      <c r="W69" s="97"/>
      <c r="X69" s="97"/>
      <c r="Y69" s="97"/>
      <c r="Z69" s="105"/>
      <c r="AA69" s="105"/>
      <c r="AB69" s="106"/>
      <c r="AC69" s="48"/>
    </row>
    <row r="70" spans="4:29" ht="30.75" customHeight="1">
      <c r="D70" s="69"/>
      <c r="E70" s="69"/>
      <c r="F70" s="69"/>
      <c r="G70" s="69"/>
      <c r="H70" s="70"/>
      <c r="I70" s="70"/>
      <c r="J70" s="85"/>
      <c r="K70" s="85"/>
      <c r="L70" s="86"/>
      <c r="M70" s="69"/>
      <c r="N70" s="87"/>
      <c r="O70" s="88">
        <f>tbl邀请[[#This Row],[拍单日期]]+5+tbl邀请[[#This Row],[收货后出稿时间]]</f>
        <v>5</v>
      </c>
      <c r="P70" s="69"/>
      <c r="Q70" s="69"/>
      <c r="R70" s="69"/>
      <c r="S70" s="69"/>
      <c r="T70" s="87"/>
      <c r="U70" s="97"/>
      <c r="V70" s="97"/>
      <c r="W70" s="97"/>
      <c r="X70" s="97"/>
      <c r="Y70" s="97"/>
      <c r="Z70" s="105"/>
      <c r="AA70" s="105"/>
      <c r="AB70" s="106"/>
      <c r="AC70" s="48"/>
    </row>
    <row r="71" spans="4:29" ht="30.75" customHeight="1">
      <c r="D71" s="69"/>
      <c r="E71" s="69"/>
      <c r="F71" s="69"/>
      <c r="G71" s="69"/>
      <c r="H71" s="70"/>
      <c r="I71" s="70"/>
      <c r="J71" s="85"/>
      <c r="K71" s="85"/>
      <c r="L71" s="86"/>
      <c r="M71" s="69"/>
      <c r="N71" s="87"/>
      <c r="O71" s="88">
        <f>tbl邀请[[#This Row],[拍单日期]]+5+tbl邀请[[#This Row],[收货后出稿时间]]</f>
        <v>5</v>
      </c>
      <c r="P71" s="69"/>
      <c r="Q71" s="69"/>
      <c r="R71" s="69"/>
      <c r="S71" s="69"/>
      <c r="T71" s="87"/>
      <c r="U71" s="97"/>
      <c r="V71" s="97"/>
      <c r="W71" s="97"/>
      <c r="X71" s="97"/>
      <c r="Y71" s="97"/>
      <c r="Z71" s="105"/>
      <c r="AA71" s="105"/>
      <c r="AB71" s="106"/>
      <c r="AC71" s="48"/>
    </row>
    <row r="72" spans="4:29" ht="30.75" customHeight="1">
      <c r="D72" s="69"/>
      <c r="E72" s="69"/>
      <c r="F72" s="69"/>
      <c r="G72" s="69"/>
      <c r="H72" s="70"/>
      <c r="I72" s="70"/>
      <c r="J72" s="85"/>
      <c r="K72" s="85"/>
      <c r="L72" s="86"/>
      <c r="M72" s="69"/>
      <c r="N72" s="87"/>
      <c r="O72" s="88">
        <f>tbl邀请[[#This Row],[拍单日期]]+5+tbl邀请[[#This Row],[收货后出稿时间]]</f>
        <v>5</v>
      </c>
      <c r="P72" s="69"/>
      <c r="Q72" s="69"/>
      <c r="R72" s="69"/>
      <c r="S72" s="69"/>
      <c r="T72" s="87"/>
      <c r="U72" s="97"/>
      <c r="V72" s="97"/>
      <c r="W72" s="97"/>
      <c r="X72" s="97"/>
      <c r="Y72" s="97"/>
      <c r="Z72" s="105"/>
      <c r="AA72" s="105"/>
      <c r="AB72" s="106"/>
      <c r="AC72" s="48"/>
    </row>
    <row r="73" spans="4:29" ht="30.75" customHeight="1">
      <c r="D73" s="69"/>
      <c r="E73" s="69"/>
      <c r="F73" s="69"/>
      <c r="G73" s="69"/>
      <c r="H73" s="70"/>
      <c r="I73" s="70"/>
      <c r="J73" s="85"/>
      <c r="K73" s="85"/>
      <c r="L73" s="86"/>
      <c r="M73" s="69"/>
      <c r="N73" s="87"/>
      <c r="O73" s="88">
        <f>tbl邀请[[#This Row],[拍单日期]]+5+tbl邀请[[#This Row],[收货后出稿时间]]</f>
        <v>5</v>
      </c>
      <c r="P73" s="69"/>
      <c r="Q73" s="69"/>
      <c r="R73" s="69"/>
      <c r="S73" s="69"/>
      <c r="T73" s="87"/>
      <c r="U73" s="97"/>
      <c r="V73" s="97"/>
      <c r="W73" s="97"/>
      <c r="X73" s="97"/>
      <c r="Y73" s="97"/>
      <c r="Z73" s="105"/>
      <c r="AA73" s="105"/>
      <c r="AB73" s="106"/>
      <c r="AC73" s="48"/>
    </row>
    <row r="74" spans="4:29" ht="30.75" customHeight="1">
      <c r="D74" s="69"/>
      <c r="E74" s="69"/>
      <c r="F74" s="69"/>
      <c r="G74" s="69"/>
      <c r="H74" s="70"/>
      <c r="I74" s="70"/>
      <c r="J74" s="85"/>
      <c r="K74" s="85"/>
      <c r="L74" s="86"/>
      <c r="M74" s="69"/>
      <c r="N74" s="87"/>
      <c r="O74" s="88">
        <f>tbl邀请[[#This Row],[拍单日期]]+5+tbl邀请[[#This Row],[收货后出稿时间]]</f>
        <v>5</v>
      </c>
      <c r="P74" s="69"/>
      <c r="Q74" s="69"/>
      <c r="R74" s="69"/>
      <c r="S74" s="69"/>
      <c r="T74" s="87"/>
      <c r="U74" s="97"/>
      <c r="V74" s="97"/>
      <c r="W74" s="97"/>
      <c r="X74" s="97"/>
      <c r="Y74" s="97"/>
      <c r="Z74" s="105"/>
      <c r="AA74" s="105"/>
      <c r="AB74" s="106"/>
      <c r="AC74" s="48"/>
    </row>
    <row r="75" spans="4:29" ht="30.75" customHeight="1">
      <c r="D75" s="69"/>
      <c r="E75" s="69"/>
      <c r="F75" s="69"/>
      <c r="G75" s="69"/>
      <c r="H75" s="70"/>
      <c r="I75" s="70"/>
      <c r="J75" s="85"/>
      <c r="K75" s="85"/>
      <c r="L75" s="86"/>
      <c r="M75" s="69"/>
      <c r="N75" s="87"/>
      <c r="O75" s="88">
        <f>tbl邀请[[#This Row],[拍单日期]]+5+tbl邀请[[#This Row],[收货后出稿时间]]</f>
        <v>5</v>
      </c>
      <c r="P75" s="69"/>
      <c r="Q75" s="69"/>
      <c r="R75" s="69"/>
      <c r="S75" s="69"/>
      <c r="T75" s="87"/>
      <c r="U75" s="97"/>
      <c r="V75" s="97"/>
      <c r="W75" s="97"/>
      <c r="X75" s="97"/>
      <c r="Y75" s="97"/>
      <c r="Z75" s="105"/>
      <c r="AA75" s="105"/>
      <c r="AB75" s="106"/>
      <c r="AC75" s="48"/>
    </row>
    <row r="76" spans="4:29" ht="30.75" customHeight="1">
      <c r="D76" s="69"/>
      <c r="E76" s="69"/>
      <c r="F76" s="69"/>
      <c r="G76" s="69"/>
      <c r="H76" s="70"/>
      <c r="I76" s="70"/>
      <c r="J76" s="85"/>
      <c r="K76" s="85"/>
      <c r="L76" s="86"/>
      <c r="M76" s="69"/>
      <c r="N76" s="87"/>
      <c r="O76" s="88">
        <f>tbl邀请[[#This Row],[拍单日期]]+5+tbl邀请[[#This Row],[收货后出稿时间]]</f>
        <v>5</v>
      </c>
      <c r="P76" s="69"/>
      <c r="Q76" s="69"/>
      <c r="R76" s="69"/>
      <c r="S76" s="69"/>
      <c r="T76" s="87"/>
      <c r="U76" s="97"/>
      <c r="V76" s="97"/>
      <c r="W76" s="97"/>
      <c r="X76" s="97"/>
      <c r="Y76" s="97"/>
      <c r="Z76" s="105"/>
      <c r="AA76" s="105"/>
      <c r="AB76" s="106"/>
      <c r="AC76" s="48"/>
    </row>
    <row r="77" spans="4:29" ht="30.75" customHeight="1">
      <c r="D77" s="69"/>
      <c r="E77" s="69"/>
      <c r="F77" s="69"/>
      <c r="G77" s="69"/>
      <c r="H77" s="70"/>
      <c r="I77" s="70"/>
      <c r="J77" s="85"/>
      <c r="K77" s="85"/>
      <c r="L77" s="86"/>
      <c r="M77" s="69"/>
      <c r="N77" s="87"/>
      <c r="O77" s="88">
        <f>tbl邀请[[#This Row],[拍单日期]]+5+tbl邀请[[#This Row],[收货后出稿时间]]</f>
        <v>5</v>
      </c>
      <c r="P77" s="69"/>
      <c r="Q77" s="69"/>
      <c r="R77" s="69"/>
      <c r="S77" s="69"/>
      <c r="T77" s="87"/>
      <c r="U77" s="97"/>
      <c r="V77" s="97"/>
      <c r="W77" s="97"/>
      <c r="X77" s="97"/>
      <c r="Y77" s="97"/>
      <c r="Z77" s="105"/>
      <c r="AA77" s="105"/>
      <c r="AB77" s="106"/>
      <c r="AC77" s="48"/>
    </row>
    <row r="78" spans="4:29" ht="30.75" customHeight="1">
      <c r="D78" s="69"/>
      <c r="E78" s="69"/>
      <c r="F78" s="69"/>
      <c r="G78" s="69"/>
      <c r="H78" s="70"/>
      <c r="I78" s="70"/>
      <c r="J78" s="85"/>
      <c r="K78" s="85"/>
      <c r="L78" s="86"/>
      <c r="M78" s="69"/>
      <c r="N78" s="87"/>
      <c r="O78" s="88">
        <f>tbl邀请[[#This Row],[拍单日期]]+5+tbl邀请[[#This Row],[收货后出稿时间]]</f>
        <v>5</v>
      </c>
      <c r="P78" s="69"/>
      <c r="Q78" s="69"/>
      <c r="R78" s="69"/>
      <c r="S78" s="69"/>
      <c r="T78" s="87"/>
      <c r="U78" s="97"/>
      <c r="V78" s="97"/>
      <c r="W78" s="97"/>
      <c r="X78" s="97"/>
      <c r="Y78" s="97"/>
      <c r="Z78" s="105"/>
      <c r="AA78" s="105"/>
      <c r="AB78" s="106"/>
      <c r="AC78" s="48"/>
    </row>
    <row r="79" spans="4:29" ht="30.75" customHeight="1">
      <c r="D79" s="69"/>
      <c r="E79" s="69"/>
      <c r="F79" s="69"/>
      <c r="G79" s="69"/>
      <c r="H79" s="70"/>
      <c r="I79" s="70"/>
      <c r="J79" s="85"/>
      <c r="K79" s="85"/>
      <c r="L79" s="86"/>
      <c r="M79" s="69"/>
      <c r="N79" s="87"/>
      <c r="O79" s="88">
        <f>tbl邀请[[#This Row],[拍单日期]]+5+tbl邀请[[#This Row],[收货后出稿时间]]</f>
        <v>5</v>
      </c>
      <c r="P79" s="69"/>
      <c r="Q79" s="69"/>
      <c r="R79" s="69"/>
      <c r="S79" s="69"/>
      <c r="T79" s="87"/>
      <c r="U79" s="97"/>
      <c r="V79" s="97"/>
      <c r="W79" s="97"/>
      <c r="X79" s="97"/>
      <c r="Y79" s="97"/>
      <c r="Z79" s="105"/>
      <c r="AA79" s="105"/>
      <c r="AB79" s="106"/>
      <c r="AC79" s="48"/>
    </row>
    <row r="80" spans="4:29" ht="30.75" customHeight="1">
      <c r="D80" s="69"/>
      <c r="E80" s="69"/>
      <c r="F80" s="69"/>
      <c r="G80" s="69"/>
      <c r="H80" s="70"/>
      <c r="I80" s="70"/>
      <c r="J80" s="85"/>
      <c r="K80" s="85"/>
      <c r="L80" s="86"/>
      <c r="M80" s="69"/>
      <c r="N80" s="87"/>
      <c r="O80" s="88">
        <f>tbl邀请[[#This Row],[拍单日期]]+5+tbl邀请[[#This Row],[收货后出稿时间]]</f>
        <v>5</v>
      </c>
      <c r="P80" s="69"/>
      <c r="Q80" s="69"/>
      <c r="R80" s="69"/>
      <c r="S80" s="69"/>
      <c r="T80" s="87"/>
      <c r="U80" s="97"/>
      <c r="V80" s="97"/>
      <c r="W80" s="97"/>
      <c r="X80" s="97"/>
      <c r="Y80" s="97"/>
      <c r="Z80" s="105"/>
      <c r="AA80" s="105"/>
      <c r="AB80" s="106"/>
      <c r="AC80" s="48"/>
    </row>
    <row r="81" spans="4:29" ht="30.75" customHeight="1">
      <c r="D81" s="69"/>
      <c r="E81" s="69"/>
      <c r="F81" s="69"/>
      <c r="G81" s="69"/>
      <c r="H81" s="70"/>
      <c r="I81" s="70"/>
      <c r="J81" s="85"/>
      <c r="K81" s="85"/>
      <c r="L81" s="86"/>
      <c r="M81" s="69"/>
      <c r="N81" s="87"/>
      <c r="O81" s="88">
        <f>tbl邀请[[#This Row],[拍单日期]]+5+tbl邀请[[#This Row],[收货后出稿时间]]</f>
        <v>5</v>
      </c>
      <c r="P81" s="69"/>
      <c r="Q81" s="69"/>
      <c r="R81" s="69"/>
      <c r="S81" s="69"/>
      <c r="T81" s="69"/>
      <c r="U81" s="69"/>
      <c r="V81" s="69"/>
      <c r="W81" s="97"/>
      <c r="X81" s="97"/>
      <c r="Y81" s="97"/>
      <c r="Z81" s="105"/>
      <c r="AA81" s="105"/>
      <c r="AB81" s="106"/>
      <c r="AC81" s="48"/>
    </row>
    <row r="82" spans="4:29" ht="30.75" customHeight="1">
      <c r="D82" s="107" t="s">
        <v>65</v>
      </c>
      <c r="F82" s="108">
        <f>COUNTA(合作跟踪表!$F$3:$F$81)</f>
        <v>6</v>
      </c>
      <c r="G82" s="108">
        <f>SUBTOTAL(109,tbl邀请[小红书链接])</f>
        <v>0</v>
      </c>
      <c r="H82" s="109"/>
      <c r="I82" s="110">
        <f>SUM(tbl邀请[笔记报价])</f>
        <v>28100</v>
      </c>
      <c r="J82" s="111"/>
      <c r="K82" s="111"/>
      <c r="L82" s="108">
        <f>COUNTA(合作跟踪表!$L$3:$L$81)</f>
        <v>1</v>
      </c>
      <c r="M82" s="112"/>
      <c r="N82" s="110">
        <f>SUM(tbl邀请[拍单金额])</f>
        <v>0</v>
      </c>
      <c r="O82" s="108"/>
      <c r="P82" s="108">
        <f>COUNTIF(合作跟踪表!$P$3:$P$81,"是")</f>
        <v>6</v>
      </c>
      <c r="Q82" s="108"/>
      <c r="R82" s="108"/>
      <c r="S82" s="108">
        <f>COUNTIF(合作跟踪表!$S$3:$S$81,"是")</f>
        <v>6</v>
      </c>
      <c r="T82" s="110">
        <f>SUM(tbl邀请[结算金额])</f>
        <v>28100</v>
      </c>
      <c r="U82" s="113"/>
      <c r="V82" s="113"/>
      <c r="W82" s="113"/>
      <c r="X82" s="113"/>
      <c r="Y82" s="113"/>
      <c r="Z82" s="114"/>
      <c r="AA82" s="114"/>
      <c r="AB82" s="114"/>
      <c r="AC82" s="48"/>
    </row>
  </sheetData>
  <dataValidations count="13">
    <dataValidation type="list" allowBlank="1" showInputMessage="1" showErrorMessage="1" sqref="AE3 AE4 AE5 AE6 AE7 AE8 AE9 AE10 AE11 AE12 AE13 AE14 AE15 AE16 AE17 AE18 AE19 AE20 AE21 AE22 AE23 AE24 AE25 AE26 AE27 AE28 AE29 AE30 AE31 AE32 AE33 AE34 AE35 AE36 AE37 AE38 AE39 AE40 AE41 AE42 AE43 AE44 AE45 AE46 AE47 AE48 AE49 AE50 AE51 AE52 AE53 AE54 AE55 AE56 AE57 AE58 AE59 AE60 AE61 AE62 AE63 AE64 AE65 AE66 AE67 AE68 AE69 AE70 AE71 AE72 AE73 AE74 AE75 AE76 AE77 AE78 AE79 AE80 AE81" xr:uid="{00000000-0002-0000-0000-000000000000}">
      <formula1>"是"</formula1>
    </dataValidation>
    <dataValidation allowBlank="1" showErrorMessage="1" sqref="D1" xr:uid="{00000000-0002-0000-0000-000001000000}"/>
    <dataValidation errorStyle="warning" allowBlank="1" showInputMessage="1" showErrorMessage="1" error="从此列表中选择宾客。选择“取消”，按 Alt+向下键可显现选项，然后按向下键和 Enter 做出选择" sqref="I3 I4 I5 T5 I6 T6 I7 T7 I8 H9:I81" xr:uid="{00000000-0002-0000-0000-000002000000}"/>
    <dataValidation type="list" allowBlank="1" showInputMessage="1" showErrorMessage="1" sqref="AF10 AF11 AF12 AF13 AF14 AF15 AF16 AF17 AF18 AF19 AF20 AF21 AF22 AF23 AF24 AF25 AF26 AF27 AF28 AF29 AF30 AF31 AF32 AF33 AF34 AF35 AF36 AF37 AF38 AF39 AF40 AF41 AF42 AF43 AF44 AF45 AF46 AF47 AF48 AF49 AF50 AF51 AF52 AF53 AF54 AF55 AF56 AF57 AF58 AF59 AF60 AF61 AF62 AF63 AF64 AF65 AF66 AF67 AF68 AF69 AF70 AF71 AF72 AF73 AF74 AF75 AF76 AF77 AF78 AF79 AF80 AF81 AF3:AF9" xr:uid="{00000000-0002-0000-0000-000003000000}">
      <formula1>"视频,图文"</formula1>
    </dataValidation>
    <dataValidation errorStyle="information" allowBlank="1" showInputMessage="1" showErrorMessage="1" errorTitle="请下拉选择" error="请下拉选择" sqref="U81:V81" xr:uid="{00000000-0002-0000-0000-000004000000}"/>
    <dataValidation allowBlank="1" showInputMessage="1" showErrorMessage="1" prompt="直接输入拍单日期" sqref="L3:L81" xr:uid="{00000000-0002-0000-0000-000005000000}"/>
    <dataValidation type="list" errorStyle="warning" allowBlank="1" showInputMessage="1" showErrorMessage="1" error="从此列表中选择“是”或“否”。选择“取消”，按 Alt+向下键可显现选项，然后按向下键和 Enter 做出选择" sqref="E9:E81" xr:uid="{00000000-0002-0000-0000-000006000000}">
      <formula1>"是,否"</formula1>
    </dataValidation>
    <dataValidation type="list" errorStyle="warning" allowBlank="1" showInputMessage="1" showErrorMessage="1" error="从此列表中进行选择。选择“取消”，按 Alt+向下键可显现选项，然后按向下键和 Enter 做出选择" sqref="F9:F81" xr:uid="{00000000-0002-0000-0000-000007000000}">
      <formula1>"是,否,待定"</formula1>
    </dataValidation>
    <dataValidation allowBlank="1" showInputMessage="1" showErrorMessage="1" prompt="公式自动计算" sqref="O3:O81" xr:uid="{00000000-0002-0000-0000-000008000000}"/>
    <dataValidation type="list" errorStyle="information" allowBlank="1" showInputMessage="1" showErrorMessage="1" errorTitle="请下拉选择" error="请下拉选择" prompt="请下拉选择" sqref="P3:P81 S3:S81" xr:uid="{00000000-0002-0000-0000-000009000000}">
      <formula1>"是,否"</formula1>
    </dataValidation>
    <dataValidation errorStyle="information" allowBlank="1" showInputMessage="1" showErrorMessage="1" errorTitle="请下拉选择" error="请下拉选择" prompt="输入支付金额" sqref="T3:T4 T8:T81" xr:uid="{00000000-0002-0000-0000-00000A000000}"/>
    <dataValidation type="list" allowBlank="1" showInputMessage="1" showErrorMessage="1" sqref="AD3:AD80" xr:uid="{00000000-0002-0000-0000-00000B000000}">
      <formula1>"已发"</formula1>
    </dataValidation>
    <dataValidation type="whole" errorStyle="information" allowBlank="1" showInputMessage="1" showErrorMessage="1" errorTitle="请填0-10整数" error="请填0-10整数" sqref="Q3:R81" xr:uid="{00000000-0002-0000-0000-00000C000000}">
      <formula1>0</formula1>
      <formula2>10</formula2>
    </dataValidation>
  </dataValidations>
  <hyperlinks>
    <hyperlink ref="G3" r:id="rId1" xr:uid="{00000000-0004-0000-0000-000000000000}"/>
    <hyperlink ref="G4" r:id="rId2" xr:uid="{00000000-0004-0000-0000-000001000000}"/>
    <hyperlink ref="G5" r:id="rId3" xr:uid="{00000000-0004-0000-0000-000002000000}"/>
    <hyperlink ref="G6" r:id="rId4" xr:uid="{00000000-0004-0000-0000-000003000000}"/>
    <hyperlink ref="G7" r:id="rId5" xr:uid="{00000000-0004-0000-0000-000004000000}"/>
    <hyperlink ref="G8" r:id="rId6" xr:uid="{00000000-0004-0000-0000-000005000000}"/>
    <hyperlink ref="U6" r:id="rId7" xr:uid="{00000000-0004-0000-0000-000006000000}"/>
    <hyperlink ref="U5" r:id="rId8" xr:uid="{00000000-0004-0000-0000-000007000000}"/>
    <hyperlink ref="U3" r:id="rId9" xr:uid="{00000000-0004-0000-0000-000008000000}"/>
    <hyperlink ref="U4" r:id="rId10" xr:uid="{00000000-0004-0000-0000-000009000000}"/>
    <hyperlink ref="U7" r:id="rId11" xr:uid="{00000000-0004-0000-0000-00000A000000}"/>
    <hyperlink ref="U8" r:id="rId12" xr:uid="{00000000-0004-0000-0000-00000B000000}"/>
  </hyperlinks>
  <printOptions horizontalCentered="1"/>
  <pageMargins left="0.25" right="0.25" top="1" bottom="0.75" header="0.3" footer="0.3"/>
  <pageSetup paperSize="9" fitToHeight="0" orientation="landscape"/>
  <headerFooter differentFirst="1">
    <oddFooter>&amp;CPage &amp;P of &amp;N</oddFooter>
  </headerFooter>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workbookViewId="0">
      <pane ySplit="2" topLeftCell="A27" activePane="bottomLeft" state="frozen"/>
      <selection pane="bottomLeft" activeCell="G40" sqref="G40"/>
    </sheetView>
  </sheetViews>
  <sheetFormatPr baseColWidth="10" defaultColWidth="8" defaultRowHeight="16.5"/>
  <cols>
    <col min="1" max="1" width="16.33203125" style="16" customWidth="1"/>
    <col min="2" max="2" width="15.33203125" style="18" customWidth="1"/>
    <col min="3" max="3" width="8" style="16" customWidth="1"/>
    <col min="4" max="4" width="14.88671875" style="16" customWidth="1"/>
    <col min="5" max="6" width="7.6640625" style="16" customWidth="1"/>
    <col min="7" max="7" width="18.5546875" style="18" customWidth="1"/>
    <col min="8" max="8" width="14" style="18" customWidth="1"/>
    <col min="9" max="9" width="12.5546875" style="16" customWidth="1"/>
    <col min="10" max="10" width="7.44140625" style="19" customWidth="1"/>
    <col min="11" max="11" width="22.77734375" style="16" customWidth="1"/>
    <col min="12" max="12" width="21.6640625" style="16" customWidth="1"/>
    <col min="13" max="13" width="22.44140625" style="16" customWidth="1"/>
    <col min="14" max="14" width="29" style="16" customWidth="1"/>
    <col min="15" max="16384" width="8" style="16"/>
  </cols>
  <sheetData>
    <row r="1" spans="1:13" s="14" customFormat="1" ht="21">
      <c r="B1" s="20"/>
      <c r="D1" s="14" t="s">
        <v>66</v>
      </c>
      <c r="G1" s="20"/>
      <c r="H1" s="20"/>
      <c r="J1" s="38"/>
    </row>
    <row r="2" spans="1:13" s="15" customFormat="1" ht="46.15" customHeight="1">
      <c r="A2" s="21" t="s">
        <v>4</v>
      </c>
      <c r="B2" s="21" t="s">
        <v>67</v>
      </c>
      <c r="C2" s="21" t="s">
        <v>6</v>
      </c>
      <c r="D2" s="21" t="s">
        <v>68</v>
      </c>
      <c r="E2" s="21"/>
      <c r="F2" s="21"/>
      <c r="G2" s="22" t="s">
        <v>69</v>
      </c>
      <c r="H2" s="21" t="s">
        <v>70</v>
      </c>
      <c r="I2" s="21" t="s">
        <v>71</v>
      </c>
      <c r="J2" s="21" t="s">
        <v>72</v>
      </c>
      <c r="K2" s="39" t="s">
        <v>73</v>
      </c>
      <c r="L2" s="21" t="s">
        <v>74</v>
      </c>
      <c r="M2" s="15" t="s">
        <v>75</v>
      </c>
    </row>
    <row r="3" spans="1:13">
      <c r="A3" s="23" t="s">
        <v>76</v>
      </c>
      <c r="B3" s="24" t="s">
        <v>77</v>
      </c>
      <c r="C3" s="23">
        <v>6047</v>
      </c>
      <c r="D3" s="23"/>
      <c r="E3" s="23"/>
      <c r="F3" s="23">
        <f t="shared" ref="F3:F28" si="0">E3/C3</f>
        <v>0</v>
      </c>
      <c r="G3" s="24" t="s">
        <v>78</v>
      </c>
      <c r="H3" s="25"/>
      <c r="I3" s="25"/>
      <c r="J3" s="40" t="s">
        <v>79</v>
      </c>
      <c r="K3" s="25"/>
      <c r="L3" s="25"/>
    </row>
    <row r="4" spans="1:13">
      <c r="A4" s="23" t="s">
        <v>80</v>
      </c>
      <c r="B4" s="24" t="s">
        <v>81</v>
      </c>
      <c r="C4" s="23">
        <v>8486</v>
      </c>
      <c r="D4" s="23"/>
      <c r="E4" s="23"/>
      <c r="F4" s="23">
        <f t="shared" si="0"/>
        <v>0</v>
      </c>
      <c r="J4" s="40" t="s">
        <v>79</v>
      </c>
    </row>
    <row r="5" spans="1:13" ht="66">
      <c r="A5" s="26" t="s">
        <v>32</v>
      </c>
      <c r="B5" s="27" t="s">
        <v>34</v>
      </c>
      <c r="C5" s="23">
        <v>9544</v>
      </c>
      <c r="D5" s="28" t="s">
        <v>82</v>
      </c>
      <c r="E5" s="23">
        <v>600</v>
      </c>
      <c r="F5" s="23">
        <f t="shared" si="0"/>
        <v>6.286672254819782E-2</v>
      </c>
      <c r="H5" s="18" t="s">
        <v>33</v>
      </c>
      <c r="I5" s="16" t="s">
        <v>35</v>
      </c>
      <c r="J5" s="40" t="s">
        <v>79</v>
      </c>
      <c r="K5" s="41">
        <v>600</v>
      </c>
      <c r="M5" s="16" t="s">
        <v>83</v>
      </c>
    </row>
    <row r="6" spans="1:13">
      <c r="A6" s="16" t="s">
        <v>84</v>
      </c>
      <c r="B6" s="24" t="s">
        <v>85</v>
      </c>
      <c r="C6" s="16">
        <v>9905</v>
      </c>
      <c r="F6" s="23">
        <f t="shared" si="0"/>
        <v>0</v>
      </c>
      <c r="G6" s="24" t="s">
        <v>86</v>
      </c>
      <c r="J6" s="40" t="s">
        <v>79</v>
      </c>
    </row>
    <row r="7" spans="1:13">
      <c r="A7" s="23" t="s">
        <v>87</v>
      </c>
      <c r="B7" s="24" t="s">
        <v>88</v>
      </c>
      <c r="C7" s="23">
        <v>13000</v>
      </c>
      <c r="D7" s="23"/>
      <c r="E7" s="23"/>
      <c r="F7" s="23">
        <f t="shared" si="0"/>
        <v>0</v>
      </c>
      <c r="G7" s="24" t="s">
        <v>89</v>
      </c>
      <c r="H7" s="25"/>
      <c r="I7" s="25"/>
      <c r="J7" s="40" t="s">
        <v>79</v>
      </c>
      <c r="K7" s="25"/>
      <c r="M7" s="25"/>
    </row>
    <row r="8" spans="1:13">
      <c r="A8" s="23" t="s">
        <v>90</v>
      </c>
      <c r="B8" s="24" t="s">
        <v>91</v>
      </c>
      <c r="C8" s="23">
        <v>15000</v>
      </c>
      <c r="D8" s="23"/>
      <c r="E8" s="23"/>
      <c r="F8" s="23">
        <f t="shared" si="0"/>
        <v>0</v>
      </c>
      <c r="G8" s="24" t="s">
        <v>92</v>
      </c>
      <c r="H8" s="25"/>
      <c r="I8" s="25"/>
      <c r="J8" s="40" t="s">
        <v>79</v>
      </c>
    </row>
    <row r="9" spans="1:13" ht="66">
      <c r="A9" s="26" t="s">
        <v>38</v>
      </c>
      <c r="B9" s="29" t="s">
        <v>40</v>
      </c>
      <c r="C9" s="23">
        <v>17000</v>
      </c>
      <c r="D9" s="28" t="s">
        <v>93</v>
      </c>
      <c r="E9" s="23">
        <v>500</v>
      </c>
      <c r="F9" s="23">
        <f t="shared" si="0"/>
        <v>2.9411764705882353E-2</v>
      </c>
      <c r="G9" s="30" t="s">
        <v>94</v>
      </c>
      <c r="H9" s="31" t="s">
        <v>39</v>
      </c>
      <c r="I9" s="23" t="s">
        <v>35</v>
      </c>
      <c r="J9" s="40" t="s">
        <v>79</v>
      </c>
      <c r="K9" s="41">
        <v>500</v>
      </c>
      <c r="L9" s="16">
        <v>250</v>
      </c>
    </row>
    <row r="10" spans="1:13">
      <c r="A10" s="23" t="s">
        <v>95</v>
      </c>
      <c r="B10" s="24" t="s">
        <v>96</v>
      </c>
      <c r="C10" s="23">
        <v>19000</v>
      </c>
      <c r="D10" s="23"/>
      <c r="E10" s="23"/>
      <c r="F10" s="23">
        <f t="shared" si="0"/>
        <v>0</v>
      </c>
      <c r="G10" s="24" t="s">
        <v>97</v>
      </c>
      <c r="H10" s="18" t="s">
        <v>98</v>
      </c>
      <c r="I10" s="16" t="s">
        <v>35</v>
      </c>
      <c r="J10" s="40" t="s">
        <v>79</v>
      </c>
      <c r="M10" s="16" t="s">
        <v>99</v>
      </c>
    </row>
    <row r="11" spans="1:13">
      <c r="A11" s="23" t="s">
        <v>100</v>
      </c>
      <c r="B11" s="24" t="s">
        <v>101</v>
      </c>
      <c r="C11" s="23">
        <v>20000</v>
      </c>
      <c r="D11" s="23"/>
      <c r="E11" s="23"/>
      <c r="F11" s="23">
        <f t="shared" si="0"/>
        <v>0</v>
      </c>
      <c r="H11" s="25"/>
      <c r="I11" s="25"/>
      <c r="J11" s="40"/>
      <c r="K11" s="25"/>
    </row>
    <row r="12" spans="1:13" s="17" customFormat="1">
      <c r="A12" s="32" t="s">
        <v>102</v>
      </c>
      <c r="B12" s="33" t="s">
        <v>103</v>
      </c>
      <c r="C12" s="32">
        <v>35000</v>
      </c>
      <c r="D12" s="32"/>
      <c r="E12" s="32"/>
      <c r="F12" s="32">
        <f t="shared" si="0"/>
        <v>0</v>
      </c>
      <c r="G12" s="33" t="s">
        <v>104</v>
      </c>
      <c r="H12" s="34">
        <v>16607315199</v>
      </c>
      <c r="I12" s="17" t="s">
        <v>35</v>
      </c>
      <c r="J12" s="42" t="s">
        <v>79</v>
      </c>
    </row>
    <row r="13" spans="1:13" s="17" customFormat="1">
      <c r="A13" s="32" t="s">
        <v>105</v>
      </c>
      <c r="B13" s="33" t="s">
        <v>106</v>
      </c>
      <c r="C13" s="32">
        <v>35000</v>
      </c>
      <c r="D13" s="32"/>
      <c r="E13" s="32"/>
      <c r="F13" s="32">
        <f t="shared" si="0"/>
        <v>0</v>
      </c>
      <c r="G13" s="34"/>
      <c r="H13" s="34">
        <v>1226544049</v>
      </c>
      <c r="I13" s="17" t="s">
        <v>35</v>
      </c>
      <c r="J13" s="42"/>
    </row>
    <row r="14" spans="1:13" s="17" customFormat="1">
      <c r="A14" s="32" t="s">
        <v>107</v>
      </c>
      <c r="B14" s="33" t="s">
        <v>108</v>
      </c>
      <c r="C14" s="32">
        <v>37000</v>
      </c>
      <c r="D14" s="32"/>
      <c r="E14" s="32"/>
      <c r="F14" s="32">
        <f t="shared" si="0"/>
        <v>0</v>
      </c>
      <c r="G14" s="34"/>
      <c r="H14" s="34" t="s">
        <v>109</v>
      </c>
      <c r="I14" s="17" t="s">
        <v>35</v>
      </c>
      <c r="J14" s="42"/>
    </row>
    <row r="15" spans="1:13" ht="66">
      <c r="A15" s="26" t="s">
        <v>43</v>
      </c>
      <c r="B15" s="27" t="s">
        <v>44</v>
      </c>
      <c r="C15" s="23">
        <v>40000</v>
      </c>
      <c r="D15" s="28" t="s">
        <v>110</v>
      </c>
      <c r="E15" s="23">
        <v>1000</v>
      </c>
      <c r="F15" s="23">
        <f t="shared" si="0"/>
        <v>2.5000000000000001E-2</v>
      </c>
      <c r="G15" s="27" t="s">
        <v>111</v>
      </c>
      <c r="H15" s="31">
        <v>354395590</v>
      </c>
      <c r="I15" s="23" t="s">
        <v>35</v>
      </c>
      <c r="J15" s="40" t="s">
        <v>79</v>
      </c>
      <c r="K15" s="26">
        <v>1000</v>
      </c>
      <c r="L15" s="23">
        <v>700</v>
      </c>
    </row>
    <row r="16" spans="1:13">
      <c r="A16" s="23" t="s">
        <v>112</v>
      </c>
      <c r="B16" s="24" t="s">
        <v>113</v>
      </c>
      <c r="C16" s="23">
        <v>44000</v>
      </c>
      <c r="D16" s="23"/>
      <c r="E16" s="23"/>
      <c r="F16" s="23">
        <f t="shared" si="0"/>
        <v>0</v>
      </c>
      <c r="G16" s="24" t="s">
        <v>114</v>
      </c>
      <c r="H16" s="25"/>
      <c r="J16" s="40" t="s">
        <v>79</v>
      </c>
    </row>
    <row r="17" spans="1:14">
      <c r="A17" s="23" t="s">
        <v>115</v>
      </c>
      <c r="B17" s="24" t="s">
        <v>116</v>
      </c>
      <c r="C17" s="23">
        <v>45000</v>
      </c>
      <c r="D17" s="23"/>
      <c r="E17" s="23">
        <v>2000</v>
      </c>
      <c r="F17" s="23">
        <f t="shared" si="0"/>
        <v>4.4444444444444446E-2</v>
      </c>
      <c r="G17" s="24" t="s">
        <v>117</v>
      </c>
      <c r="H17" s="18" t="s">
        <v>118</v>
      </c>
      <c r="I17" s="16" t="s">
        <v>35</v>
      </c>
      <c r="J17" s="40" t="s">
        <v>79</v>
      </c>
      <c r="K17" s="16" t="s">
        <v>119</v>
      </c>
      <c r="L17" s="16" t="s">
        <v>120</v>
      </c>
    </row>
    <row r="18" spans="1:14">
      <c r="A18" s="23" t="s">
        <v>121</v>
      </c>
      <c r="B18" s="24" t="s">
        <v>122</v>
      </c>
      <c r="C18" s="23">
        <v>55000</v>
      </c>
      <c r="D18" s="23"/>
      <c r="E18" s="23">
        <v>2000</v>
      </c>
      <c r="F18" s="23">
        <f t="shared" si="0"/>
        <v>3.6363636363636362E-2</v>
      </c>
      <c r="G18" s="24" t="s">
        <v>123</v>
      </c>
      <c r="H18" s="18" t="s">
        <v>124</v>
      </c>
      <c r="I18" s="16" t="s">
        <v>35</v>
      </c>
      <c r="J18" s="40" t="s">
        <v>79</v>
      </c>
      <c r="K18" s="16">
        <v>2000</v>
      </c>
      <c r="L18" s="16">
        <v>1400</v>
      </c>
    </row>
    <row r="19" spans="1:14">
      <c r="A19" s="23" t="s">
        <v>125</v>
      </c>
      <c r="B19" s="24" t="s">
        <v>126</v>
      </c>
      <c r="C19" s="23">
        <v>60000</v>
      </c>
      <c r="D19" s="23"/>
      <c r="E19" s="23"/>
      <c r="F19" s="23">
        <f t="shared" si="0"/>
        <v>0</v>
      </c>
      <c r="G19" s="24" t="s">
        <v>127</v>
      </c>
      <c r="J19" s="40" t="s">
        <v>79</v>
      </c>
    </row>
    <row r="20" spans="1:14">
      <c r="A20" s="23" t="s">
        <v>128</v>
      </c>
      <c r="B20" s="24" t="s">
        <v>129</v>
      </c>
      <c r="C20" s="23">
        <v>66000</v>
      </c>
      <c r="D20" s="23"/>
      <c r="E20" s="23"/>
      <c r="F20" s="23">
        <f t="shared" si="0"/>
        <v>0</v>
      </c>
      <c r="G20" s="24" t="s">
        <v>130</v>
      </c>
      <c r="H20" s="25"/>
      <c r="I20" s="25"/>
      <c r="J20" s="40" t="s">
        <v>79</v>
      </c>
    </row>
    <row r="21" spans="1:14" ht="82.5">
      <c r="A21" s="26" t="s">
        <v>46</v>
      </c>
      <c r="B21" s="27" t="s">
        <v>48</v>
      </c>
      <c r="C21" s="23">
        <v>67000</v>
      </c>
      <c r="D21" s="28" t="s">
        <v>131</v>
      </c>
      <c r="E21" s="23">
        <v>1500</v>
      </c>
      <c r="F21" s="23">
        <f t="shared" si="0"/>
        <v>2.2388059701492536E-2</v>
      </c>
      <c r="G21" s="27" t="s">
        <v>132</v>
      </c>
      <c r="H21" s="18" t="s">
        <v>47</v>
      </c>
      <c r="I21" s="16" t="s">
        <v>35</v>
      </c>
      <c r="J21" s="40" t="s">
        <v>79</v>
      </c>
      <c r="K21" s="41">
        <v>1500</v>
      </c>
    </row>
    <row r="22" spans="1:14">
      <c r="A22" s="23" t="s">
        <v>133</v>
      </c>
      <c r="B22" s="24" t="s">
        <v>134</v>
      </c>
      <c r="C22" s="23">
        <v>95000</v>
      </c>
      <c r="D22" s="23"/>
      <c r="E22" s="23"/>
      <c r="F22" s="23">
        <f t="shared" si="0"/>
        <v>0</v>
      </c>
      <c r="G22" s="24" t="s">
        <v>135</v>
      </c>
      <c r="H22" s="25"/>
      <c r="I22" s="25"/>
      <c r="J22" s="40" t="s">
        <v>79</v>
      </c>
      <c r="K22" s="25"/>
      <c r="L22" s="25"/>
      <c r="M22" s="25"/>
    </row>
    <row r="23" spans="1:14">
      <c r="A23" s="23" t="s">
        <v>136</v>
      </c>
      <c r="B23" s="35" t="s">
        <v>137</v>
      </c>
      <c r="C23" s="23">
        <v>139000</v>
      </c>
      <c r="D23" s="23"/>
      <c r="E23" s="23"/>
      <c r="F23" s="23">
        <f t="shared" si="0"/>
        <v>0</v>
      </c>
      <c r="G23" s="24" t="s">
        <v>138</v>
      </c>
      <c r="J23" s="40" t="s">
        <v>79</v>
      </c>
    </row>
    <row r="24" spans="1:14">
      <c r="A24" s="16" t="s">
        <v>139</v>
      </c>
      <c r="B24" s="24" t="s">
        <v>140</v>
      </c>
      <c r="C24" s="16">
        <v>148000</v>
      </c>
      <c r="E24" s="16">
        <v>12000</v>
      </c>
      <c r="F24" s="23">
        <f t="shared" si="0"/>
        <v>8.1081081081081086E-2</v>
      </c>
      <c r="G24" s="24" t="s">
        <v>141</v>
      </c>
      <c r="H24" s="18" t="s">
        <v>142</v>
      </c>
      <c r="I24" s="16" t="s">
        <v>35</v>
      </c>
      <c r="J24" s="40" t="s">
        <v>79</v>
      </c>
      <c r="K24" s="16" t="s">
        <v>143</v>
      </c>
      <c r="L24" s="16" t="s">
        <v>144</v>
      </c>
    </row>
    <row r="25" spans="1:14">
      <c r="A25" s="23" t="s">
        <v>145</v>
      </c>
      <c r="B25" s="24" t="s">
        <v>146</v>
      </c>
      <c r="C25" s="23">
        <v>151000</v>
      </c>
      <c r="D25" s="23"/>
      <c r="E25" s="23">
        <v>8500</v>
      </c>
      <c r="F25" s="23">
        <f t="shared" si="0"/>
        <v>5.6291390728476824E-2</v>
      </c>
      <c r="G25" s="24" t="s">
        <v>147</v>
      </c>
      <c r="H25" s="18">
        <v>61836875</v>
      </c>
      <c r="I25" s="16" t="s">
        <v>35</v>
      </c>
      <c r="J25" s="40" t="s">
        <v>79</v>
      </c>
      <c r="K25" s="16" t="s">
        <v>148</v>
      </c>
      <c r="L25" s="16" t="s">
        <v>149</v>
      </c>
      <c r="M25" s="16" t="s">
        <v>150</v>
      </c>
    </row>
    <row r="26" spans="1:14">
      <c r="A26" s="23" t="s">
        <v>151</v>
      </c>
      <c r="B26" s="24" t="s">
        <v>152</v>
      </c>
      <c r="C26" s="23">
        <v>175000</v>
      </c>
      <c r="D26" s="23"/>
      <c r="E26" s="23"/>
      <c r="F26" s="23">
        <f t="shared" si="0"/>
        <v>0</v>
      </c>
      <c r="G26" s="24" t="s">
        <v>153</v>
      </c>
      <c r="J26" s="40" t="s">
        <v>79</v>
      </c>
    </row>
    <row r="27" spans="1:14">
      <c r="A27" s="36" t="s">
        <v>154</v>
      </c>
      <c r="B27" s="24" t="s">
        <v>155</v>
      </c>
      <c r="C27" s="23">
        <v>183000</v>
      </c>
      <c r="D27" s="23"/>
      <c r="E27" s="23"/>
      <c r="F27" s="23">
        <f t="shared" si="0"/>
        <v>0</v>
      </c>
      <c r="G27" s="24" t="s">
        <v>156</v>
      </c>
      <c r="J27" s="40" t="s">
        <v>79</v>
      </c>
    </row>
    <row r="28" spans="1:14" ht="82.5">
      <c r="A28" s="26" t="s">
        <v>51</v>
      </c>
      <c r="B28" s="27" t="s">
        <v>53</v>
      </c>
      <c r="C28" s="23">
        <v>281000</v>
      </c>
      <c r="D28" s="28" t="s">
        <v>157</v>
      </c>
      <c r="E28" s="23">
        <v>4500</v>
      </c>
      <c r="F28" s="23">
        <f t="shared" si="0"/>
        <v>1.601423487544484E-2</v>
      </c>
      <c r="G28" s="27" t="s">
        <v>158</v>
      </c>
      <c r="H28" s="18" t="s">
        <v>52</v>
      </c>
      <c r="I28" s="16" t="s">
        <v>35</v>
      </c>
      <c r="J28" s="40" t="s">
        <v>79</v>
      </c>
      <c r="K28" s="41">
        <v>4500</v>
      </c>
      <c r="L28" s="16">
        <v>3000</v>
      </c>
    </row>
    <row r="30" spans="1:14" ht="78" customHeight="1">
      <c r="A30" s="23" t="s">
        <v>159</v>
      </c>
      <c r="B30" s="24" t="s">
        <v>160</v>
      </c>
      <c r="C30" s="23">
        <v>414000</v>
      </c>
      <c r="D30" s="23"/>
      <c r="E30" s="23">
        <v>14000</v>
      </c>
      <c r="F30" s="23">
        <f t="shared" ref="F30:F33" si="1">E30/C30</f>
        <v>3.3816425120772944E-2</v>
      </c>
      <c r="G30" s="24" t="s">
        <v>161</v>
      </c>
      <c r="H30" s="18" t="s">
        <v>162</v>
      </c>
      <c r="I30" s="16" t="s">
        <v>35</v>
      </c>
      <c r="J30" s="40" t="s">
        <v>79</v>
      </c>
      <c r="K30" s="16" t="s">
        <v>163</v>
      </c>
      <c r="L30" s="16" t="s">
        <v>164</v>
      </c>
      <c r="M30" s="43" t="s">
        <v>165</v>
      </c>
      <c r="N30" s="44" t="s">
        <v>166</v>
      </c>
    </row>
    <row r="31" spans="1:14">
      <c r="A31" s="23" t="s">
        <v>167</v>
      </c>
      <c r="B31" s="24" t="s">
        <v>168</v>
      </c>
      <c r="C31" s="23">
        <v>571000</v>
      </c>
      <c r="D31" s="23"/>
      <c r="E31" s="23"/>
      <c r="F31" s="23">
        <f t="shared" si="1"/>
        <v>0</v>
      </c>
      <c r="G31" s="24" t="s">
        <v>169</v>
      </c>
      <c r="H31" s="25"/>
      <c r="I31" s="25"/>
      <c r="J31" s="40" t="s">
        <v>79</v>
      </c>
    </row>
    <row r="32" spans="1:14" ht="82.5">
      <c r="A32" s="26" t="s">
        <v>55</v>
      </c>
      <c r="B32" s="27" t="s">
        <v>57</v>
      </c>
      <c r="C32" s="23">
        <v>863000</v>
      </c>
      <c r="D32" s="36" t="s">
        <v>170</v>
      </c>
      <c r="E32" s="23">
        <v>20000</v>
      </c>
      <c r="F32" s="23">
        <f t="shared" si="1"/>
        <v>2.3174971031286212E-2</v>
      </c>
      <c r="G32" s="27" t="s">
        <v>171</v>
      </c>
      <c r="H32" s="31" t="s">
        <v>56</v>
      </c>
      <c r="I32" s="16" t="s">
        <v>35</v>
      </c>
      <c r="J32" s="40" t="s">
        <v>79</v>
      </c>
      <c r="K32" s="41" t="s">
        <v>172</v>
      </c>
      <c r="M32" s="16" t="s">
        <v>173</v>
      </c>
    </row>
    <row r="33" spans="1:13" ht="49.5">
      <c r="A33" s="16" t="s">
        <v>174</v>
      </c>
      <c r="B33" s="24" t="s">
        <v>175</v>
      </c>
      <c r="C33" s="16">
        <v>1700000</v>
      </c>
      <c r="F33" s="23">
        <f t="shared" si="1"/>
        <v>0</v>
      </c>
      <c r="G33" s="35" t="s">
        <v>176</v>
      </c>
      <c r="H33" s="18" t="s">
        <v>177</v>
      </c>
      <c r="I33" s="16" t="s">
        <v>35</v>
      </c>
      <c r="J33" s="40" t="s">
        <v>79</v>
      </c>
      <c r="K33" s="16" t="s">
        <v>178</v>
      </c>
      <c r="L33" s="16" t="s">
        <v>178</v>
      </c>
      <c r="M33" s="37" t="s">
        <v>179</v>
      </c>
    </row>
    <row r="34" spans="1:13">
      <c r="A34" s="37" t="s">
        <v>180</v>
      </c>
      <c r="B34" s="24" t="s">
        <v>181</v>
      </c>
      <c r="C34" s="16">
        <v>619000</v>
      </c>
      <c r="G34" s="24" t="s">
        <v>182</v>
      </c>
      <c r="H34" s="31" t="s">
        <v>56</v>
      </c>
      <c r="I34" s="16" t="s">
        <v>35</v>
      </c>
      <c r="K34" s="16">
        <v>8000</v>
      </c>
    </row>
    <row r="35" spans="1:13">
      <c r="A35" s="37" t="s">
        <v>183</v>
      </c>
      <c r="B35" s="24" t="s">
        <v>184</v>
      </c>
      <c r="C35" s="16">
        <v>17000</v>
      </c>
      <c r="H35" s="31" t="s">
        <v>56</v>
      </c>
      <c r="I35" s="16" t="s">
        <v>35</v>
      </c>
      <c r="K35" s="16">
        <v>1500</v>
      </c>
    </row>
    <row r="36" spans="1:13">
      <c r="A36" s="23" t="s">
        <v>185</v>
      </c>
      <c r="B36" s="35" t="s">
        <v>186</v>
      </c>
      <c r="C36" s="23">
        <v>387000</v>
      </c>
      <c r="D36" s="23"/>
      <c r="E36" s="23"/>
      <c r="F36" s="23">
        <f>E36/C36</f>
        <v>0</v>
      </c>
      <c r="G36" s="24" t="s">
        <v>182</v>
      </c>
      <c r="H36" s="31" t="s">
        <v>56</v>
      </c>
      <c r="I36" s="23" t="s">
        <v>35</v>
      </c>
      <c r="J36" s="40" t="s">
        <v>79</v>
      </c>
      <c r="K36" s="23">
        <v>4000</v>
      </c>
    </row>
  </sheetData>
  <autoFilter ref="A2:M36" xr:uid="{00000000-0009-0000-0000-000001000000}">
    <sortState xmlns:xlrd2="http://schemas.microsoft.com/office/spreadsheetml/2017/richdata2" ref="A2:M36">
      <sortCondition ref="C2:C36"/>
    </sortState>
  </autoFilter>
  <dataValidations count="2">
    <dataValidation type="list" allowBlank="1" showInputMessage="1" showErrorMessage="1" sqref="I35 I36 I3:I28 I30:I34 I37:I46" xr:uid="{00000000-0002-0000-0100-000000000000}">
      <formula1>"是,否"</formula1>
    </dataValidation>
    <dataValidation type="list" allowBlank="1" showInputMessage="1" showErrorMessage="1" sqref="J35 J36 J3:J28 J30:J34 J37:J40" xr:uid="{00000000-0002-0000-0100-000001000000}">
      <formula1>"已发"</formula1>
    </dataValidation>
  </dataValidations>
  <hyperlinks>
    <hyperlink ref="B9" r:id="rId1" xr:uid="{00000000-0004-0000-0100-000000000000}"/>
    <hyperlink ref="G9" r:id="rId2" tooltip="mailto:447037243@qq.com" xr:uid="{00000000-0004-0000-0100-000001000000}"/>
    <hyperlink ref="B23" r:id="rId3" xr:uid="{00000000-0004-0000-0100-000002000000}"/>
    <hyperlink ref="G23" r:id="rId4" tooltip="mailto:larissachen@163.com" xr:uid="{00000000-0004-0000-0100-000003000000}"/>
    <hyperlink ref="B27" r:id="rId5" xr:uid="{00000000-0004-0000-0100-000004000000}"/>
    <hyperlink ref="G27" r:id="rId6" tooltip="mailto:984919451@qq.com" xr:uid="{00000000-0004-0000-0100-000005000000}"/>
    <hyperlink ref="G6" r:id="rId7" tooltip="mailto:1791463190@qq.com" xr:uid="{00000000-0004-0000-0100-000006000000}"/>
    <hyperlink ref="B6" r:id="rId8" xr:uid="{00000000-0004-0000-0100-000007000000}"/>
    <hyperlink ref="B5" r:id="rId9" xr:uid="{00000000-0004-0000-0100-000008000000}"/>
    <hyperlink ref="B18" r:id="rId10" xr:uid="{00000000-0004-0000-0100-000009000000}"/>
    <hyperlink ref="G18" r:id="rId11" tooltip="mailto:390356444@qq.com" xr:uid="{00000000-0004-0000-0100-00000A000000}"/>
    <hyperlink ref="G12" r:id="rId12" tooltip="mailto:1281254294@qq.com" xr:uid="{00000000-0004-0000-0100-00000B000000}"/>
    <hyperlink ref="B12" r:id="rId13" xr:uid="{00000000-0004-0000-0100-00000C000000}"/>
    <hyperlink ref="G8" r:id="rId14" tooltip="mailto:1525432419@qq.com" xr:uid="{00000000-0004-0000-0100-00000D000000}"/>
    <hyperlink ref="B8" r:id="rId15" xr:uid="{00000000-0004-0000-0100-00000E000000}"/>
    <hyperlink ref="G32" r:id="rId16" tooltip="mailto:295063757@qq.com" xr:uid="{00000000-0004-0000-0100-00000F000000}"/>
    <hyperlink ref="B32" r:id="rId17" xr:uid="{00000000-0004-0000-0100-000010000000}"/>
    <hyperlink ref="B22" r:id="rId18" xr:uid="{00000000-0004-0000-0100-000011000000}"/>
    <hyperlink ref="G22" r:id="rId19" tooltip="mailto:353804350@qq.com" xr:uid="{00000000-0004-0000-0100-000012000000}"/>
    <hyperlink ref="G28" r:id="rId20" tooltip="mailto:944948371@qq.com" xr:uid="{00000000-0004-0000-0100-000013000000}"/>
    <hyperlink ref="B28" r:id="rId21" xr:uid="{00000000-0004-0000-0100-000014000000}"/>
    <hyperlink ref="G20" r:id="rId22" tooltip="mailto:klcatherine@yeah.net" xr:uid="{00000000-0004-0000-0100-000015000000}"/>
    <hyperlink ref="B20" r:id="rId23" xr:uid="{00000000-0004-0000-0100-000016000000}"/>
    <hyperlink ref="G17" r:id="rId24" tooltip="mailto:464341128@qq.com" xr:uid="{00000000-0004-0000-0100-000017000000}"/>
    <hyperlink ref="B17" r:id="rId25" xr:uid="{00000000-0004-0000-0100-000018000000}"/>
    <hyperlink ref="B30" r:id="rId26" xr:uid="{00000000-0004-0000-0100-000019000000}"/>
    <hyperlink ref="G30" r:id="rId27" tooltip="mailto:19828213454@139.com" xr:uid="{00000000-0004-0000-0100-00001A000000}"/>
    <hyperlink ref="G3" r:id="rId28" tooltip="mailto:1460304687@qq.com" xr:uid="{00000000-0004-0000-0100-00001B000000}"/>
    <hyperlink ref="B3" r:id="rId29" xr:uid="{00000000-0004-0000-0100-00001C000000}"/>
    <hyperlink ref="G26" r:id="rId30" tooltip="mailto:3485224053@qq.com" xr:uid="{00000000-0004-0000-0100-00001D000000}"/>
    <hyperlink ref="B26" r:id="rId31" xr:uid="{00000000-0004-0000-0100-00001E000000}"/>
    <hyperlink ref="G7" r:id="rId32" tooltip="mailto:554971216@qq.com" xr:uid="{00000000-0004-0000-0100-00001F000000}"/>
    <hyperlink ref="B7" r:id="rId33" xr:uid="{00000000-0004-0000-0100-000020000000}"/>
    <hyperlink ref="B14" r:id="rId34" xr:uid="{00000000-0004-0000-0100-000021000000}"/>
    <hyperlink ref="G31" r:id="rId35" tooltip="mailto:darrrrcy@qq.com" xr:uid="{00000000-0004-0000-0100-000022000000}"/>
    <hyperlink ref="B31" r:id="rId36" xr:uid="{00000000-0004-0000-0100-000023000000}"/>
    <hyperlink ref="B25" r:id="rId37" xr:uid="{00000000-0004-0000-0100-000024000000}"/>
    <hyperlink ref="G25" r:id="rId38" tooltip="mailto:61836875@qq.com" xr:uid="{00000000-0004-0000-0100-000025000000}"/>
    <hyperlink ref="G16" r:id="rId39" tooltip="mailto:tatapeiyin@hotmail.com" xr:uid="{00000000-0004-0000-0100-000026000000}"/>
    <hyperlink ref="B16" r:id="rId40" xr:uid="{00000000-0004-0000-0100-000027000000}"/>
    <hyperlink ref="B24" r:id="rId41" xr:uid="{00000000-0004-0000-0100-000028000000}"/>
    <hyperlink ref="G24" r:id="rId42" tooltip="mailto:rocky_gg@126.com" xr:uid="{00000000-0004-0000-0100-000029000000}"/>
    <hyperlink ref="B4" r:id="rId43" xr:uid="{00000000-0004-0000-0100-00002A000000}"/>
    <hyperlink ref="B19" r:id="rId44" xr:uid="{00000000-0004-0000-0100-00002B000000}"/>
    <hyperlink ref="G19" r:id="rId45" tooltip="mailto:1094064561@qq.com" xr:uid="{00000000-0004-0000-0100-00002C000000}"/>
    <hyperlink ref="B13" r:id="rId46" xr:uid="{00000000-0004-0000-0100-00002D000000}"/>
    <hyperlink ref="G21" r:id="rId47" tooltip="mailto:1274285151@qq.com" xr:uid="{00000000-0004-0000-0100-00002E000000}"/>
    <hyperlink ref="B21" r:id="rId48" xr:uid="{00000000-0004-0000-0100-00002F000000}"/>
    <hyperlink ref="B36" r:id="rId49" xr:uid="{00000000-0004-0000-0100-000030000000}"/>
    <hyperlink ref="G36" r:id="rId50" tooltip="mailto:tuopuwenhua@qq.com" xr:uid="{00000000-0004-0000-0100-000031000000}"/>
    <hyperlink ref="G15" r:id="rId51" tooltip="mailto:1639851321@qq.com" xr:uid="{00000000-0004-0000-0100-000032000000}"/>
    <hyperlink ref="B15" r:id="rId52" xr:uid="{00000000-0004-0000-0100-000033000000}"/>
    <hyperlink ref="B11" r:id="rId53" xr:uid="{00000000-0004-0000-0100-000034000000}"/>
    <hyperlink ref="B10" r:id="rId54" xr:uid="{00000000-0004-0000-0100-000035000000}"/>
    <hyperlink ref="G10" r:id="rId55" tooltip="mailto:cerzonggaimingxhs@163.com" xr:uid="{00000000-0004-0000-0100-000036000000}"/>
    <hyperlink ref="G33" r:id="rId56" tooltip="mailto:xzongzi86@163.com" xr:uid="{00000000-0004-0000-0100-000037000000}"/>
    <hyperlink ref="B33" r:id="rId57" xr:uid="{00000000-0004-0000-0100-000038000000}"/>
    <hyperlink ref="N30" r:id="rId58" xr:uid="{00000000-0004-0000-0100-000039000000}"/>
    <hyperlink ref="B34" r:id="rId59" xr:uid="{00000000-0004-0000-0100-00003A000000}"/>
    <hyperlink ref="G34" r:id="rId60" xr:uid="{00000000-0004-0000-0100-00003B000000}"/>
    <hyperlink ref="B35" r:id="rId61" xr:uid="{00000000-0004-0000-0100-00003C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F34" sqref="F34"/>
    </sheetView>
  </sheetViews>
  <sheetFormatPr baseColWidth="10" defaultColWidth="8.88671875" defaultRowHeight="16.5"/>
  <cols>
    <col min="1" max="1" width="17.33203125" customWidth="1"/>
  </cols>
  <sheetData>
    <row r="1" spans="1:4" ht="17.25">
      <c r="A1" s="6" t="s">
        <v>32</v>
      </c>
      <c r="B1" s="7">
        <v>600</v>
      </c>
      <c r="C1" s="8" t="s">
        <v>33</v>
      </c>
      <c r="D1" s="9" t="s">
        <v>32</v>
      </c>
    </row>
    <row r="2" spans="1:4" ht="17.25">
      <c r="A2" s="10" t="s">
        <v>38</v>
      </c>
      <c r="B2" s="11">
        <v>500</v>
      </c>
      <c r="C2" s="12" t="s">
        <v>39</v>
      </c>
      <c r="D2" s="13" t="s">
        <v>38</v>
      </c>
    </row>
    <row r="3" spans="1:4" ht="17.25">
      <c r="A3" s="1" t="s">
        <v>43</v>
      </c>
      <c r="B3" s="5">
        <v>1000</v>
      </c>
      <c r="C3" s="2">
        <v>354395590</v>
      </c>
      <c r="D3" s="3" t="s">
        <v>43</v>
      </c>
    </row>
    <row r="4" spans="1:4" ht="17.25">
      <c r="A4" s="10" t="s">
        <v>46</v>
      </c>
      <c r="B4" s="11">
        <v>1500</v>
      </c>
      <c r="C4" s="12" t="s">
        <v>47</v>
      </c>
      <c r="D4" s="13" t="s">
        <v>46</v>
      </c>
    </row>
    <row r="5" spans="1:4" ht="17.25">
      <c r="A5" s="1" t="s">
        <v>51</v>
      </c>
      <c r="B5" s="5">
        <v>4500</v>
      </c>
      <c r="C5" s="2" t="s">
        <v>52</v>
      </c>
      <c r="D5" s="3" t="s">
        <v>51</v>
      </c>
    </row>
    <row r="7" spans="1:4">
      <c r="A7" t="s">
        <v>187</v>
      </c>
    </row>
  </sheetData>
  <dataValidations count="1">
    <dataValidation errorStyle="warning" allowBlank="1" showInputMessage="1" showErrorMessage="1" error="从此列表中选择宾客。选择“取消”，按 Alt+向下键可显现选项，然后按向下键和 Enter 做出选择" sqref="B1 B2 B3 B4 B5" xr:uid="{00000000-0002-0000-0200-000000000000}"/>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workbookViewId="0">
      <selection activeCell="E28" sqref="E28"/>
    </sheetView>
  </sheetViews>
  <sheetFormatPr baseColWidth="10" defaultColWidth="8.88671875" defaultRowHeight="16.5"/>
  <cols>
    <col min="1" max="1" width="19.6640625" customWidth="1"/>
  </cols>
  <sheetData>
    <row r="1" spans="1:6" ht="17.25">
      <c r="A1" s="1" t="s">
        <v>55</v>
      </c>
      <c r="B1" s="2" t="s">
        <v>56</v>
      </c>
      <c r="C1" s="3" t="s">
        <v>55</v>
      </c>
      <c r="D1" s="4" t="s">
        <v>57</v>
      </c>
      <c r="E1" s="3">
        <v>863000</v>
      </c>
      <c r="F1" s="5">
        <v>20000</v>
      </c>
    </row>
    <row r="3" spans="1:6">
      <c r="A3" t="s">
        <v>188</v>
      </c>
    </row>
  </sheetData>
  <dataValidations count="1">
    <dataValidation errorStyle="warning" allowBlank="1" showInputMessage="1" showErrorMessage="1" error="从此列表中选择宾客。选择“取消”，按 Alt+向下键可显现选项，然后按向下键和 Enter 做出选择" sqref="F1" xr:uid="{00000000-0002-0000-0300-000000000000}"/>
  </dataValidations>
  <hyperlinks>
    <hyperlink ref="D1"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合作跟踪表</vt:lpstr>
      <vt:lpstr>健身达人报名表</vt:lpstr>
      <vt:lpstr>0319第一批稿费申请</vt:lpstr>
      <vt:lpstr>0324第二批稿费申请</vt:lpstr>
      <vt:lpstr>RSVP</vt:lpstr>
      <vt:lpstr>RSVP总数</vt:lpstr>
      <vt:lpstr>合作跟踪表!Títulos_a_imprimir</vt:lpstr>
      <vt:lpstr>列标题区域1..B3.1</vt:lpstr>
      <vt:lpstr>列标题区域2..B5.1</vt:lpstr>
      <vt:lpstr>列标题区域3..B7.1</vt:lpstr>
      <vt:lpstr>列标题区域4..B9.1</vt:lpstr>
      <vt:lpstr>列标题区域5..B11.1</vt:lpstr>
      <vt:lpstr>婚礼日期</vt:lpstr>
      <vt:lpstr>已发送总数</vt:lpstr>
      <vt:lpstr>把</vt:lpstr>
      <vt:lpstr>标题1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Joan</cp:lastModifiedBy>
  <dcterms:created xsi:type="dcterms:W3CDTF">2018-02-18T20:11:00Z</dcterms:created>
  <dcterms:modified xsi:type="dcterms:W3CDTF">2021-04-16T17:10:57Z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2052-11.1.0.10356</vt:lpwstr>
  </property>
  <property fmtid="{D5CDD505-2E9C-101B-9397-08002B2CF9AE}" pid="11" name="ICV">
    <vt:lpwstr>817BB8729BEB48CB8D73E9DA211258D0</vt:lpwstr>
  </property>
</Properties>
</file>