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:\SCC\Herramientas Operativas\04 Análisis BI\04 Análisis Posts\Datos campañas - KOLs\CAMALEON\"/>
    </mc:Choice>
  </mc:AlternateContent>
  <xr:revisionPtr revIDLastSave="0" documentId="13_ncr:1_{59D1648F-86EA-43E9-AE22-BD20946AAD6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合作跟踪表" sheetId="1" r:id="rId1"/>
  </sheets>
  <externalReferences>
    <externalReference r:id="rId2"/>
  </externalReferences>
  <definedNames>
    <definedName name="RSVP">tbl邀请[[#Totals],[小红书昵称]]</definedName>
    <definedName name="RSVP总数">tbl邀请[[#Totals],[小红书昵称]]</definedName>
    <definedName name="_xlnm.Print_Titles" localSheetId="0">合作跟踪表!$1:$2</definedName>
    <definedName name="不出席总人数">SUMIFS(tbl邀请[小红书链接],tbl邀请[小红书昵称],"=否")</definedName>
    <definedName name="出席总人数">SUM(IF(tbl邀请[小红书昵称]="是",tbl邀请[小红书链接]))</definedName>
    <definedName name="列标题区域1..B3.1">合作跟踪表!$B$1</definedName>
    <definedName name="列标题区域2..B5.1">合作跟踪表!$B$3</definedName>
    <definedName name="列标题区域3..B7.1">合作跟踪表!$B$5</definedName>
    <definedName name="列标题区域4..B9.1">合作跟踪表!$B$7</definedName>
    <definedName name="列标题区域5..B11.1">合作跟踪表!$B$9</definedName>
    <definedName name="剩余天数">婚礼日期-TODAY()</definedName>
    <definedName name="婚礼日期">合作跟踪表!$B$2</definedName>
    <definedName name="已发送总数">tbl邀请[[#Totals],[微信号]]</definedName>
    <definedName name="待处理RSVP">tbl邀请[[#Totals],[微信号]]-RSVP总数</definedName>
    <definedName name="待处理总数">tbl邀请[[#Totals],[微信号]]-tbl邀请[[#Totals],[小红书昵称]]</definedName>
    <definedName name="把">tbl邀请[[#Totals],[小红书昵称]]</definedName>
    <definedName name="标题1">tbl邀请[[#Headers],[微信昵称]]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4" i="1" l="1"/>
  <c r="AL4" i="1"/>
  <c r="AM4" i="1"/>
  <c r="AK5" i="1"/>
  <c r="AL5" i="1"/>
  <c r="AM5" i="1"/>
  <c r="AK6" i="1"/>
  <c r="AL6" i="1"/>
  <c r="AM6" i="1"/>
  <c r="AK7" i="1"/>
  <c r="AL7" i="1"/>
  <c r="AM7" i="1"/>
  <c r="AK8" i="1"/>
  <c r="AL8" i="1"/>
  <c r="AM8" i="1"/>
  <c r="AK9" i="1"/>
  <c r="AL9" i="1"/>
  <c r="AM9" i="1"/>
  <c r="AK10" i="1"/>
  <c r="AL10" i="1"/>
  <c r="AM10" i="1"/>
  <c r="AK11" i="1"/>
  <c r="AL11" i="1"/>
  <c r="AM11" i="1"/>
  <c r="AK12" i="1"/>
  <c r="AL12" i="1"/>
  <c r="AM12" i="1"/>
  <c r="AK13" i="1"/>
  <c r="AL13" i="1"/>
  <c r="AM13" i="1"/>
  <c r="AK14" i="1"/>
  <c r="AL14" i="1"/>
  <c r="AM14" i="1"/>
  <c r="AK15" i="1"/>
  <c r="AL15" i="1"/>
  <c r="AM15" i="1"/>
  <c r="AK16" i="1"/>
  <c r="AL16" i="1"/>
  <c r="AM16" i="1"/>
  <c r="AK17" i="1"/>
  <c r="AL17" i="1"/>
  <c r="AM17" i="1"/>
  <c r="AK18" i="1"/>
  <c r="AL18" i="1"/>
  <c r="AM18" i="1"/>
  <c r="AK19" i="1"/>
  <c r="AL19" i="1"/>
  <c r="AM19" i="1"/>
  <c r="AK20" i="1"/>
  <c r="AL20" i="1"/>
  <c r="AM20" i="1"/>
  <c r="AK21" i="1"/>
  <c r="AL21" i="1"/>
  <c r="AM21" i="1"/>
  <c r="AK22" i="1"/>
  <c r="AL22" i="1"/>
  <c r="AM22" i="1"/>
  <c r="AK23" i="1"/>
  <c r="AL23" i="1"/>
  <c r="AM23" i="1"/>
  <c r="AK24" i="1"/>
  <c r="AL24" i="1"/>
  <c r="AM24" i="1"/>
  <c r="AK25" i="1"/>
  <c r="AL25" i="1"/>
  <c r="AM25" i="1"/>
  <c r="AK26" i="1"/>
  <c r="AL26" i="1"/>
  <c r="AM26" i="1"/>
  <c r="AK27" i="1"/>
  <c r="AL27" i="1"/>
  <c r="AM27" i="1"/>
  <c r="AK28" i="1"/>
  <c r="AL28" i="1"/>
  <c r="AM28" i="1"/>
  <c r="AK29" i="1"/>
  <c r="AL29" i="1"/>
  <c r="AM29" i="1"/>
  <c r="AK30" i="1"/>
  <c r="AL30" i="1"/>
  <c r="AM30" i="1"/>
  <c r="AK31" i="1"/>
  <c r="AL31" i="1"/>
  <c r="AM31" i="1"/>
  <c r="AK32" i="1"/>
  <c r="AL32" i="1"/>
  <c r="AM32" i="1"/>
  <c r="AK33" i="1"/>
  <c r="AL33" i="1"/>
  <c r="AM33" i="1"/>
  <c r="AK34" i="1"/>
  <c r="AL34" i="1"/>
  <c r="AM34" i="1"/>
  <c r="AK35" i="1"/>
  <c r="AL35" i="1"/>
  <c r="AM35" i="1"/>
  <c r="AK36" i="1"/>
  <c r="AL36" i="1"/>
  <c r="AM36" i="1"/>
  <c r="AK37" i="1"/>
  <c r="AL37" i="1"/>
  <c r="AM37" i="1"/>
  <c r="AK38" i="1"/>
  <c r="AL38" i="1"/>
  <c r="AM38" i="1"/>
  <c r="AK39" i="1"/>
  <c r="AL39" i="1"/>
  <c r="AM39" i="1"/>
  <c r="AK40" i="1"/>
  <c r="AL40" i="1"/>
  <c r="AM40" i="1"/>
  <c r="AK41" i="1"/>
  <c r="AL41" i="1"/>
  <c r="AM41" i="1"/>
  <c r="AK42" i="1"/>
  <c r="AL42" i="1"/>
  <c r="AM42" i="1"/>
  <c r="AK43" i="1"/>
  <c r="AL43" i="1"/>
  <c r="AM43" i="1"/>
  <c r="AK44" i="1"/>
  <c r="AL44" i="1"/>
  <c r="AM44" i="1"/>
  <c r="AK45" i="1"/>
  <c r="AL45" i="1"/>
  <c r="AM45" i="1"/>
  <c r="AK46" i="1"/>
  <c r="AL46" i="1"/>
  <c r="AM46" i="1"/>
  <c r="AK47" i="1"/>
  <c r="AL47" i="1"/>
  <c r="AM47" i="1"/>
  <c r="AK48" i="1"/>
  <c r="AL48" i="1"/>
  <c r="AM48" i="1"/>
  <c r="AK49" i="1"/>
  <c r="AL49" i="1"/>
  <c r="AM49" i="1"/>
  <c r="AK50" i="1"/>
  <c r="AL50" i="1"/>
  <c r="AM50" i="1"/>
  <c r="AK51" i="1"/>
  <c r="AL51" i="1"/>
  <c r="AM51" i="1"/>
  <c r="AK52" i="1"/>
  <c r="AL52" i="1"/>
  <c r="AM52" i="1"/>
  <c r="AK53" i="1"/>
  <c r="AL53" i="1"/>
  <c r="AM53" i="1"/>
  <c r="AK54" i="1"/>
  <c r="AL54" i="1"/>
  <c r="AM54" i="1"/>
  <c r="AK55" i="1"/>
  <c r="AL55" i="1"/>
  <c r="AM55" i="1"/>
  <c r="AK56" i="1"/>
  <c r="AL56" i="1"/>
  <c r="AM56" i="1"/>
  <c r="AK57" i="1"/>
  <c r="AL57" i="1"/>
  <c r="AM57" i="1"/>
  <c r="AK58" i="1"/>
  <c r="AL58" i="1"/>
  <c r="AM58" i="1"/>
  <c r="AK59" i="1"/>
  <c r="AL59" i="1"/>
  <c r="AM59" i="1"/>
  <c r="AK60" i="1"/>
  <c r="AL60" i="1"/>
  <c r="AM60" i="1"/>
  <c r="AK61" i="1"/>
  <c r="AL61" i="1"/>
  <c r="AM61" i="1"/>
  <c r="AK62" i="1"/>
  <c r="AL62" i="1"/>
  <c r="AM62" i="1"/>
  <c r="AK63" i="1"/>
  <c r="AL63" i="1"/>
  <c r="AM63" i="1"/>
  <c r="AK64" i="1"/>
  <c r="AL64" i="1"/>
  <c r="AM64" i="1"/>
  <c r="AK65" i="1"/>
  <c r="AL65" i="1"/>
  <c r="AM65" i="1"/>
  <c r="AK66" i="1"/>
  <c r="AL66" i="1"/>
  <c r="AM66" i="1"/>
  <c r="AK67" i="1"/>
  <c r="AL67" i="1"/>
  <c r="AM67" i="1"/>
  <c r="AK68" i="1"/>
  <c r="AL68" i="1"/>
  <c r="AM68" i="1"/>
  <c r="AK69" i="1"/>
  <c r="AL69" i="1"/>
  <c r="AM69" i="1"/>
  <c r="AK70" i="1"/>
  <c r="AL70" i="1"/>
  <c r="AM70" i="1"/>
  <c r="AK71" i="1"/>
  <c r="AL71" i="1"/>
  <c r="AM71" i="1"/>
  <c r="AK72" i="1"/>
  <c r="AL72" i="1"/>
  <c r="AM72" i="1"/>
  <c r="AK73" i="1"/>
  <c r="AL73" i="1"/>
  <c r="AM73" i="1"/>
  <c r="AK74" i="1"/>
  <c r="AL74" i="1"/>
  <c r="AM74" i="1"/>
  <c r="AK75" i="1"/>
  <c r="AL75" i="1"/>
  <c r="AM75" i="1"/>
  <c r="AK76" i="1"/>
  <c r="AL76" i="1"/>
  <c r="AM76" i="1"/>
  <c r="AK77" i="1"/>
  <c r="AL77" i="1"/>
  <c r="AM77" i="1"/>
  <c r="AK78" i="1"/>
  <c r="AL78" i="1"/>
  <c r="AM78" i="1"/>
  <c r="AK79" i="1"/>
  <c r="AL79" i="1"/>
  <c r="AM79" i="1"/>
  <c r="AM3" i="1"/>
  <c r="AL3" i="1"/>
  <c r="AK3" i="1"/>
  <c r="T80" i="1"/>
  <c r="B16" i="1" s="1"/>
  <c r="S80" i="1"/>
  <c r="B12" i="1" s="1"/>
  <c r="P80" i="1"/>
  <c r="B10" i="1" s="1"/>
  <c r="N80" i="1"/>
  <c r="B14" i="1" s="1"/>
  <c r="L80" i="1"/>
  <c r="B8" i="1" s="1"/>
  <c r="I80" i="1"/>
  <c r="G80" i="1"/>
  <c r="F80" i="1"/>
  <c r="B6" i="1" s="1"/>
  <c r="B21" i="1"/>
  <c r="B4" i="1"/>
  <c r="O3" i="1"/>
  <c r="B18" i="1" l="1"/>
</calcChain>
</file>

<file path=xl/sharedStrings.xml><?xml version="1.0" encoding="utf-8"?>
<sst xmlns="http://schemas.openxmlformats.org/spreadsheetml/2006/main" count="868" uniqueCount="531">
  <si>
    <t>执行完成日期</t>
  </si>
  <si>
    <t>达人合作跟踪表</t>
  </si>
  <si>
    <t>微信昵称</t>
  </si>
  <si>
    <t>微信号</t>
  </si>
  <si>
    <t>小红书昵称</t>
  </si>
  <si>
    <t>小红书链接</t>
  </si>
  <si>
    <t>粉丝数量</t>
  </si>
  <si>
    <t>笔记报价</t>
  </si>
  <si>
    <t>手机号</t>
  </si>
  <si>
    <t>收货后出稿时间</t>
  </si>
  <si>
    <t>拍单日期</t>
  </si>
  <si>
    <t>订单号</t>
  </si>
  <si>
    <t>拍单金额</t>
  </si>
  <si>
    <t>催稿日期</t>
  </si>
  <si>
    <t>是否交稿</t>
  </si>
  <si>
    <t>交稿速度评分</t>
  </si>
  <si>
    <t>图文质量评分</t>
  </si>
  <si>
    <t>是否发布</t>
  </si>
  <si>
    <t>结算金额</t>
  </si>
  <si>
    <t>链接</t>
  </si>
  <si>
    <t>链接2</t>
  </si>
  <si>
    <t>链接3</t>
  </si>
  <si>
    <t>标题</t>
  </si>
  <si>
    <t>发布日期</t>
  </si>
  <si>
    <t>赞</t>
  </si>
  <si>
    <t>藏</t>
  </si>
  <si>
    <t>总评论</t>
  </si>
  <si>
    <t>博主回复</t>
  </si>
  <si>
    <t>原版视频</t>
  </si>
  <si>
    <t>是否收录</t>
  </si>
  <si>
    <t>合作形式</t>
  </si>
  <si>
    <t>评价</t>
  </si>
  <si>
    <t>剩余天数</t>
  </si>
  <si>
    <t>zsh1006437689</t>
  </si>
  <si>
    <t>是</t>
  </si>
  <si>
    <t>视频</t>
  </si>
  <si>
    <t>总合作人数</t>
  </si>
  <si>
    <t>已拍单人数</t>
  </si>
  <si>
    <t>已交稿人数</t>
  </si>
  <si>
    <t>已发布人数</t>
  </si>
  <si>
    <t>拍单总额</t>
  </si>
  <si>
    <t>结算总额</t>
  </si>
  <si>
    <t>待结算总额</t>
  </si>
  <si>
    <t>最新更新日期</t>
  </si>
  <si>
    <t>30000</t>
  </si>
  <si>
    <t>17000</t>
  </si>
  <si>
    <t>11000</t>
  </si>
  <si>
    <t>20000</t>
  </si>
  <si>
    <t>32000</t>
  </si>
  <si>
    <t>36000</t>
  </si>
  <si>
    <t>溺安</t>
  </si>
  <si>
    <t xml:space="preserve">anyan_zy </t>
  </si>
  <si>
    <t xml:space="preserve">https://www.xiaohongshu.com/user/profile/5bea794204bbf000012a5087?xhsshare=CopyLink&amp;appuid=5bea794204bbf000012a5087&amp;apptime=1566978710 </t>
  </si>
  <si>
    <t>13000</t>
  </si>
  <si>
    <t>15000</t>
  </si>
  <si>
    <t>52000</t>
  </si>
  <si>
    <t>12000</t>
  </si>
  <si>
    <t>22000</t>
  </si>
  <si>
    <t>21000</t>
  </si>
  <si>
    <t>SEVEN</t>
  </si>
  <si>
    <t>ylh1065629460</t>
  </si>
  <si>
    <t>甜栀子</t>
  </si>
  <si>
    <t>Lemonsoda</t>
  </si>
  <si>
    <t>bearbubi</t>
  </si>
  <si>
    <t>14000</t>
  </si>
  <si>
    <t>7</t>
  </si>
  <si>
    <t>23000</t>
  </si>
  <si>
    <t>10000</t>
  </si>
  <si>
    <t>k头小猫咪</t>
  </si>
  <si>
    <t>https://www.xiaohongshu.com/user/profile/5d5d0a990000000001004fe7?xhsshare=CopyLink&amp;appuid=5d5d0a990000000001004fe7&amp;apptime=1570513112</t>
  </si>
  <si>
    <t>汇总</t>
  </si>
  <si>
    <t>Miayner</t>
  </si>
  <si>
    <t>https://www.xiaohongshu.com/discovery/item/6034c794000000000102cede</t>
  </si>
  <si>
    <t/>
  </si>
  <si>
    <t>https://www.xiaohongshu.com/discovery/item/6035b9630000000001024bbd</t>
  </si>
  <si>
    <t>https://www.xiaohongshu.com/discovery/item/60363458000000002103643a</t>
  </si>
  <si>
    <t>https://www.xiaohongshu.com/discovery/item/6034dd7c00000000210366cc</t>
  </si>
  <si>
    <t>https://www.xiaohongshu.com/discovery/item/603cbf7400000000010248ee</t>
  </si>
  <si>
    <t>https://www.xiaohongshu.com/discovery/item/603daf33000000000102705a</t>
  </si>
  <si>
    <t>https://www.xiaohongshu.com/discovery/item/6038c2f70000000001024f39</t>
  </si>
  <si>
    <t>https://www.xiaohongshu.com/discovery/item/603cd2a9000000002103f589</t>
  </si>
  <si>
    <t>https://www.xiaohongshu.com/discovery/item/6035e512000000000102d0d0</t>
  </si>
  <si>
    <t>https://www.xiaohongshu.com/discovery/item/6034bfc30000000001028c34</t>
  </si>
  <si>
    <t>https://www.xiaohongshu.com/discovery/item/603e1119000000002103d8e2</t>
  </si>
  <si>
    <t>https://www.xiaohongshu.com/discovery/item/603e2e6800000000010266a5</t>
  </si>
  <si>
    <t>https://www.xiaohongshu.com/discovery/item/603e4a4a000000002103468a</t>
  </si>
  <si>
    <t>https://www.xiaohongshu.com/discovery/item/6035f555000000000102462e</t>
  </si>
  <si>
    <t>https://www.xiaohongshu.com/discovery/item/6038a6b500000000210385c4</t>
  </si>
  <si>
    <t>https://www.xiaohongshu.com/discovery/item/603e0050000000000102f22f</t>
  </si>
  <si>
    <t>https://www.xiaohongshu.com/discovery/item/603cb65a0000000001026909</t>
  </si>
  <si>
    <t>https://www.xiaohongshu.com/discovery/item/6030f19f0000000001027693</t>
  </si>
  <si>
    <t>https://www.xiaohongshu.com/discovery/item/603f4ed10000000001028f7a</t>
  </si>
  <si>
    <t>https://www.xiaohongshu.com/discovery/item/603b18dd0000000001029aff</t>
  </si>
  <si>
    <t>https://www.xiaohongshu.com/discovery/item/603124740000000001026366</t>
  </si>
  <si>
    <t>https://www.xiaohongshu.com/discovery/item/6033724400000000010285d3</t>
  </si>
  <si>
    <t>https://www.xiaohongshu.com/discovery/item/6036fd9b00000000210352c9</t>
  </si>
  <si>
    <t>https://www.xiaohongshu.com/discovery/item/603391cb000000000102b302</t>
  </si>
  <si>
    <t>https://www.xiaohongshu.com/discovery/item/603f594b000000000102b06b</t>
  </si>
  <si>
    <t>https://www.xiaohongshu.com/discovery/item/603b5d7e000000000102bff1</t>
  </si>
  <si>
    <t>https://www.xiaohongshu.com/discovery/item/603e137c000000000102ade2</t>
  </si>
  <si>
    <t>https://www.xiaohongshu.com/discovery/item/60310b2a0000000001024723</t>
  </si>
  <si>
    <t>https://www.xiaohongshu.com/discovery/item/603484db00000000210376bd</t>
  </si>
  <si>
    <t>https://www.xiaohongshu.com/discovery/item/6034a5d5000000000102ee33</t>
  </si>
  <si>
    <t>https://www.xiaohongshu.com/discovery/item/60319bd300000000010246df</t>
  </si>
  <si>
    <t>https://www.xiaohongshu.com/discovery/item/603e1c48000000000102d372</t>
  </si>
  <si>
    <t>https://www.xiaohongshu.com/discovery/item/6037233b000000002103b6f9</t>
  </si>
  <si>
    <t>https://www.xiaohongshu.com/discovery/item/6038a7d2000000000102ac6a</t>
  </si>
  <si>
    <t>https://www.xiaohongshu.com/discovery/item/603659ed000000000102ef1c</t>
  </si>
  <si>
    <t>https://www.xiaohongshu.com/discovery/item/603b9262000000000102fd0b</t>
  </si>
  <si>
    <t>https://www.xiaohongshu.com/discovery/item/6038f024000000002103ba3c</t>
  </si>
  <si>
    <t>https://www.xiaohongshu.com/discovery/item/603212d3000000002103ce79</t>
  </si>
  <si>
    <t>https://www.xiaohongshu.com/discovery/item/603395730000000001028349</t>
  </si>
  <si>
    <t>https://www.xiaohongshu.com/discovery/item/6038b4240000000001025c13</t>
  </si>
  <si>
    <t>https://www.xiaohongshu.com/discovery/item/603f3095000000002103e529</t>
  </si>
  <si>
    <t>https://www.xiaohongshu.com/discovery/item/603233ea000000002103a4ea</t>
  </si>
  <si>
    <t>https://www.xiaohongshu.com/discovery/item/603b316400000000210379bc</t>
  </si>
  <si>
    <t>https://www.xiaohongshu.com/discovery/item/60322876000000002103b858</t>
  </si>
  <si>
    <t>https://www.xiaohongshu.com/discovery/item/603276aa000000002103c841</t>
  </si>
  <si>
    <t>https://www.xiaohongshu.com/discovery/item/603109520000000001024370</t>
  </si>
  <si>
    <t>https://www.xiaohongshu.com/discovery/item/602f8377000000002103a38c</t>
  </si>
  <si>
    <t>https://www.xiaohongshu.com/discovery/item/60373c1f0000000001024311</t>
  </si>
  <si>
    <t>https://www.xiaohongshu.com/discovery/item/6030fc15000000000102f71f</t>
  </si>
  <si>
    <t>https://www.xiaohongshu.com/discovery/item/6031e828000000000102deab</t>
  </si>
  <si>
    <t>https://www.xiaohongshu.com/discovery/item/603483e3000000000102bdb3</t>
  </si>
  <si>
    <t>https://www.xiaohongshu.com/discovery/item/603f33760000000001026690</t>
  </si>
  <si>
    <t>https://www.xiaohongshu.com/discovery/item/603f1c2d0000000001025d8e</t>
  </si>
  <si>
    <t>https://www.xiaohongshu.com/discovery/item/603f3f0d000000000102d396</t>
  </si>
  <si>
    <t>https://www.xiaohongshu.com/discovery/item/603b92d2000000000102bd9e</t>
  </si>
  <si>
    <t>https://www.xiaohongshu.com/discovery/item/603322f70000000001028f7e</t>
  </si>
  <si>
    <t>https://www.xiaohongshu.com/discovery/item/6031e034000000002103c2f1</t>
  </si>
  <si>
    <t>https://www.xiaohongshu.com/discovery/item/6035b94c00000000210377fe</t>
  </si>
  <si>
    <t>https://www.xiaohongshu.com/discovery/item/6031ced400000000010269a4</t>
  </si>
  <si>
    <t>https://www.xiaohongshu.com/discovery/item/602f91ae00000000210359c7</t>
  </si>
  <si>
    <t>https://www.xiaohongshu.com/discovery/item/603f2e7b00000000010254d6</t>
  </si>
  <si>
    <t>15761440548</t>
  </si>
  <si>
    <t>https://www.xiaohongshu.com/user/profile/5c7622ad0000000010001442?xhsshare=CopyLink&amp;appuid=5c7622ad0000000010001442&amp;apptime=1573640130</t>
  </si>
  <si>
    <t>57373225144263793</t>
  </si>
  <si>
    <t>Anui-</t>
  </si>
  <si>
    <t>https://www.xiaohongshu.com/user/profile/5a7b38c1e8ac2b0d4cdff560?xhsshare=CopyLink&amp;appuid=5a7b38c1e8ac2b0d4cdff560&amp;apptime=1561399802</t>
  </si>
  <si>
    <t>13164701556</t>
  </si>
  <si>
    <t>57373238017651689</t>
  </si>
  <si>
    <t>https://www.xiaohongshu.com/discovery/item/5dd7af0e0000000001006ff7</t>
  </si>
  <si>
    <t>ACHUNG</t>
  </si>
  <si>
    <t>YY707012</t>
  </si>
  <si>
    <t>https://www.xiaohongshu.com/user/profile/5c6b43f90000000010020391?xhsshare=CopyLink&amp;appuid=5c6b43f90000000010020391&amp;apptime=1573640171</t>
  </si>
  <si>
    <t>13129546196</t>
  </si>
  <si>
    <t>57397957869685665</t>
  </si>
  <si>
    <t>penny</t>
  </si>
  <si>
    <t>Mr_Timu</t>
  </si>
  <si>
    <t>https://www.xiaohongshu.com/user/profile/5beb7f47af45fc000109e816?xhsshare=CopyLink&amp;appuid=59c59ae344363b1bf4bcc81e&amp;apptime=1572835488</t>
  </si>
  <si>
    <t>13560112453</t>
  </si>
  <si>
    <t>57373384351738944</t>
  </si>
  <si>
    <t>今天不加葱</t>
  </si>
  <si>
    <t>15875509977</t>
  </si>
  <si>
    <t>https://www.xiaohongshu.com/user/profile/5bc7f43496828e0001164bee?xhsshare=CopyLink&amp;appuid=5bc7f43496828e0001164bee&amp;apptime=1573640155</t>
  </si>
  <si>
    <t>57374041059977897</t>
  </si>
  <si>
    <t>勿忘心安</t>
  </si>
  <si>
    <t>1057321282</t>
  </si>
  <si>
    <t>https://www.xiaohongshu.com/user/profile/5b5b2b374eacab095d6717a0?xhsshare=CopyLink&amp;appuid=5b5b2b374eacab095d6717a0&amp;apptime=1573640184</t>
  </si>
  <si>
    <t>37000</t>
  </si>
  <si>
    <t>15641052978</t>
  </si>
  <si>
    <t>57373332241262898</t>
  </si>
  <si>
    <t>ZaiZaiyi</t>
  </si>
  <si>
    <t>ZaiZaiyi_</t>
  </si>
  <si>
    <t>https://www.xiaohongshu.com/user/profile/5c74f4a7000000001200c97a?xhsshare=CopyLink&amp;appuid=5c74f4a7000000001200c97a&amp;apptime=1573640282</t>
  </si>
  <si>
    <t>17336138353</t>
  </si>
  <si>
    <t>57373636065891796</t>
  </si>
  <si>
    <t>曾咏琪</t>
  </si>
  <si>
    <t>https://www.xiaohongshu.com/user/profile/5d6a756b0000000001000f21?xhsshare=CopyLink&amp;appuid=5d6a756b0000000001000f21&amp;apptime=1573453758</t>
  </si>
  <si>
    <t>12091</t>
  </si>
  <si>
    <t>18316906238</t>
  </si>
  <si>
    <t>57373261694290180</t>
  </si>
  <si>
    <t>https://oasis.weibo.cn/v1/h5/share?sid=4442980909454447&amp;wm=90223_90011&amp;lfid=lz_wxhy&amp;from=singlemessage&amp;isappinstalled=0</t>
  </si>
  <si>
    <t>李韵鱼</t>
  </si>
  <si>
    <t>18320498538</t>
  </si>
  <si>
    <t>炸了的鱼</t>
  </si>
  <si>
    <t>https://www.xiaohongshu.com/user/profile/58eae55b5e87e7405234aa6e?xhsshare=CopyLink&amp;appuid=58eae55b5e87e7405234aa6e&amp;apptime=1573640400</t>
  </si>
  <si>
    <t>573738830352843571</t>
  </si>
  <si>
    <t>https://www.xiaohongshu.com/discovery/item/5ddb81c70000000001008ec1?xhsshare=CopyLink&amp;appuid=58eae55b5e87e7405234aa6e&amp;apptime=1574667010</t>
  </si>
  <si>
    <t>932250541</t>
  </si>
  <si>
    <t>https://www.xiaohongshu.com/user/profile/5d2d38d40000000010015687?xhsshare=CopyLink&amp;appuid=5d2d38d40000000010015687&amp;apptime=1573640406</t>
  </si>
  <si>
    <t>15813653056</t>
  </si>
  <si>
    <t>57378061837079838</t>
  </si>
  <si>
    <t>叮当妮妮</t>
  </si>
  <si>
    <t>czl0357</t>
  </si>
  <si>
    <t>https://www.xiaohongshu.com/user/profile/5b853a6959b788000102cd46?xhsshare=CopyLink&amp;appuid=5b853a6959b788000102cd46&amp;apptime=1573640448</t>
  </si>
  <si>
    <t>18956399600</t>
  </si>
  <si>
    <t>57373276121218229</t>
  </si>
  <si>
    <t>https://www.xiaohongshu.com/discovery/item/5dd4ab160000000001002434?xhsshare=CopyLink&amp;appuid=5b853a6959b788000102cd46&amp;apptime=1574219589</t>
  </si>
  <si>
    <t>Awn-o=ω=m</t>
  </si>
  <si>
    <t>761263408</t>
  </si>
  <si>
    <t>https://www.xiaohongshu.com/user/profile/5bf56ff52a46670001db7022?xhsshare=CopyLink&amp;appuid=5bf56ff52a46670001db7022&amp;apptime=1573639629</t>
  </si>
  <si>
    <t>15986043416</t>
  </si>
  <si>
    <t>57373444882293428</t>
  </si>
  <si>
    <t>18165597933</t>
  </si>
  <si>
    <t>57374893845479548</t>
  </si>
  <si>
    <t>57</t>
  </si>
  <si>
    <t>576859517</t>
  </si>
  <si>
    <t>盼盼小小酥</t>
  </si>
  <si>
    <t>https://www.xiaohongshu.com/user/profile/5d4d50e0000000001001a260?xhsshare=CopyLink&amp;appuid=5d4d50e0000000001001a260&amp;apptime=1573640911</t>
  </si>
  <si>
    <t>18502082457</t>
  </si>
  <si>
    <t>57373300958281022</t>
  </si>
  <si>
    <t>嘟嘟</t>
  </si>
  <si>
    <t>18898367726</t>
  </si>
  <si>
    <t>https://www.xiaohongshu.com/user/profile/5c80b6160000000012021867?xhsshare=CopyLink&amp;appuid=5c80b6160000000012021867&amp;apptime=1573641025</t>
  </si>
  <si>
    <t>57373413799398561</t>
  </si>
  <si>
    <t>https://www.xiaohongshu.com/discovery/item/5ddd08d800000000010035e5?xhsshare=CopyLink&amp;appuid=5c80b6160000000012021867&amp;apptime=1574767290</t>
  </si>
  <si>
    <t>婧婧快跑</t>
  </si>
  <si>
    <t>13829924191</t>
  </si>
  <si>
    <t>婧婧来了</t>
  </si>
  <si>
    <t>https://www.xiaohongshu.com/user/profile/5bf11bc45b52e70001a1717a?xhsshare=CopyLink&amp;appuid=5bf11bc45b52e70001a1717a&amp;apptime=1570580650</t>
  </si>
  <si>
    <t>1.1w</t>
  </si>
  <si>
    <t>13929924191</t>
  </si>
  <si>
    <t>57373546169531100</t>
  </si>
  <si>
    <t>1453316408</t>
  </si>
  <si>
    <t>机灵敏</t>
  </si>
  <si>
    <t>https://www.xiaohongshu.com/user/profile/5ca19e51000000001001e407?xhsshare=CopyLink&amp;appuid=5ca19e51000000001001e407&amp;apptime=1573641137</t>
  </si>
  <si>
    <t>21329</t>
  </si>
  <si>
    <t>13268236348</t>
  </si>
  <si>
    <t>57373760748562191</t>
  </si>
  <si>
    <t>https://www.xiaohongshu.com/discovery/item/5dddf5530000000001006a8a?xhsshare=CopyLink&amp;appuid=5ca19e51000000001001e407&amp;apptime=1574827514</t>
  </si>
  <si>
    <t>https://v.douyin.com/C4R6Pr/</t>
  </si>
  <si>
    <t>王子</t>
  </si>
  <si>
    <t>15576597300</t>
  </si>
  <si>
    <t>https://www.xiaohongshu.com/user/profile/5b5d2dafe8ac2b2e129d3e79?xhsshare=CopyLink&amp;appuid=5b5d2dafe8ac2b2e129d3e79&amp;apptime=1573641273</t>
  </si>
  <si>
    <t>57373442501963657</t>
  </si>
  <si>
    <t>13160851942</t>
  </si>
  <si>
    <t>https://www.xiaohongshu.com/user/profile/5b9fa5467201d90001272524?xhsshare=CopyLink&amp;appuid=5b9fa5467201d90001272524&amp;apptime=1573641344</t>
  </si>
  <si>
    <t>13160751942</t>
  </si>
  <si>
    <t>7373225975716965</t>
  </si>
  <si>
    <t>-81-</t>
  </si>
  <si>
    <t>13022019180</t>
  </si>
  <si>
    <t>https://www.xiaohongshu.com/user/profile/5c31f74e000000000601e99f?xhsshare=CopyLink&amp;appuid=5c8b8d1f0000000016039bcc&amp;apptime=1573641259</t>
  </si>
  <si>
    <t>17820551010</t>
  </si>
  <si>
    <t>57373321332843673</t>
  </si>
  <si>
    <t>https://www.xiaohongshu.com/discovery/item/5ddd0cd30000000001003c7e?xhsshare=CopyLink&amp;appuid=5c8b8d1f0000000016039bcc&amp;apptime=1574768339</t>
  </si>
  <si>
    <t>陈喂喂</t>
  </si>
  <si>
    <t>835003140</t>
  </si>
  <si>
    <t>https://www.xiaohongshu.com/user/profile/5ce769a20000000010032cf4?xhsshare=CopyLink&amp;appuid=5ce769a20000000010032cf4&amp;apptime=1573641463</t>
  </si>
  <si>
    <t>43000</t>
  </si>
  <si>
    <t>13247381239</t>
  </si>
  <si>
    <t>57373477951718198</t>
  </si>
  <si>
    <t>晶晶阿</t>
  </si>
  <si>
    <t>https://www.xiaohongshu.com/user/profile/5d491b2900000000160043f4?xhsshare=CopyLink&amp;appuid=5d491b2900000000160043f4&amp;apptime=1573641396</t>
  </si>
  <si>
    <t>18669538565</t>
  </si>
  <si>
    <t>57374138698357207</t>
  </si>
  <si>
    <t>https://oasis.weibo.cn/v1/h5/share?sid=4442947925489161&amp;wm=90223_90011&amp;lfid=lz_wxhy</t>
  </si>
  <si>
    <t>Peach</t>
  </si>
  <si>
    <t>aAK379</t>
  </si>
  <si>
    <t>https://www.xiaohongshu.com/user/profile/5a98dd0ee8ac2b1b86aceb4c?xhsshare=CopyLink&amp;appuid=5a98dd0ee8ac2b1b86aceb4c&amp;apptime=1565691265</t>
  </si>
  <si>
    <t>13192773007</t>
  </si>
  <si>
    <t>57374494177990226</t>
  </si>
  <si>
    <t>mly13059546443</t>
  </si>
  <si>
    <t>https://www.xiaohongshu.com/user/profile/5cfd0338000000001702b648?xhsshare=CopyLink&amp;appuid=5cfd0338000000001702b648&amp;apptime=1573641759</t>
  </si>
  <si>
    <t>15019812052</t>
  </si>
  <si>
    <t>57373405617629302</t>
  </si>
  <si>
    <t>lyc.</t>
  </si>
  <si>
    <t>Ami</t>
  </si>
  <si>
    <t>https://www.xiaohongshu.com/user/profile/58bd87cc6a6a696dfc206850?xhsshare=CopyLink&amp;appuid=58bd87cc6a6a696dfc206850&amp;apptime=1573641946</t>
  </si>
  <si>
    <t>18588934425</t>
  </si>
  <si>
    <t>57373282970264334</t>
  </si>
  <si>
    <t>Abby</t>
  </si>
  <si>
    <t>17756046808</t>
  </si>
  <si>
    <t>https://www.xiaohongshu.com/user/profile/5bc9b6f8eb73a1000139aa21?xhsshare=CopyLink&amp;appuid=5bc9b6f8eb73a1000139aa21&amp;apptime=1573642235</t>
  </si>
  <si>
    <t>25000</t>
  </si>
  <si>
    <t>57373285072513894</t>
  </si>
  <si>
    <t>Informant</t>
  </si>
  <si>
    <t>17807649857</t>
  </si>
  <si>
    <t>肥言</t>
  </si>
  <si>
    <t>https://www.xiaohongshu.com/user/profile/5ca9c81f00000000100232b1?xhsshare=CopyLink&amp;appuid=5ca9c81f00000000100232b1&amp;apptime=1573642732</t>
  </si>
  <si>
    <t>20200</t>
  </si>
  <si>
    <t>57373307843917281</t>
  </si>
  <si>
    <t>https://www.xiaohongshu.com/discovery/item/5ddd3d0000000000010016f4?xhsshare=CopyLink&amp;appuid=5ca9c81f00000000100232b1&amp;apptime=1574780540</t>
  </si>
  <si>
    <t>https://www.xiaohongshu.com/user/profile/5d4cf5ba000000001000da0a?xhsshare=CopyLink&amp;appuid=5d4cf5ba000000001000da0a&amp;apptime=1573642732</t>
  </si>
  <si>
    <t>13829395694</t>
  </si>
  <si>
    <t>57373430981541442</t>
  </si>
  <si>
    <t>urance</t>
  </si>
  <si>
    <t>532206574</t>
  </si>
  <si>
    <t>不停过敏君</t>
  </si>
  <si>
    <t>https://www.xiaohongshu.com/user/profile/59e1f6da6b645543b5d00996?xhsshare=CopyLink&amp;appuid=59e1f6da6b645543b5d00996&amp;apptime=1573642726</t>
  </si>
  <si>
    <t>13463360665</t>
  </si>
  <si>
    <t>57373374869222321</t>
  </si>
  <si>
    <t>蛋黄</t>
  </si>
  <si>
    <t>17818581950</t>
  </si>
  <si>
    <t>https://www.xiaohongshu.com/user/profile/5d5a65ed0000000001019928?xhsshare=CopyLink&amp;appuid=5d5a65ed0000000001019928&amp;apptime=1573642977</t>
  </si>
  <si>
    <t>57373249007518617</t>
  </si>
  <si>
    <t>🍭vivi</t>
  </si>
  <si>
    <t>18938106911</t>
  </si>
  <si>
    <t>https://www.xiaohongshu.com/user/profile/5d526c07000000001200dec6?xhsshare=CopyLink&amp;appuid=5d526c07000000001200dec6&amp;apptime=1573643357</t>
  </si>
  <si>
    <t>57373251695773716</t>
  </si>
  <si>
    <t>forever love</t>
  </si>
  <si>
    <t>qq916894339</t>
  </si>
  <si>
    <t>栗子家种的栗子</t>
  </si>
  <si>
    <t>https://www.xiaohongshu.com/user/profile/5cee59350000000016019d56?xhsshare=CopyLink&amp;appuid=5cee59350000000016019d56&amp;apptime=1573643401</t>
  </si>
  <si>
    <t>15013951552</t>
  </si>
  <si>
    <t>57373315705197237</t>
  </si>
  <si>
    <t>https://www.xiaohongshu.com/discovery/item/5dd522bd000000000100a10b?xhsshare=CopyLink&amp;appuid=5cee59350000000016019d56&amp;apptime=1574345130</t>
  </si>
  <si>
    <t>抱走嘉</t>
  </si>
  <si>
    <t>hjx9702</t>
  </si>
  <si>
    <t>https://www.xiaohongshu.com/user/profile/5cc140ad0000000016035678?xhsshare=CopyLink&amp;appuid=5cc140ad0000000016035678&amp;apptime=1573643409</t>
  </si>
  <si>
    <t>33600</t>
  </si>
  <si>
    <t>19124826132</t>
  </si>
  <si>
    <t>57377856159672603</t>
  </si>
  <si>
    <t>1106515193</t>
  </si>
  <si>
    <t>薄荷糖</t>
  </si>
  <si>
    <t>https://www.xiaohongshu.com/user/profile/5bb088171f30bf00013baa17?xhsshare=CopyLink&amp;appuid=5bb088171f30bf00013baa17&amp;apptime=1573643384</t>
  </si>
  <si>
    <t>13214100402</t>
  </si>
  <si>
    <t>57373401119712043</t>
  </si>
  <si>
    <t>https://www.xiaohongshu.com/discovery/item/5ddfc423000000000100a741?xhsshare=CopyLink&amp;appuid=5bb088171f30bf00013baa17&amp;apptime=1574945855</t>
  </si>
  <si>
    <t>Kovid 💪</t>
  </si>
  <si>
    <t>13148844817</t>
  </si>
  <si>
    <t>kkkkkkkkkkok</t>
  </si>
  <si>
    <t>https://www.xiaohongshu.com/user/profile/584a440082ec397af30b936e?xhsshare=CopyLink&amp;appuid=584a440082ec397af30b936e&amp;apptime=1573644328</t>
  </si>
  <si>
    <t>57377833558277160</t>
  </si>
  <si>
    <t>涛哥家的小妮子</t>
  </si>
  <si>
    <t>15933165587</t>
  </si>
  <si>
    <t>涛哥家的小妮子</t>
  </si>
  <si>
    <t>https://www.xiaohongshu.com/user/profile/58e62f3a82ec3918952515d8?xhsshare=CopyLink&amp;appuid=58e62f3a82ec3918952515d8&amp;apptime=1573644926</t>
  </si>
  <si>
    <t>11890</t>
  </si>
  <si>
    <t>57374352452552540</t>
  </si>
  <si>
    <t>waiting.S</t>
  </si>
  <si>
    <t>18824440120</t>
  </si>
  <si>
    <t>https://www.xiaohongshu.com/user/profile/5a8ad4fb11be104b6531f427?xhsshare=CopyLink&amp;appuid=5a8ad4fb11be104b6531f427&amp;apptime=1573646586</t>
  </si>
  <si>
    <t>573732310044782331</t>
  </si>
  <si>
    <t xml:space="preserve">Lemonsoda🍋 </t>
  </si>
  <si>
    <t>https://www.xiaohongshu.com/user/profile/560cea0a3f0f3c15c6af0383?xhsshare=CopyLink&amp;appuid=560cea0a3f0f3c15c6af0383&amp;apptime=1573648224</t>
  </si>
  <si>
    <t>13877953064</t>
  </si>
  <si>
    <t>57373230527284622</t>
  </si>
  <si>
    <t>YIN-bb29</t>
  </si>
  <si>
    <t>Ealine</t>
  </si>
  <si>
    <t>https://www.xiaohongshu.com/user/profile/5d84d901000000000100a8d2?xhsshare=CopyLink&amp;appuid=5d84d901000000000100a8d2&amp;apptime=1569584910</t>
  </si>
  <si>
    <t>13502836919</t>
  </si>
  <si>
    <t>57373256036272059</t>
  </si>
  <si>
    <t>https://www.xiaohongshu.com/discovery/item/5ddcfd3e000000000100ba5e?xhsshare=CopyLink&amp;appuid=5d84d901000000000100a8d2&amp;apptime=1574764343</t>
  </si>
  <si>
    <t>包包包子。</t>
  </si>
  <si>
    <t>18820130282</t>
  </si>
  <si>
    <t>https://www.xiaohongshu.com/user/profile/595ed55250c4b4434cbda023?xhsshare=CopyLink&amp;appuid=595ed55250c4b4434cbda023&amp;apptime=1573649491</t>
  </si>
  <si>
    <t>573732163805335001</t>
  </si>
  <si>
    <t>13516678233</t>
  </si>
  <si>
    <t>BELLA</t>
  </si>
  <si>
    <t>https://www.xiaohongshu.com/user/profile/5bf81d8295485a0001dbe53c?xhsshare=CopyLink&amp;appuid=5a93bd494eacab4d3430ea4e&amp;apptime=1573649656</t>
  </si>
  <si>
    <t>57373245003180635</t>
  </si>
  <si>
    <t>https://www.xiaohongshu.com/discovery/item/5ddbbeec00000000010030be?xhsshare=CopyLink&amp;appuid=5bf81d8295485a0001dbe53c&amp;apptime=1574682425</t>
  </si>
  <si>
    <t>Remu.</t>
  </si>
  <si>
    <t>wainie9308</t>
  </si>
  <si>
    <t>https://www.xiaohongshu.com/user/profile/5c5e7708000000001202e542?xhsshare=CopyLink&amp;appuid=5c5e7708000000001202e542&amp;apptime=1569826767</t>
  </si>
  <si>
    <t>13622398850</t>
  </si>
  <si>
    <t>57373373211315463</t>
  </si>
  <si>
    <t>CL</t>
  </si>
  <si>
    <t>cl825676989</t>
  </si>
  <si>
    <t>https://www.xiaohongshu.com/user/profile/5b8005144eacab578bacf1d7?xhsshare=CopyLink&amp;appuid=5b8005144eacab578bacf1d7&amp;apptime=1573650153</t>
  </si>
  <si>
    <t>63000</t>
  </si>
  <si>
    <t>13552691816</t>
  </si>
  <si>
    <t>57374315701059747</t>
  </si>
  <si>
    <t>https://www.xiaohongshu.com/discovery/item/5dde4ace000000000100717f?xhsshare=CopyLink&amp;appuid=5b8005144eacab578bacf1d7&amp;apptime=1574849475</t>
  </si>
  <si>
    <t>💓</t>
  </si>
  <si>
    <t>18965211986</t>
  </si>
  <si>
    <t>啦啦啦</t>
  </si>
  <si>
    <t>https://www.xiaohongshu.com/user/profile/567cb2c2b8c8b47095073a51?xhsshare=CopyLink&amp;appuid=567cb2c2b8c8b47095073a51&amp;apptime=1573652755</t>
  </si>
  <si>
    <t>3975</t>
  </si>
  <si>
    <t>18955211986</t>
  </si>
  <si>
    <t>57389066318676273</t>
  </si>
  <si>
    <t>http://xhsurl.com/2h4hM</t>
  </si>
  <si>
    <t>doubleyzy</t>
  </si>
  <si>
    <t>鹦哥</t>
  </si>
  <si>
    <t>13706718284</t>
  </si>
  <si>
    <t>11039</t>
  </si>
  <si>
    <t>57379360900614254</t>
  </si>
  <si>
    <t>https://v.douyin.com/XJfAB6/</t>
  </si>
  <si>
    <t>n****oveguoyu</t>
  </si>
  <si>
    <t>https://www.xiaohongshu.com/user/profile/596618525e87e717d484e923?xhsshare=CopyLink&amp;appuid=596618525e87e717d484e923&amp;apptime=1573692604</t>
  </si>
  <si>
    <t>13596519257</t>
  </si>
  <si>
    <t>57373704580031664</t>
  </si>
  <si>
    <t xml:space="preserve"> https://v.douyin.com/CQ8n44/</t>
  </si>
  <si>
    <t>fish</t>
  </si>
  <si>
    <t>王知鱼</t>
  </si>
  <si>
    <t>https://www.xiaohongshu.com/user/profile/5654777b484fb630168c1288?xhsshare=CopyLink&amp;appuid=5654777b484fb630168c1288&amp;apptime=1573697682</t>
  </si>
  <si>
    <t>13430307260</t>
  </si>
  <si>
    <t>57381706193686544</t>
  </si>
  <si>
    <t>Kara</t>
  </si>
  <si>
    <t>17820550735</t>
  </si>
  <si>
    <t>卷毛喵</t>
  </si>
  <si>
    <t>https://www.xiaohongshu.com/user/profile/5bfbdf3b969bbf00015c9f43?xhsshare=CopyLink&amp;appuid=5bfbdf3b969bbf00015c9f43&amp;apptime=1573697838</t>
  </si>
  <si>
    <t>57373302421137261</t>
  </si>
  <si>
    <t>cheese</t>
  </si>
  <si>
    <t>17882281009</t>
  </si>
  <si>
    <t>https://www.xiaohongshu.com/user/profile/5d97715500000000010042d8?xhsshare=CopyLink&amp;appuid=5d97715500000000010042d8&amp;apptime=1573698003</t>
  </si>
  <si>
    <t>57373234226734696</t>
  </si>
  <si>
    <t>https://v.douyin.com/C7WQFD/</t>
  </si>
  <si>
    <t xml:space="preserve">13416182288 </t>
  </si>
  <si>
    <t>57373397293534042</t>
  </si>
  <si>
    <t>小李小李彬彬有礼</t>
  </si>
  <si>
    <t>qq123q0</t>
  </si>
  <si>
    <t>乐可</t>
  </si>
  <si>
    <t>https://www.xiaohongshu.com/user/profile/5d4d7e67000000001200ed02?xhsshare=CopyLink&amp;appuid=5d4d7e67000000001200ed02&amp;apptime=1573698223</t>
  </si>
  <si>
    <t>1248</t>
  </si>
  <si>
    <t>15539566177</t>
  </si>
  <si>
    <t>57373321851327538</t>
  </si>
  <si>
    <t>https://www.xiaohongshu.com/discovery/item/5ddf9077000000000100084b?xhsshare=CopyLink&amp;appuid=5d4d7e67000000001200ed02&amp;apptime=1574932724</t>
  </si>
  <si>
    <t>yan18826155976</t>
  </si>
  <si>
    <t>史十一</t>
  </si>
  <si>
    <t>https://www.xiaohongshu.com/user/profile/5b929bf02045fe00017757ac?xhsshare=CopyLink&amp;appuid=5b929bf02045fe00017757ac&amp;apptime=1573698976</t>
  </si>
  <si>
    <t>18023518624</t>
  </si>
  <si>
    <t>57373305343589860</t>
  </si>
  <si>
    <t>Sophia</t>
  </si>
  <si>
    <t>13700029337</t>
  </si>
  <si>
    <t>https://www.xiaohongshu.com/user/profile/5b4f208c11be103e967cda30?xhsshare=CopyLink&amp;appuid=5b4f208c11be103e967cda30&amp;apptime=1573699084</t>
  </si>
  <si>
    <t>13840218738</t>
  </si>
  <si>
    <t>57373878250149625</t>
  </si>
  <si>
    <t>https://show.meitu.com/detail?feed_id=6605026548343636993&amp;root_id=61583792&amp;stat_gid=1771989658&amp;stat_uid=61583792</t>
  </si>
  <si>
    <t>https://m.weibo.cn/6155573838/4442933245512556</t>
  </si>
  <si>
    <t>18933099606</t>
  </si>
  <si>
    <t>https://www.xiaohongshu.com/user/profile/5d6e31690000000001018fba?xhsshare=CopyLink&amp;appuid=5d6e31690000000001018fba&amp;apptime=1570768115</t>
  </si>
  <si>
    <t>57373382371058133</t>
  </si>
  <si>
    <t>hxhxhxx</t>
  </si>
  <si>
    <t>13144100739</t>
  </si>
  <si>
    <t>阿哩</t>
  </si>
  <si>
    <t>https://www.xiaohongshu.com/user/profile/5bdac6b9f623f70001d2a96f?xhsshare=CopyLink&amp;appuid=5bdac6b9f623f70001d2a96f&amp;apptime=1573699251</t>
  </si>
  <si>
    <t>57377854211027588</t>
  </si>
  <si>
    <t>小豆子</t>
  </si>
  <si>
    <t>m382179380</t>
  </si>
  <si>
    <t>https://www.xiaohongshu.com/user/profile/5c0d46d40000000007019a44?xhsshare=CopyLink&amp;appuid=5b03b9af4eacab5226e9c5bb&amp;apptime=1573700574</t>
  </si>
  <si>
    <t>18530850068</t>
  </si>
  <si>
    <t>57374145624689231</t>
  </si>
  <si>
    <t>Csmallxx</t>
  </si>
  <si>
    <t>https://www.xiaohongshu.com/user/profile/5bd58ba66d0c4d00019c1016?xhsshare=CopyLink&amp;appuid=5bd58ba66d0c4d00019c1016&amp;apptime=1565338398</t>
  </si>
  <si>
    <t>19801301670</t>
  </si>
  <si>
    <t>57373278671824400</t>
  </si>
  <si>
    <t>不急</t>
  </si>
  <si>
    <t>baby979_</t>
  </si>
  <si>
    <t>https://www.xiaohongshu.com/user/profile/5b10b8ac4eacab63b6df3bc9?xhsshare=CopyLink&amp;appuid=5b10b8ac4eacab63b6df3bc9&amp;apptime=1573706704</t>
  </si>
  <si>
    <t>12068</t>
  </si>
  <si>
    <t>13750256377</t>
  </si>
  <si>
    <t>57373303830112719</t>
  </si>
  <si>
    <t>https://www.xiaohongshu.com/discovery/item/5ddb4e3200000000010046d3?xhsshare=CopyLink&amp;appuid=5b10b8ac4eacab63b6df3bc9&amp;apptime=1574655928</t>
  </si>
  <si>
    <t>盐颜</t>
  </si>
  <si>
    <t>313854050</t>
  </si>
  <si>
    <t>zrlshd</t>
  </si>
  <si>
    <t>https://www.xiaohongshu.com/user/profile/54dd67602e1d936963a4a135?xhsshare=CopyLink&amp;appuid=54dd67602e1d936963a4a135&amp;apptime=1573557985</t>
  </si>
  <si>
    <t>15858568898</t>
  </si>
  <si>
    <t>57373447718745933</t>
  </si>
  <si>
    <t>https://m.weibo.cn/3195528977/4444033713199870</t>
  </si>
  <si>
    <t>蓝老师哦</t>
  </si>
  <si>
    <t>1641784876</t>
  </si>
  <si>
    <t>https://www.xiaohongshu.com/user/profile/5c0de1ee0000000005030ee3?xhsshare=CopyLink&amp;appuid=5c0de1ee0000000005030ee3&amp;apptime=1573558499</t>
  </si>
  <si>
    <t>13296723443</t>
  </si>
  <si>
    <t>57386358320952932</t>
  </si>
  <si>
    <t>https://m.weibo.cn/6536219837/4444283799481223</t>
  </si>
  <si>
    <t>糯米团子</t>
  </si>
  <si>
    <t>yangyang_zan</t>
  </si>
  <si>
    <t>https://www.xiaohongshu.com/user/profile/58c544bb6a6a695eb40c84e3?xhsshare=CopyLink&amp;appuid=58c544bb6a6a695eb40c84e3&amp;apptime=1573111873</t>
  </si>
  <si>
    <t>18156697016</t>
  </si>
  <si>
    <t>57373243829924025</t>
  </si>
  <si>
    <t>https://m.weibo.cn/3838729844/4444008849379614</t>
  </si>
  <si>
    <t>https://show.meitu.com/detail?feed_id=6606104992972276737&amp;root_id=1621916935&amp;stat_gid=1413889868&amp;stat_uid=1621916935</t>
  </si>
  <si>
    <t>boom</t>
  </si>
  <si>
    <t>qy66742</t>
  </si>
  <si>
    <t>https://www.xiaohongshu.com/user/profile/5a87f9b211be10035cfebf37?xhsshare=CopyLink&amp;appuid=5a87f9b211be10035cfebf37&amp;apptime=1573566201</t>
  </si>
  <si>
    <t>13382318955</t>
  </si>
  <si>
    <t>57383532910428777</t>
  </si>
  <si>
    <t>https://v.douyin.com/XBkyDN/</t>
  </si>
  <si>
    <t>鹿岛-</t>
  </si>
  <si>
    <t>Uei嘻</t>
  </si>
  <si>
    <t>CHUNG 小姐</t>
  </si>
  <si>
    <t>茵哦®</t>
  </si>
  <si>
    <t>茵yin</t>
  </si>
  <si>
    <t>Mina米娜77</t>
  </si>
  <si>
    <t>嘟嘟Ikwing</t>
  </si>
  <si>
    <t>🍓机灵敏(合作选我我超甜)</t>
  </si>
  <si>
    <t>十一圆🧡</t>
  </si>
  <si>
    <t>你的kiki</t>
  </si>
  <si>
    <t>Mary酱</t>
  </si>
  <si>
    <t>vivi欧尼酱</t>
  </si>
  <si>
    <t>薄荷糖(晚点回复)</t>
  </si>
  <si>
    <t>Elaine、</t>
  </si>
  <si>
    <t>BELLA卓园园💋糖掌柜</t>
  </si>
  <si>
    <t>cl是你的鹭哥哥呀</t>
  </si>
  <si>
    <t>鹦哥（kol接合作）</t>
  </si>
  <si>
    <t>小福星的臭麻麻13596519257</t>
  </si>
  <si>
    <t xml:space="preserve">小安先生 </t>
  </si>
  <si>
    <t>ぴ安之若素</t>
  </si>
  <si>
    <t>奶盐咸咸圈.</t>
  </si>
  <si>
    <t>Csmall（出稿速度超快）</t>
  </si>
  <si>
    <t>是你的11</t>
  </si>
  <si>
    <t>珊珊爱喝冰美式</t>
  </si>
  <si>
    <t>https://www.xiaohongshu.com/discovery/item/5de27ce90000000001002bf0?xhsshare=CopyLink&amp;appuid=5ace9141e8ac2b7e168b96cd&amp;apptime=1616142456</t>
  </si>
  <si>
    <t>https://www.xiaohongshu.com/discovery/item/5dd6363d0000000001007974?xhsshare=CopyLink&amp;appuid=5ace9141e8ac2b7e168b96cd&amp;apptime=1616142613</t>
  </si>
  <si>
    <t>https://www.xiaohongshu.com/discovery/item/5dd6475e0000000001000055?xhsshare=CopyLink&amp;appuid=5ace9141e8ac2b7e168b96cd&amp;apptime=1616143042</t>
  </si>
  <si>
    <t>怼怼dei精致</t>
  </si>
  <si>
    <t>三根毛ts楚河</t>
  </si>
  <si>
    <t>肥肥Evie</t>
  </si>
  <si>
    <t>十一圆圆</t>
  </si>
  <si>
    <t>之二橙子</t>
  </si>
  <si>
    <t>不圆仔</t>
  </si>
  <si>
    <t>小李爱喝可乐_</t>
  </si>
  <si>
    <t>林林超暴躁</t>
  </si>
  <si>
    <t>饮水少女小红</t>
  </si>
  <si>
    <t>啾咪啾咪～</t>
  </si>
  <si>
    <t>桃子幺幺</t>
  </si>
  <si>
    <t>兔叽ouni</t>
  </si>
  <si>
    <t>小福星的臭麻麻</t>
  </si>
  <si>
    <t>毛肚毛肚我是毛肚</t>
  </si>
  <si>
    <t>小夏</t>
  </si>
  <si>
    <t>蜜桃奶盖</t>
  </si>
  <si>
    <t>塌塌米tami</t>
  </si>
  <si>
    <t>十二点一刻🕖</t>
  </si>
  <si>
    <t>https://www.xiaohongshu.com/discovery/item/5ddf7b0d0000000001002566?xhsshare=CopyLink&amp;appuid=5ace9141e8ac2b7e168b96cd&amp;apptime=1616144703</t>
  </si>
  <si>
    <t>https://www.xiaohongshu.com/discovery/item/5d5ba70e000000000201efdd?xhsshare=CopyLink&amp;appuid=5ace9141e8ac2b7e168b96cd&amp;apptime=1616144880</t>
  </si>
  <si>
    <t>https://www.xiaohongshu.com/discovery/item/5dde1b110000000001000edd?xhsshare=CopyLink&amp;appuid=5ace9141e8ac2b7e168b96cd&amp;apptime=1616144981</t>
  </si>
  <si>
    <t>https://www.xiaohongshu.com/discovery/item/5dde4df30000000001007660?xhsshare=CopyLink&amp;appuid=5ace9141e8ac2b7e168b96cd&amp;apptime=1616145148</t>
  </si>
  <si>
    <t>https://www.xiaohongshu.com/discovery/item/5ddb491d000000000100b5a5?xhsshare=CopyLink&amp;appuid=5ace9141e8ac2b7e168b96cd&amp;apptime=1616145188</t>
  </si>
  <si>
    <t>https://www.xiaohongshu.com/discovery/item/5dddf74c0000000001006d4b?xhsshare=CopyLink&amp;appuid=5ace9141e8ac2b7e168b96cd&amp;apptime=1616145249</t>
  </si>
  <si>
    <t>https://www.xiaohongshu.com/discovery/item/5ddcf13f000000000100068e?xhsshare=CopyLink&amp;appuid=5ace9141e8ac2b7e168b96cd&amp;apptime=1616145296</t>
  </si>
  <si>
    <t>https://www.xiaohongshu.com/discovery/item/5dd74e890000000001009585?xhsshare=CopyLink&amp;appuid=5ace9141e8ac2b7e168b96cd&amp;apptime=1616145592</t>
  </si>
  <si>
    <t>https://www.xiaohongshu.com/discovery/item/5dd7c38a0000000001003f84?xhsshare=CopyLink&amp;appuid=5ace9141e8ac2b7e168b96cd&amp;apptime=1616145629</t>
  </si>
  <si>
    <t>https://www.xiaohongshu.com/discovery/item/5ddd0ac20000000001009037?xhsshare=CopyLink&amp;appuid=5ace9141e8ac2b7e168b96cd&amp;apptime=1616145740</t>
  </si>
  <si>
    <t>https://www.xiaohongshu.com/discovery/item/5ddb6e0300000000010029ed?xhsshare=CopyLink&amp;appuid=5ace9141e8ac2b7e168b96cd&amp;apptime=1616145805</t>
  </si>
  <si>
    <t>https://www.xiaohongshu.com/discovery/item/5dde58df0000000001003361?xhsshare=CopyLink&amp;appuid=5ace9141e8ac2b7e168b96cd&amp;apptime=1616145922</t>
  </si>
  <si>
    <t>https://www.xiaohongshu.com/discovery/item/5ddf6a5000000000010007d6?xhsshare=CopyLink&amp;appuid=5ace9141e8ac2b7e168b96cd&amp;apptime=1616145966</t>
  </si>
  <si>
    <t>https://www.xiaohongshu.com/discovery/item/5ddd1ec0000000000100731b?xhsshare=CopyLink&amp;appuid=5ace9141e8ac2b7e168b96cd&amp;apptime=1616146507</t>
  </si>
  <si>
    <t>https://www.xiaohongshu.com/discovery/item/5ddcf83d0000000001005719?xhsshare=CopyLink&amp;appuid=5ace9141e8ac2b7e168b96cd&amp;apptime=1616146574</t>
  </si>
  <si>
    <t>https://www.xiaohongshu.com/discovery/item/5dd794aa000000000100bf4e?xhsshare=CopyLink&amp;appuid=5ace9141e8ac2b7e168b96cd&amp;apptime=1616146706</t>
  </si>
  <si>
    <t>https://www.xiaohongshu.com/discovery/item/5ddcf9de000000000100157a?xhsshare=CopyLink&amp;appuid=5ace9141e8ac2b7e168b96cd&amp;apptime=1616147104</t>
  </si>
  <si>
    <t>https://www.xiaohongshu.com/discovery/item/5ddb4972000000000100405f?xhsshare=CopyLink&amp;appuid=5ace9141e8ac2b7e168b96cd&amp;apptime=1616147289</t>
  </si>
  <si>
    <t>https://www.xiaohongshu.com/discovery/item/5ddd04e7000000000100879e?xhsshare=CopyLink&amp;appuid=5ace9141e8ac2b7e168b96cd&amp;apptime=1616147694</t>
  </si>
  <si>
    <t>https://www.xiaohongshu.com/discovery/item/5ddb4a7f00000000010041be?xhsshare=CopyLink&amp;appuid=5ace9141e8ac2b7e168b96cd&amp;apptime=1616147897</t>
  </si>
  <si>
    <t>https://www.xiaohongshu.com/discovery/item/5ddca5780000000001000821?xhsshare=CopyLink&amp;appuid=5ace9141e8ac2b7e168b96cd&amp;apptime=1616148536</t>
  </si>
  <si>
    <t>https://www.xiaohongshu.com/discovery/item/5dde840400000000010004de?xhsshare=CopyLink&amp;appuid=5ace9141e8ac2b7e168b96cd&amp;apptime=1616149070</t>
  </si>
  <si>
    <t>https://www.xiaohongshu.com/discovery/item/5ddb4e0e00000000010046af?xhsshare=CopyLink&amp;appuid=5ace9141e8ac2b7e168b96cd&amp;apptime=1616149188</t>
  </si>
  <si>
    <t>https://www.xiaohongshu.com/discovery/item/5de0b4c90000000001008741?xhsshare=CopyLink&amp;appuid=5ace9141e8ac2b7e168b96cd&amp;apptime=1616149473</t>
  </si>
  <si>
    <t>https://www.xiaohongshu.com/discovery/item/5ddcff99000000000100beaa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</si>
</sst>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[&lt;=9999999]###\-####;\(###\)\ ###\-####"/>
    <numFmt numFmtId="165" formatCode="0_ "/>
    <numFmt numFmtId="166" formatCode="yyyy/m/d;@"/>
    <numFmt numFmtId="167" formatCode="m/d/yy;@"/>
    <numFmt numFmtId="168" formatCode="#,##0_ "/>
    <numFmt numFmtId="169" formatCode="\¥#,##0;\¥\-#,##0"/>
    <numFmt numFmtId="170" formatCode="#,##0_);[Red]\(#,##0\)"/>
  </numFmts>
  <fonts count="20" x14ac:knownFonts="1">
    <font>
      <sz val="11"/>
      <color theme="1"/>
      <name val="Microsoft YaHei UI"/>
      <charset val="134"/>
    </font>
    <font>
      <sz val="11"/>
      <color theme="1"/>
      <name val="Baskerville Old Face"/>
      <family val="1"/>
      <scheme val="minor"/>
    </font>
    <font>
      <b/>
      <sz val="14"/>
      <color theme="3"/>
      <name val="Microsoft YaHei UI"/>
      <family val="2"/>
      <charset val="134"/>
    </font>
    <font>
      <sz val="9"/>
      <name val="Microsoft YaHei UI"/>
      <family val="2"/>
      <charset val="134"/>
    </font>
    <font>
      <sz val="36"/>
      <color theme="6" tint="-0.249977111117893"/>
      <name val="Microsoft YaHei UI"/>
      <family val="2"/>
      <charset val="134"/>
    </font>
    <font>
      <sz val="24"/>
      <color theme="3"/>
      <name val="Microsoft YaHei UI"/>
      <family val="2"/>
      <charset val="134"/>
    </font>
    <font>
      <sz val="12"/>
      <color theme="3"/>
      <name val="Microsoft YaHei UI"/>
      <family val="2"/>
      <charset val="134"/>
    </font>
    <font>
      <sz val="12"/>
      <color theme="0"/>
      <name val="Microsoft YaHei UI"/>
      <family val="2"/>
      <charset val="134"/>
    </font>
    <font>
      <sz val="12"/>
      <color theme="1"/>
      <name val="Microsoft YaHei UI"/>
      <family val="2"/>
      <charset val="134"/>
    </font>
    <font>
      <b/>
      <sz val="16"/>
      <color theme="6" tint="-0.249977111117893"/>
      <name val="Microsoft YaHei UI"/>
      <family val="2"/>
      <charset val="134"/>
    </font>
    <font>
      <sz val="36"/>
      <color theme="1"/>
      <name val="Microsoft YaHei UI"/>
      <family val="2"/>
      <charset val="134"/>
    </font>
    <font>
      <sz val="11"/>
      <color theme="3"/>
      <name val="Microsoft YaHei UI"/>
      <family val="2"/>
      <charset val="134"/>
    </font>
    <font>
      <b/>
      <sz val="14"/>
      <color theme="0"/>
      <name val="Microsoft YaHei UI"/>
      <family val="2"/>
      <charset val="134"/>
    </font>
    <font>
      <sz val="24"/>
      <color theme="0"/>
      <name val="Microsoft YaHei UI"/>
      <family val="2"/>
      <charset val="134"/>
    </font>
    <font>
      <sz val="11"/>
      <color theme="2" tint="0.39988402966399123"/>
      <name val="Microsoft YaHei UI"/>
      <family val="2"/>
      <charset val="134"/>
    </font>
    <font>
      <u/>
      <sz val="11"/>
      <color rgb="FF0000FF"/>
      <name val="Baskerville Old Face"/>
      <family val="1"/>
      <scheme val="minor"/>
    </font>
    <font>
      <sz val="11"/>
      <color theme="1"/>
      <name val="Microsoft YaHei UI"/>
      <family val="2"/>
      <charset val="134"/>
    </font>
    <font>
      <sz val="11"/>
      <name val="Microsoft YaHei UI"/>
      <family val="2"/>
    </font>
    <font>
      <u/>
      <sz val="11"/>
      <name val="Microsoft YaHei UI"/>
      <family val="2"/>
    </font>
    <font>
      <sz val="11"/>
      <color theme="1"/>
      <name val="Microsoft YaHei UI"/>
      <family val="2"/>
    </font>
  </fonts>
  <fills count="14">
    <fill>
      <patternFill patternType="none"/>
    </fill>
    <fill>
      <patternFill patternType="gray125"/>
    </fill>
    <fill>
      <patternFill patternType="solid">
        <fgColor theme="2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0.79982909634693444"/>
        <bgColor theme="3" tint="0.79992065187536243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5F8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16">
    <xf numFmtId="0" fontId="0" fillId="2" borderId="0">
      <alignment vertical="center"/>
    </xf>
    <xf numFmtId="164" fontId="8" fillId="0" borderId="0" applyFill="0">
      <alignment horizontal="left" vertical="center" indent="1"/>
    </xf>
    <xf numFmtId="165" fontId="13" fillId="12" borderId="0">
      <alignment horizontal="center"/>
    </xf>
    <xf numFmtId="167" fontId="13" fillId="12" borderId="0">
      <alignment horizontal="center"/>
    </xf>
    <xf numFmtId="0" fontId="16" fillId="0" borderId="0" applyNumberFormat="0" applyFill="0" applyBorder="0" applyAlignment="0" applyProtection="0"/>
    <xf numFmtId="0" fontId="10" fillId="0" borderId="1" applyNumberFormat="0" applyFill="0" applyProtection="0">
      <alignment vertical="top"/>
    </xf>
    <xf numFmtId="0" fontId="11" fillId="0" borderId="0" applyNumberFormat="0" applyFill="0" applyBorder="0" applyProtection="0">
      <alignment vertical="center"/>
    </xf>
    <xf numFmtId="0" fontId="16" fillId="0" borderId="1" applyNumberFormat="0" applyFill="0" applyAlignment="0">
      <alignment vertical="center"/>
    </xf>
    <xf numFmtId="0" fontId="12" fillId="11" borderId="1" applyProtection="0">
      <alignment horizontal="center"/>
    </xf>
    <xf numFmtId="0" fontId="14" fillId="13" borderId="0" applyNumberFormat="0" applyBorder="0" applyAlignment="0">
      <alignment vertical="center"/>
    </xf>
    <xf numFmtId="0" fontId="16" fillId="0" borderId="2">
      <alignment vertical="center" wrapText="1"/>
    </xf>
    <xf numFmtId="0" fontId="12" fillId="11" borderId="0" applyProtection="0">
      <alignment horizontal="center"/>
    </xf>
    <xf numFmtId="0" fontId="16" fillId="0" borderId="0">
      <alignment horizontal="left" vertical="center" indent="1"/>
    </xf>
    <xf numFmtId="0" fontId="16" fillId="10" borderId="0">
      <alignment horizontal="left" vertical="center"/>
    </xf>
    <xf numFmtId="0" fontId="15" fillId="0" borderId="0" applyNumberFormat="0" applyFill="0" applyBorder="0" applyAlignment="0" applyProtection="0">
      <alignment vertical="center"/>
    </xf>
    <xf numFmtId="0" fontId="1" fillId="0" borderId="0"/>
  </cellStyleXfs>
  <cellXfs count="72">
    <xf numFmtId="0" fontId="0" fillId="2" borderId="0" xfId="0">
      <alignment vertical="center"/>
    </xf>
    <xf numFmtId="0" fontId="0" fillId="4" borderId="0" xfId="9" applyFont="1" applyFill="1">
      <alignment vertical="center"/>
    </xf>
    <xf numFmtId="0" fontId="2" fillId="5" borderId="0" xfId="11" applyFont="1" applyFill="1">
      <alignment horizontal="center"/>
    </xf>
    <xf numFmtId="0" fontId="3" fillId="4" borderId="0" xfId="9" applyFont="1" applyFill="1">
      <alignment vertical="center"/>
    </xf>
    <xf numFmtId="0" fontId="0" fillId="2" borderId="0" xfId="0" applyFont="1">
      <alignment vertical="center"/>
    </xf>
    <xf numFmtId="0" fontId="0" fillId="2" borderId="0" xfId="0" applyFont="1" applyAlignment="1">
      <alignment horizontal="center" vertical="center"/>
    </xf>
    <xf numFmtId="168" fontId="0" fillId="2" borderId="0" xfId="0" applyNumberFormat="1" applyFont="1" applyAlignment="1">
      <alignment horizontal="center" vertical="center"/>
    </xf>
    <xf numFmtId="166" fontId="0" fillId="2" borderId="0" xfId="0" applyNumberFormat="1" applyFont="1" applyAlignment="1">
      <alignment horizontal="center" vertical="center"/>
    </xf>
    <xf numFmtId="169" fontId="0" fillId="2" borderId="0" xfId="0" applyNumberFormat="1" applyFont="1">
      <alignment vertical="center"/>
    </xf>
    <xf numFmtId="164" fontId="0" fillId="2" borderId="0" xfId="0" applyNumberFormat="1" applyFont="1" applyAlignment="1">
      <alignment horizontal="left" vertical="center" indent="1"/>
    </xf>
    <xf numFmtId="170" fontId="0" fillId="2" borderId="0" xfId="0" applyNumberFormat="1" applyFont="1" applyAlignment="1">
      <alignment horizontal="left" vertical="center" indent="1"/>
    </xf>
    <xf numFmtId="170" fontId="0" fillId="2" borderId="0" xfId="0" applyNumberFormat="1" applyFont="1">
      <alignment vertical="center"/>
    </xf>
    <xf numFmtId="0" fontId="2" fillId="5" borderId="0" xfId="8" applyFont="1" applyFill="1" applyBorder="1" applyAlignment="1">
      <alignment horizontal="center" vertical="center"/>
    </xf>
    <xf numFmtId="0" fontId="4" fillId="6" borderId="1" xfId="5" applyFont="1" applyFill="1" applyAlignment="1">
      <alignment vertical="top"/>
    </xf>
    <xf numFmtId="168" fontId="4" fillId="6" borderId="1" xfId="5" applyNumberFormat="1" applyFont="1" applyFill="1" applyAlignment="1">
      <alignment vertical="top"/>
    </xf>
    <xf numFmtId="167" fontId="5" fillId="5" borderId="0" xfId="3" applyNumberFormat="1" applyFont="1" applyFill="1" applyAlignment="1">
      <alignment horizontal="center" vertical="center"/>
    </xf>
    <xf numFmtId="0" fontId="6" fillId="5" borderId="0" xfId="6" applyFont="1" applyFill="1" applyBorder="1" applyAlignment="1">
      <alignment horizontal="center" vertical="center" wrapText="1"/>
    </xf>
    <xf numFmtId="168" fontId="6" fillId="5" borderId="0" xfId="6" applyNumberFormat="1" applyFont="1" applyFill="1" applyBorder="1" applyAlignment="1">
      <alignment horizontal="center" vertical="center" wrapText="1"/>
    </xf>
    <xf numFmtId="165" fontId="5" fillId="5" borderId="0" xfId="2" applyFont="1" applyFill="1" applyAlignment="1">
      <alignment horizontal="center" vertical="center"/>
    </xf>
    <xf numFmtId="0" fontId="2" fillId="5" borderId="0" xfId="8" applyFont="1" applyFill="1" applyBorder="1">
      <alignment horizontal="center"/>
    </xf>
    <xf numFmtId="165" fontId="5" fillId="5" borderId="0" xfId="2" applyFont="1" applyFill="1" applyAlignment="1">
      <alignment horizontal="center" vertical="top"/>
    </xf>
    <xf numFmtId="169" fontId="5" fillId="5" borderId="0" xfId="2" applyNumberFormat="1" applyFont="1" applyFill="1" applyAlignment="1">
      <alignment horizontal="center" vertical="top"/>
    </xf>
    <xf numFmtId="14" fontId="2" fillId="5" borderId="0" xfId="11" applyNumberFormat="1" applyFont="1" applyFill="1">
      <alignment horizontal="center"/>
    </xf>
    <xf numFmtId="168" fontId="4" fillId="6" borderId="1" xfId="5" applyNumberFormat="1" applyFont="1" applyFill="1" applyAlignment="1">
      <alignment horizontal="center" vertical="top"/>
    </xf>
    <xf numFmtId="169" fontId="4" fillId="6" borderId="1" xfId="5" applyNumberFormat="1" applyFont="1" applyFill="1" applyAlignment="1">
      <alignment vertical="top"/>
    </xf>
    <xf numFmtId="166" fontId="7" fillId="7" borderId="0" xfId="6" applyNumberFormat="1" applyFont="1" applyFill="1" applyBorder="1" applyAlignment="1">
      <alignment horizontal="center" vertical="center" wrapText="1"/>
    </xf>
    <xf numFmtId="0" fontId="7" fillId="7" borderId="0" xfId="6" applyFont="1" applyFill="1" applyBorder="1" applyAlignment="1">
      <alignment horizontal="center" vertical="center" wrapText="1"/>
    </xf>
    <xf numFmtId="169" fontId="7" fillId="7" borderId="0" xfId="6" applyNumberFormat="1" applyFont="1" applyFill="1" applyBorder="1" applyAlignment="1">
      <alignment horizontal="center" vertical="center" wrapText="1"/>
    </xf>
    <xf numFmtId="169" fontId="6" fillId="5" borderId="0" xfId="6" applyNumberFormat="1" applyFont="1" applyFill="1" applyBorder="1" applyAlignment="1">
      <alignment horizontal="center" vertical="center" wrapText="1"/>
    </xf>
    <xf numFmtId="0" fontId="8" fillId="2" borderId="0" xfId="0" applyFont="1" applyAlignment="1">
      <alignment horizontal="center" vertical="center"/>
    </xf>
    <xf numFmtId="166" fontId="8" fillId="2" borderId="0" xfId="0" applyNumberFormat="1" applyFont="1" applyAlignment="1">
      <alignment horizontal="center" vertical="center"/>
    </xf>
    <xf numFmtId="0" fontId="8" fillId="2" borderId="0" xfId="0" applyFont="1" applyAlignment="1">
      <alignment horizontal="left" vertical="center"/>
    </xf>
    <xf numFmtId="169" fontId="8" fillId="2" borderId="0" xfId="0" applyNumberFormat="1" applyFont="1" applyAlignment="1">
      <alignment horizontal="left" vertical="center"/>
    </xf>
    <xf numFmtId="14" fontId="8" fillId="2" borderId="0" xfId="0" applyNumberFormat="1" applyFont="1" applyAlignment="1">
      <alignment horizontal="left" vertical="center"/>
    </xf>
    <xf numFmtId="0" fontId="6" fillId="3" borderId="0" xfId="6" applyFont="1" applyFill="1" applyBorder="1" applyAlignment="1">
      <alignment horizontal="center" vertical="center" wrapText="1"/>
    </xf>
    <xf numFmtId="0" fontId="6" fillId="5" borderId="0" xfId="6" applyNumberFormat="1" applyFont="1" applyFill="1" applyBorder="1" applyAlignment="1">
      <alignment horizontal="center" vertical="center" wrapText="1"/>
    </xf>
    <xf numFmtId="0" fontId="7" fillId="8" borderId="0" xfId="6" applyNumberFormat="1" applyFont="1" applyFill="1" applyBorder="1" applyAlignment="1">
      <alignment horizontal="center" vertical="center" wrapText="1"/>
    </xf>
    <xf numFmtId="164" fontId="8" fillId="9" borderId="0" xfId="1" applyFont="1" applyFill="1">
      <alignment horizontal="left" vertical="center" indent="1"/>
    </xf>
    <xf numFmtId="170" fontId="4" fillId="6" borderId="1" xfId="5" applyNumberFormat="1" applyFont="1" applyFill="1" applyAlignment="1">
      <alignment vertical="top"/>
    </xf>
    <xf numFmtId="170" fontId="7" fillId="8" borderId="0" xfId="6" applyNumberFormat="1" applyFont="1" applyFill="1" applyBorder="1" applyAlignment="1">
      <alignment horizontal="center" vertical="center" wrapText="1"/>
    </xf>
    <xf numFmtId="170" fontId="7" fillId="8" borderId="0" xfId="6" applyNumberFormat="1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/>
    </xf>
    <xf numFmtId="0" fontId="9" fillId="10" borderId="0" xfId="0" applyFont="1" applyFill="1" applyAlignment="1">
      <alignment vertical="center"/>
    </xf>
    <xf numFmtId="0" fontId="9" fillId="10" borderId="0" xfId="0" applyFont="1" applyFill="1" applyAlignment="1">
      <alignment horizontal="center" vertical="center"/>
    </xf>
    <xf numFmtId="168" fontId="9" fillId="10" borderId="0" xfId="0" applyNumberFormat="1" applyFont="1" applyFill="1" applyBorder="1" applyAlignment="1">
      <alignment horizontal="center" vertical="center"/>
    </xf>
    <xf numFmtId="169" fontId="9" fillId="10" borderId="0" xfId="0" applyNumberFormat="1" applyFont="1" applyFill="1" applyAlignment="1">
      <alignment horizontal="center" vertical="center"/>
    </xf>
    <xf numFmtId="0" fontId="9" fillId="10" borderId="0" xfId="0" applyFont="1" applyFill="1" applyBorder="1" applyAlignment="1">
      <alignment horizontal="center" vertical="center"/>
    </xf>
    <xf numFmtId="0" fontId="9" fillId="10" borderId="0" xfId="0" applyFont="1" applyFill="1" applyBorder="1" applyAlignment="1">
      <alignment vertical="center"/>
    </xf>
    <xf numFmtId="0" fontId="9" fillId="10" borderId="0" xfId="0" applyFont="1" applyFill="1" applyBorder="1" applyAlignment="1">
      <alignment horizontal="left" vertical="center" indent="1"/>
    </xf>
    <xf numFmtId="170" fontId="9" fillId="10" borderId="0" xfId="0" applyNumberFormat="1" applyFont="1" applyFill="1" applyBorder="1" applyAlignment="1">
      <alignment horizontal="left" vertical="center" indent="1"/>
    </xf>
    <xf numFmtId="0" fontId="7" fillId="7" borderId="0" xfId="6" applyNumberFormat="1" applyFont="1" applyFill="1" applyBorder="1" applyAlignment="1">
      <alignment horizontal="center" vertical="center"/>
    </xf>
    <xf numFmtId="0" fontId="9" fillId="10" borderId="0" xfId="0" applyFont="1" applyFill="1" applyBorder="1" applyAlignment="1">
      <alignment horizontal="left" vertical="center"/>
    </xf>
    <xf numFmtId="164" fontId="0" fillId="2" borderId="0" xfId="0" applyNumberFormat="1" applyFont="1" applyAlignment="1">
      <alignment horizontal="left" vertical="center"/>
    </xf>
    <xf numFmtId="0" fontId="0" fillId="2" borderId="0" xfId="0" applyFont="1" applyAlignment="1">
      <alignment vertical="center"/>
    </xf>
    <xf numFmtId="0" fontId="17" fillId="2" borderId="0" xfId="0" applyFont="1" applyAlignment="1">
      <alignment horizontal="center" vertical="center"/>
    </xf>
    <xf numFmtId="164" fontId="17" fillId="9" borderId="0" xfId="4" applyNumberFormat="1" applyFont="1" applyFill="1" applyBorder="1" applyAlignment="1" applyProtection="1">
      <alignment horizontal="left" vertical="center"/>
    </xf>
    <xf numFmtId="0" fontId="17" fillId="0" borderId="0" xfId="0" applyFont="1" applyFill="1" applyAlignment="1">
      <alignment vertical="center"/>
    </xf>
    <xf numFmtId="0" fontId="18" fillId="0" borderId="0" xfId="4" applyFont="1" applyFill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0" fontId="17" fillId="2" borderId="0" xfId="0" applyFont="1" applyAlignment="1">
      <alignment horizontal="left" vertical="center"/>
    </xf>
    <xf numFmtId="164" fontId="17" fillId="9" borderId="0" xfId="1" applyFont="1" applyFill="1" applyAlignment="1">
      <alignment horizontal="left" vertical="center"/>
    </xf>
    <xf numFmtId="169" fontId="17" fillId="2" borderId="0" xfId="0" applyNumberFormat="1" applyFont="1" applyAlignment="1">
      <alignment horizontal="center" vertical="center"/>
    </xf>
    <xf numFmtId="170" fontId="17" fillId="9" borderId="0" xfId="1" applyNumberFormat="1" applyFont="1" applyFill="1" applyAlignment="1">
      <alignment horizontal="center" vertical="center"/>
    </xf>
    <xf numFmtId="170" fontId="17" fillId="2" borderId="0" xfId="0" applyNumberFormat="1" applyFont="1" applyAlignment="1">
      <alignment horizontal="center" vertical="center"/>
    </xf>
    <xf numFmtId="0" fontId="19" fillId="2" borderId="0" xfId="0" applyFont="1" applyAlignment="1">
      <alignment horizontal="center" vertical="center"/>
    </xf>
    <xf numFmtId="0" fontId="19" fillId="2" borderId="0" xfId="0" applyFont="1">
      <alignment vertical="center"/>
    </xf>
    <xf numFmtId="164" fontId="8" fillId="2" borderId="0" xfId="0" applyNumberFormat="1" applyFont="1" applyAlignment="1">
      <alignment horizontal="left" vertical="center" indent="1"/>
    </xf>
    <xf numFmtId="164" fontId="16" fillId="9" borderId="0" xfId="4" applyNumberFormat="1" applyFill="1" applyBorder="1" applyAlignment="1" applyProtection="1">
      <alignment horizontal="left" vertical="center"/>
    </xf>
    <xf numFmtId="0" fontId="16" fillId="0" borderId="0" xfId="4" applyFill="1" applyAlignment="1">
      <alignment vertical="center"/>
    </xf>
    <xf numFmtId="0" fontId="17" fillId="0" borderId="0" xfId="0" applyFont="1" applyFill="1" applyAlignment="1">
      <alignment vertical="center" wrapText="1"/>
    </xf>
    <xf numFmtId="0" fontId="17" fillId="3" borderId="0" xfId="0" applyFont="1" applyFill="1" applyAlignment="1">
      <alignment vertical="center"/>
    </xf>
  </cellXfs>
  <cellStyles count="16">
    <cellStyle name="Encabezado 1" xfId="6" builtinId="16"/>
    <cellStyle name="Hipervínculo" xfId="4" builtinId="8"/>
    <cellStyle name="Normal" xfId="0" builtinId="0"/>
    <cellStyle name="Título" xfId="5" builtinId="15"/>
    <cellStyle name="Título 2" xfId="8" builtinId="17"/>
    <cellStyle name="双分隔线" xfId="7" xr:uid="{00000000-0005-0000-0000-000017000000}"/>
    <cellStyle name="备注详细信息" xfId="10" xr:uid="{00000000-0005-0000-0000-000036000000}"/>
    <cellStyle name="常规 2" xfId="15" xr:uid="{00000000-0005-0000-0000-00003B000000}"/>
    <cellStyle name="日期" xfId="3" xr:uid="{00000000-0005-0000-0000-00000B000000}"/>
    <cellStyle name="电子邮件" xfId="12" xr:uid="{00000000-0005-0000-0000-000038000000}"/>
    <cellStyle name="电话" xfId="1" xr:uid="{00000000-0005-0000-0000-000005000000}"/>
    <cellStyle name="超链接 2" xfId="14" xr:uid="{00000000-0005-0000-0000-00003A000000}"/>
    <cellStyle name="边栏值" xfId="2" xr:uid="{00000000-0005-0000-0000-00000A000000}"/>
    <cellStyle name="边栏填充" xfId="11" xr:uid="{00000000-0005-0000-0000-000037000000}"/>
    <cellStyle name="边栏边框" xfId="9" xr:uid="{00000000-0005-0000-0000-00002E000000}"/>
    <cellStyle name="邮政编码" xfId="13" xr:uid="{00000000-0005-0000-0000-000039000000}"/>
  </cellStyles>
  <dxfs count="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0" formatCode="#,##0_);[Red]\(#,##0\)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0" formatCode="#,##0_);[Red]\(#,##0\)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0" formatCode="#,##0_);[Red]\(#,##0\)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69" formatCode="\¥#,##0;\¥\-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69" formatCode="\¥#,##0;\¥\-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69" formatCode="\¥#,##0;\¥\-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68" formatCode="#,##0_ 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numFmt numFmtId="170" formatCode="#,##0_);[Red]\(#,##0\)"/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numFmt numFmtId="170" formatCode="#,##0_);[Red]\(#,##0\)"/>
      <alignment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numFmt numFmtId="170" formatCode="#,##0_);[Red]\(#,##0\)"/>
      <alignment vertical="center" textRotation="0" wrapText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vertical="center" textRotation="0" wrapText="0" indent="0" justifyLastLine="0" shrinkToFit="0" readingOrder="0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numFmt numFmtId="171" formatCode="yyyy/m/d"/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center" vertical="center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numFmt numFmtId="168" formatCode="#,##0_ 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color theme="1" tint="0.34998626667073579"/>
      </font>
    </dxf>
    <dxf>
      <font>
        <b val="0"/>
        <i val="0"/>
        <color theme="7" tint="-0.24994659260841701"/>
      </font>
      <fill>
        <patternFill patternType="solid">
          <fgColor theme="0"/>
          <bgColor theme="0"/>
        </patternFill>
      </fill>
      <border>
        <left/>
        <right/>
        <top style="double">
          <color theme="0" tint="-0.34998626667073579"/>
        </top>
        <bottom/>
        <vertical/>
        <horizontal/>
      </border>
    </dxf>
    <dxf>
      <font>
        <b/>
        <i val="0"/>
        <color theme="3"/>
      </font>
      <fill>
        <patternFill patternType="solid">
          <bgColor theme="0"/>
        </patternFill>
      </fill>
      <border>
        <left/>
        <right/>
        <top style="double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color theme="1"/>
      </font>
      <fill>
        <patternFill patternType="solid">
          <fgColor theme="0"/>
          <bgColor theme="0"/>
        </patternFill>
      </fill>
      <border>
        <left/>
        <right/>
        <top/>
        <bottom/>
        <vertical style="thin">
          <color theme="4" tint="0.79992065187536243"/>
        </vertical>
        <horizontal style="thin">
          <color theme="4" tint="0.79995117038483843"/>
        </horizontal>
      </border>
    </dxf>
  </dxfs>
  <tableStyles count="1" defaultTableStyle="Wedding Invite Tracker" defaultPivotStyle="PivotStyleMedium2">
    <tableStyle name="Wedding Invite Tracker" pivot="0" count="4" xr9:uid="{00000000-0011-0000-FFFF-FFFF00000000}">
      <tableStyleElement type="wholeTable" dxfId="61"/>
      <tableStyleElement type="headerRow" dxfId="60"/>
      <tableStyleElement type="totalRow" dxfId="59"/>
      <tableStyleElement type="firstTotalCell" dxfId="58"/>
    </tableStyle>
  </tableStyles>
  <colors>
    <mruColors>
      <color rgb="FFFF9999"/>
      <color rgb="FFF5F8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Libro1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邀请" displayName="tbl邀请" ref="D2:AG80" totalsRowCount="1">
  <autoFilter ref="D2:AG79" xr:uid="{8A494CA8-4B21-4B4F-A162-B7ED10FDFEFE}"/>
  <tableColumns count="30">
    <tableColumn id="1" xr3:uid="{00000000-0010-0000-0000-000001000000}" name="微信昵称" totalsRowLabel="汇总" dataDxfId="57" totalsRowDxfId="29"/>
    <tableColumn id="2" xr3:uid="{00000000-0010-0000-0000-000002000000}" name="微信号" dataDxfId="56" totalsRowDxfId="28"/>
    <tableColumn id="3" xr3:uid="{00000000-0010-0000-0000-000003000000}" name="小红书昵称" totalsRowFunction="custom" dataDxfId="55" totalsRowDxfId="27">
      <totalsRowFormula>COUNTA(合作跟踪表!$F$3:$F$79)</totalsRowFormula>
    </tableColumn>
    <tableColumn id="4" xr3:uid="{00000000-0010-0000-0000-000004000000}" name="小红书链接" totalsRowFunction="sum" dataDxfId="54" totalsRowDxfId="26"/>
    <tableColumn id="5" xr3:uid="{00000000-0010-0000-0000-000005000000}" name="粉丝数量" dataDxfId="53" totalsRowDxfId="25"/>
    <tableColumn id="6" xr3:uid="{00000000-0010-0000-0000-000006000000}" name="笔记报价" totalsRowFunction="custom" dataDxfId="52" totalsRowDxfId="24">
      <totalsRowFormula>SUM(tbl邀请[笔记报价])</totalsRowFormula>
    </tableColumn>
    <tableColumn id="7" xr3:uid="{00000000-0010-0000-0000-000007000000}" name="手机号" dataDxfId="51" totalsRowDxfId="23"/>
    <tableColumn id="8" xr3:uid="{00000000-0010-0000-0000-000008000000}" name="收货后出稿时间" dataDxfId="50" totalsRowDxfId="22"/>
    <tableColumn id="9" xr3:uid="{00000000-0010-0000-0000-000009000000}" name="拍单日期" totalsRowFunction="custom" totalsRowDxfId="21">
      <totalsRowFormula>COUNTA(合作跟踪表!$L$3:$L$79)</totalsRowFormula>
    </tableColumn>
    <tableColumn id="10" xr3:uid="{00000000-0010-0000-0000-00000A000000}" name="订单号" dataDxfId="49" totalsRowDxfId="20"/>
    <tableColumn id="11" xr3:uid="{00000000-0010-0000-0000-00000B000000}" name="拍单金额" totalsRowFunction="custom" totalsRowDxfId="19">
      <totalsRowFormula>SUM(tbl邀请[拍单金额])</totalsRowFormula>
    </tableColumn>
    <tableColumn id="12" xr3:uid="{00000000-0010-0000-0000-00000C000000}" name="催稿日期" dataDxfId="48" totalsRowDxfId="18">
      <calculatedColumnFormula>tbl邀请[[#This Row],[拍单日期]]+5+tbl邀请[[#This Row],[收货后出稿时间]]</calculatedColumnFormula>
    </tableColumn>
    <tableColumn id="13" xr3:uid="{00000000-0010-0000-0000-00000D000000}" name="是否交稿" totalsRowFunction="custom" dataDxfId="47" totalsRowDxfId="17">
      <totalsRowFormula>COUNTIF(合作跟踪表!$P$3:$P$79,"是")</totalsRowFormula>
    </tableColumn>
    <tableColumn id="14" xr3:uid="{00000000-0010-0000-0000-00000E000000}" name="交稿速度评分" dataDxfId="46" totalsRowDxfId="16"/>
    <tableColumn id="15" xr3:uid="{00000000-0010-0000-0000-00000F000000}" name="图文质量评分" dataDxfId="45" totalsRowDxfId="15"/>
    <tableColumn id="16" xr3:uid="{00000000-0010-0000-0000-000010000000}" name="是否发布" totalsRowFunction="custom" dataDxfId="44" totalsRowDxfId="14">
      <totalsRowFormula>COUNTIF(合作跟踪表!$S$3:$S$79,"是")</totalsRowFormula>
    </tableColumn>
    <tableColumn id="17" xr3:uid="{00000000-0010-0000-0000-000011000000}" name="结算金额" totalsRowFunction="custom" dataDxfId="43" totalsRowDxfId="13">
      <totalsRowFormula>SUM(tbl邀请[结算金额])</totalsRowFormula>
    </tableColumn>
    <tableColumn id="18" xr3:uid="{00000000-0010-0000-0000-000012000000}" name="链接" dataDxfId="42" totalsRowDxfId="12"/>
    <tableColumn id="19" xr3:uid="{00000000-0010-0000-0000-000013000000}" name="链接2" dataDxfId="41" totalsRowDxfId="11"/>
    <tableColumn id="20" xr3:uid="{00000000-0010-0000-0000-000014000000}" name="链接3" dataDxfId="40" totalsRowDxfId="10"/>
    <tableColumn id="21" xr3:uid="{00000000-0010-0000-0000-000015000000}" name="标题" dataDxfId="39" totalsRowDxfId="9"/>
    <tableColumn id="22" xr3:uid="{00000000-0010-0000-0000-000016000000}" name="发布日期" dataDxfId="38" totalsRowDxfId="8"/>
    <tableColumn id="23" xr3:uid="{00000000-0010-0000-0000-000017000000}" name="赞" dataDxfId="37" totalsRowDxfId="7"/>
    <tableColumn id="24" xr3:uid="{00000000-0010-0000-0000-000018000000}" name="藏" dataDxfId="36" totalsRowDxfId="6"/>
    <tableColumn id="25" xr3:uid="{00000000-0010-0000-0000-000019000000}" name="总评论" dataDxfId="35" totalsRowDxfId="5"/>
    <tableColumn id="26" xr3:uid="{00000000-0010-0000-0000-00001A000000}" name="博主回复" dataDxfId="34" totalsRowDxfId="4"/>
    <tableColumn id="27" xr3:uid="{00000000-0010-0000-0000-00001B000000}" name="原版视频" dataDxfId="33" totalsRowDxfId="3"/>
    <tableColumn id="28" xr3:uid="{00000000-0010-0000-0000-00001C000000}" name="是否收录" dataDxfId="32" totalsRowDxfId="2"/>
    <tableColumn id="29" xr3:uid="{00000000-0010-0000-0000-00001D000000}" name="合作形式" dataDxfId="31" totalsRowDxfId="1"/>
    <tableColumn id="30" xr3:uid="{00000000-0010-0000-0000-00001E000000}" name="评价" dataDxfId="30" totalsRowDxfId="0"/>
  </tableColumns>
  <tableStyleInfo name="Wedding Invite Tracker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Custom 1">
      <a:majorFont>
        <a:latin typeface="Baskerville Old Face"/>
        <a:ea typeface=""/>
        <a:cs typeface=""/>
      </a:majorFont>
      <a:minorFont>
        <a:latin typeface="Baskerville Old Fac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xiaohongshu.com/user/profile/5bf11bc45b52e70001a1717a?xhsshare=CopyLink&amp;appuid=5bf11bc45b52e70001a1717a&amp;apptime=1570580650" TargetMode="External"/><Relationship Id="rId18" Type="http://schemas.openxmlformats.org/officeDocument/2006/relationships/hyperlink" Target="https://www.xiaohongshu.com/user/profile/5cfd0338000000001702b648?xhsshare=CopyLink&amp;appuid=5cfd0338000000001702b648&amp;apptime=1573641759" TargetMode="External"/><Relationship Id="rId26" Type="http://schemas.openxmlformats.org/officeDocument/2006/relationships/hyperlink" Target="https://www.xiaohongshu.com/user/profile/584a440082ec397af30b936e?xhsshare=CopyLink&amp;appuid=584a440082ec397af30b936e&amp;apptime=1573644328" TargetMode="External"/><Relationship Id="rId39" Type="http://schemas.openxmlformats.org/officeDocument/2006/relationships/hyperlink" Target="https://www.xiaohongshu.com/user/profile/5d6e31690000000001018fba?xhsshare=CopyLink&amp;appuid=5d6e31690000000001018fba&amp;apptime=1570768115" TargetMode="External"/><Relationship Id="rId21" Type="http://schemas.openxmlformats.org/officeDocument/2006/relationships/hyperlink" Target="https://www.xiaohongshu.com/user/profile/5bc9b6f8eb73a1000139aa21?xhsshare=CopyLink&amp;appuid=5bc9b6f8eb73a1000139aa21&amp;apptime=1573642235" TargetMode="External"/><Relationship Id="rId34" Type="http://schemas.openxmlformats.org/officeDocument/2006/relationships/hyperlink" Target="https://www.xiaohongshu.com/user/profile/5bfbdf3b969bbf00015c9f43?xhsshare=CopyLink&amp;appuid=5bfbdf3b969bbf00015c9f43&amp;apptime=1573697838" TargetMode="External"/><Relationship Id="rId42" Type="http://schemas.openxmlformats.org/officeDocument/2006/relationships/hyperlink" Target="https://www.xiaohongshu.com/user/profile/5bd58ba66d0c4d00019c1016?xhsshare=CopyLink&amp;appuid=5bd58ba66d0c4d00019c1016&amp;apptime=1565338398" TargetMode="External"/><Relationship Id="rId47" Type="http://schemas.openxmlformats.org/officeDocument/2006/relationships/hyperlink" Target="https://www.xiaohongshu.com/discovery/item/5ddf7b0d0000000001002566?xhsshare=CopyLink&amp;appuid=5ace9141e8ac2b7e168b96cd&amp;apptime=1616144703" TargetMode="External"/><Relationship Id="rId50" Type="http://schemas.openxmlformats.org/officeDocument/2006/relationships/hyperlink" Target="https://www.xiaohongshu.com/discovery/item/5dde4df30000000001007660?xhsshare=CopyLink&amp;appuid=5ace9141e8ac2b7e168b96cd&amp;apptime=1616145148" TargetMode="External"/><Relationship Id="rId55" Type="http://schemas.openxmlformats.org/officeDocument/2006/relationships/hyperlink" Target="https://www.xiaohongshu.com/discovery/item/5dd7c38a0000000001003f84?xhsshare=CopyLink&amp;appuid=5ace9141e8ac2b7e168b96cd&amp;apptime=1616145629" TargetMode="External"/><Relationship Id="rId63" Type="http://schemas.openxmlformats.org/officeDocument/2006/relationships/hyperlink" Target="https://www.xiaohongshu.com/discovery/item/5ddcf9de000000000100157a?xhsshare=CopyLink&amp;appuid=5ace9141e8ac2b7e168b96cd&amp;apptime=1616147104" TargetMode="External"/><Relationship Id="rId68" Type="http://schemas.openxmlformats.org/officeDocument/2006/relationships/hyperlink" Target="https://www.xiaohongshu.com/discovery/item/5dde840400000000010004de?xhsshare=CopyLink&amp;appuid=5ace9141e8ac2b7e168b96cd&amp;apptime=1616149070" TargetMode="External"/><Relationship Id="rId7" Type="http://schemas.openxmlformats.org/officeDocument/2006/relationships/hyperlink" Target="https://www.xiaohongshu.com/user/profile/5b5b2b374eacab095d6717a0?xhsshare=CopyLink&amp;appuid=5b5b2b374eacab095d6717a0&amp;apptime=1573640184" TargetMode="External"/><Relationship Id="rId71" Type="http://schemas.openxmlformats.org/officeDocument/2006/relationships/hyperlink" Target="https://www.xiaohongshu.com/discovery/item/5ddcff99000000000100beaa" TargetMode="External"/><Relationship Id="rId2" Type="http://schemas.openxmlformats.org/officeDocument/2006/relationships/hyperlink" Target="https://www.xiaohongshu.com/discovery/item/5dd6363d0000000001007974?xhsshare=CopyLink&amp;appuid=5ace9141e8ac2b7e168b96cd&amp;apptime=1616142613" TargetMode="External"/><Relationship Id="rId16" Type="http://schemas.openxmlformats.org/officeDocument/2006/relationships/hyperlink" Target="https://www.xiaohongshu.com/user/profile/5ce769a20000000010032cf4?xhsshare=CopyLink&amp;appuid=5ce769a20000000010032cf4&amp;apptime=1573641463" TargetMode="External"/><Relationship Id="rId29" Type="http://schemas.openxmlformats.org/officeDocument/2006/relationships/hyperlink" Target="https://www.xiaohongshu.com/user/profile/560cea0a3f0f3c15c6af0383?xhsshare=CopyLink&amp;appuid=560cea0a3f0f3c15c6af0383&amp;apptime=1573648224" TargetMode="External"/><Relationship Id="rId11" Type="http://schemas.openxmlformats.org/officeDocument/2006/relationships/hyperlink" Target="https://www.xiaohongshu.com/user/profile/5bf56ff52a46670001db7022?xhsshare=CopyLink&amp;appuid=5bf56ff52a46670001db7022&amp;apptime=1573639629" TargetMode="External"/><Relationship Id="rId24" Type="http://schemas.openxmlformats.org/officeDocument/2006/relationships/hyperlink" Target="https://www.xiaohongshu.com/user/profile/5d5a65ed0000000001019928?xhsshare=CopyLink&amp;appuid=5d5a65ed0000000001019928&amp;apptime=1573642977" TargetMode="External"/><Relationship Id="rId32" Type="http://schemas.openxmlformats.org/officeDocument/2006/relationships/hyperlink" Target="https://www.xiaohongshu.com/user/profile/596618525e87e717d484e923?xhsshare=CopyLink&amp;appuid=596618525e87e717d484e923&amp;apptime=1573692604" TargetMode="External"/><Relationship Id="rId37" Type="http://schemas.openxmlformats.org/officeDocument/2006/relationships/hyperlink" Target="https://www.xiaohongshu.com/user/profile/5b4f208c11be103e967cda30?xhsshare=CopyLink&amp;appuid=5b4f208c11be103e967cda30&amp;apptime=1573699084" TargetMode="External"/><Relationship Id="rId40" Type="http://schemas.openxmlformats.org/officeDocument/2006/relationships/hyperlink" Target="https://www.xiaohongshu.com/user/profile/5bdac6b9f623f70001d2a96f?xhsshare=CopyLink&amp;appuid=5bdac6b9f623f70001d2a96f&amp;apptime=1573699251" TargetMode="External"/><Relationship Id="rId45" Type="http://schemas.openxmlformats.org/officeDocument/2006/relationships/hyperlink" Target="https://www.xiaohongshu.com/user/profile/58c544bb6a6a695eb40c84e3?xhsshare=CopyLink&amp;appuid=58c544bb6a6a695eb40c84e3&amp;apptime=1573111873" TargetMode="External"/><Relationship Id="rId53" Type="http://schemas.openxmlformats.org/officeDocument/2006/relationships/hyperlink" Target="https://www.xiaohongshu.com/discovery/item/5ddcf13f000000000100068e?xhsshare=CopyLink&amp;appuid=5ace9141e8ac2b7e168b96cd&amp;apptime=1616145296" TargetMode="External"/><Relationship Id="rId58" Type="http://schemas.openxmlformats.org/officeDocument/2006/relationships/hyperlink" Target="https://www.xiaohongshu.com/discovery/item/5dde58df0000000001003361?xhsshare=CopyLink&amp;appuid=5ace9141e8ac2b7e168b96cd&amp;apptime=1616145922" TargetMode="External"/><Relationship Id="rId66" Type="http://schemas.openxmlformats.org/officeDocument/2006/relationships/hyperlink" Target="https://www.xiaohongshu.com/discovery/item/5ddb4a7f00000000010041be?xhsshare=CopyLink&amp;appuid=5ace9141e8ac2b7e168b96cd&amp;apptime=1616147897" TargetMode="External"/><Relationship Id="rId5" Type="http://schemas.openxmlformats.org/officeDocument/2006/relationships/hyperlink" Target="https://www.xiaohongshu.com/user/profile/5c6b43f90000000010020391?xhsshare=CopyLink&amp;appuid=5c6b43f90000000010020391&amp;apptime=1573640171" TargetMode="External"/><Relationship Id="rId15" Type="http://schemas.openxmlformats.org/officeDocument/2006/relationships/hyperlink" Target="https://www.xiaohongshu.com/user/profile/5b9fa5467201d90001272524?xhsshare=CopyLink&amp;appuid=5b9fa5467201d90001272524&amp;apptime=1573641344" TargetMode="External"/><Relationship Id="rId23" Type="http://schemas.openxmlformats.org/officeDocument/2006/relationships/hyperlink" Target="https://www.xiaohongshu.com/user/profile/59e1f6da6b645543b5d00996?xhsshare=CopyLink&amp;appuid=59e1f6da6b645543b5d00996&amp;apptime=1573642726" TargetMode="External"/><Relationship Id="rId28" Type="http://schemas.openxmlformats.org/officeDocument/2006/relationships/hyperlink" Target="https://www.xiaohongshu.com/user/profile/5a8ad4fb11be104b6531f427?xhsshare=CopyLink&amp;appuid=5a8ad4fb11be104b6531f427&amp;apptime=1573646586" TargetMode="External"/><Relationship Id="rId36" Type="http://schemas.openxmlformats.org/officeDocument/2006/relationships/hyperlink" Target="https://www.xiaohongshu.com/user/profile/5bea794204bbf000012a5087?xhsshare=CopyLink&amp;appuid=5bea794204bbf000012a5087&amp;apptime=1566978710" TargetMode="External"/><Relationship Id="rId49" Type="http://schemas.openxmlformats.org/officeDocument/2006/relationships/hyperlink" Target="https://www.xiaohongshu.com/discovery/item/5dde1b110000000001000edd?xhsshare=CopyLink&amp;appuid=5ace9141e8ac2b7e168b96cd&amp;apptime=1616144981" TargetMode="External"/><Relationship Id="rId57" Type="http://schemas.openxmlformats.org/officeDocument/2006/relationships/hyperlink" Target="https://www.xiaohongshu.com/discovery/item/5ddb6e0300000000010029ed?xhsshare=CopyLink&amp;appuid=5ace9141e8ac2b7e168b96cd&amp;apptime=1616145805" TargetMode="External"/><Relationship Id="rId61" Type="http://schemas.openxmlformats.org/officeDocument/2006/relationships/hyperlink" Target="https://www.xiaohongshu.com/discovery/item/5ddcf83d0000000001005719?xhsshare=CopyLink&amp;appuid=5ace9141e8ac2b7e168b96cd&amp;apptime=1616146574" TargetMode="External"/><Relationship Id="rId10" Type="http://schemas.openxmlformats.org/officeDocument/2006/relationships/hyperlink" Target="https://www.xiaohongshu.com/user/profile/5d2d38d40000000010015687?xhsshare=CopyLink&amp;appuid=5d2d38d40000000010015687&amp;apptime=1573640406" TargetMode="External"/><Relationship Id="rId19" Type="http://schemas.openxmlformats.org/officeDocument/2006/relationships/hyperlink" Target="https://www.xiaohongshu.com/user/profile/5a98dd0ee8ac2b1b86aceb4c?xhsshare=CopyLink&amp;appuid=5a98dd0ee8ac2b1b86aceb4c&amp;apptime=1565691265" TargetMode="External"/><Relationship Id="rId31" Type="http://schemas.openxmlformats.org/officeDocument/2006/relationships/hyperlink" Target="https://www.xiaohongshu.com/user/profile/5c5e7708000000001202e542?xhsshare=CopyLink&amp;appuid=5c5e7708000000001202e542&amp;apptime=1569826767" TargetMode="External"/><Relationship Id="rId44" Type="http://schemas.openxmlformats.org/officeDocument/2006/relationships/hyperlink" Target="https://www.xiaohongshu.com/user/profile/5c0de1ee0000000005030ee3?xhsshare=CopyLink&amp;appuid=5c0de1ee0000000005030ee3&amp;apptime=1573558499" TargetMode="External"/><Relationship Id="rId52" Type="http://schemas.openxmlformats.org/officeDocument/2006/relationships/hyperlink" Target="https://www.xiaohongshu.com/discovery/item/5dddf74c0000000001006d4b?xhsshare=CopyLink&amp;appuid=5ace9141e8ac2b7e168b96cd&amp;apptime=1616145249" TargetMode="External"/><Relationship Id="rId60" Type="http://schemas.openxmlformats.org/officeDocument/2006/relationships/hyperlink" Target="https://www.xiaohongshu.com/discovery/item/5ddd1ec0000000000100731b?xhsshare=CopyLink&amp;appuid=5ace9141e8ac2b7e168b96cd&amp;apptime=1616146507" TargetMode="External"/><Relationship Id="rId65" Type="http://schemas.openxmlformats.org/officeDocument/2006/relationships/hyperlink" Target="https://www.xiaohongshu.com/discovery/item/5ddd04e7000000000100879e?xhsshare=CopyLink&amp;appuid=5ace9141e8ac2b7e168b96cd&amp;apptime=1616147694" TargetMode="External"/><Relationship Id="rId73" Type="http://schemas.openxmlformats.org/officeDocument/2006/relationships/table" Target="../tables/table1.xml"/><Relationship Id="rId4" Type="http://schemas.openxmlformats.org/officeDocument/2006/relationships/hyperlink" Target="https://www.xiaohongshu.com/user/profile/5c7622ad0000000010001442?xhsshare=CopyLink&amp;appuid=5c7622ad0000000010001442&amp;apptime=1573640130" TargetMode="External"/><Relationship Id="rId9" Type="http://schemas.openxmlformats.org/officeDocument/2006/relationships/hyperlink" Target="https://www.xiaohongshu.com/user/profile/5d6a756b0000000001000f21?xhsshare=CopyLink&amp;appuid=5d6a756b0000000001000f21&amp;apptime=1573453758" TargetMode="External"/><Relationship Id="rId14" Type="http://schemas.openxmlformats.org/officeDocument/2006/relationships/hyperlink" Target="https://www.xiaohongshu.com/user/profile/5b5d2dafe8ac2b2e129d3e79?xhsshare=CopyLink&amp;appuid=5b5d2dafe8ac2b2e129d3e79&amp;apptime=1573641273" TargetMode="External"/><Relationship Id="rId22" Type="http://schemas.openxmlformats.org/officeDocument/2006/relationships/hyperlink" Target="https://www.xiaohongshu.com/user/profile/5d4cf5ba000000001000da0a?xhsshare=CopyLink&amp;appuid=5d4cf5ba000000001000da0a&amp;apptime=1573642732" TargetMode="External"/><Relationship Id="rId27" Type="http://schemas.openxmlformats.org/officeDocument/2006/relationships/hyperlink" Target="https://www.xiaohongshu.com/user/profile/58e62f3a82ec3918952515d8?xhsshare=CopyLink&amp;appuid=58e62f3a82ec3918952515d8&amp;apptime=1573644926" TargetMode="External"/><Relationship Id="rId30" Type="http://schemas.openxmlformats.org/officeDocument/2006/relationships/hyperlink" Target="https://www.xiaohongshu.com/user/profile/595ed55250c4b4434cbda023?xhsshare=CopyLink&amp;appuid=595ed55250c4b4434cbda023&amp;apptime=1573649491" TargetMode="External"/><Relationship Id="rId35" Type="http://schemas.openxmlformats.org/officeDocument/2006/relationships/hyperlink" Target="https://www.xiaohongshu.com/user/profile/5d97715500000000010042d8?xhsshare=CopyLink&amp;appuid=5d97715500000000010042d8&amp;apptime=1573698003" TargetMode="External"/><Relationship Id="rId43" Type="http://schemas.openxmlformats.org/officeDocument/2006/relationships/hyperlink" Target="https://www.xiaohongshu.com/user/profile/54dd67602e1d936963a4a135?xhsshare=CopyLink&amp;appuid=54dd67602e1d936963a4a135&amp;apptime=1573557985" TargetMode="External"/><Relationship Id="rId48" Type="http://schemas.openxmlformats.org/officeDocument/2006/relationships/hyperlink" Target="https://www.xiaohongshu.com/discovery/item/5d5ba70e000000000201efdd?xhsshare=CopyLink&amp;appuid=5ace9141e8ac2b7e168b96cd&amp;apptime=1616144880" TargetMode="External"/><Relationship Id="rId56" Type="http://schemas.openxmlformats.org/officeDocument/2006/relationships/hyperlink" Target="https://www.xiaohongshu.com/discovery/item/5ddd0ac20000000001009037?xhsshare=CopyLink&amp;appuid=5ace9141e8ac2b7e168b96cd&amp;apptime=1616145740" TargetMode="External"/><Relationship Id="rId64" Type="http://schemas.openxmlformats.org/officeDocument/2006/relationships/hyperlink" Target="https://www.xiaohongshu.com/discovery/item/5ddb4972000000000100405f?xhsshare=CopyLink&amp;appuid=5ace9141e8ac2b7e168b96cd&amp;apptime=1616147289" TargetMode="External"/><Relationship Id="rId69" Type="http://schemas.openxmlformats.org/officeDocument/2006/relationships/hyperlink" Target="https://www.xiaohongshu.com/discovery/item/5ddb4e0e00000000010046af?xhsshare=CopyLink&amp;appuid=5ace9141e8ac2b7e168b96cd&amp;apptime=1616149188" TargetMode="External"/><Relationship Id="rId8" Type="http://schemas.openxmlformats.org/officeDocument/2006/relationships/hyperlink" Target="https://www.xiaohongshu.com/user/profile/5c74f4a7000000001200c97a?xhsshare=CopyLink&amp;appuid=5c74f4a7000000001200c97a&amp;apptime=1573640282" TargetMode="External"/><Relationship Id="rId51" Type="http://schemas.openxmlformats.org/officeDocument/2006/relationships/hyperlink" Target="https://www.xiaohongshu.com/discovery/item/5ddb491d000000000100b5a5?xhsshare=CopyLink&amp;appuid=5ace9141e8ac2b7e168b96cd&amp;apptime=1616145188" TargetMode="External"/><Relationship Id="rId72" Type="http://schemas.openxmlformats.org/officeDocument/2006/relationships/printerSettings" Target="../printerSettings/printerSettings1.bin"/><Relationship Id="rId3" Type="http://schemas.openxmlformats.org/officeDocument/2006/relationships/hyperlink" Target="https://www.xiaohongshu.com/discovery/item/5dd6475e0000000001000055?xhsshare=CopyLink&amp;appuid=5ace9141e8ac2b7e168b96cd&amp;apptime=1616143042" TargetMode="External"/><Relationship Id="rId12" Type="http://schemas.openxmlformats.org/officeDocument/2006/relationships/hyperlink" Target="https://www.xiaohongshu.com/user/profile/5d4d50e0000000001001a260?xhsshare=CopyLink&amp;appuid=5d4d50e0000000001001a260&amp;apptime=1573640911" TargetMode="External"/><Relationship Id="rId17" Type="http://schemas.openxmlformats.org/officeDocument/2006/relationships/hyperlink" Target="https://www.xiaohongshu.com/user/profile/5d491b2900000000160043f4?xhsshare=CopyLink&amp;appuid=5d491b2900000000160043f4&amp;apptime=1573641396" TargetMode="External"/><Relationship Id="rId25" Type="http://schemas.openxmlformats.org/officeDocument/2006/relationships/hyperlink" Target="https://www.xiaohongshu.com/user/profile/5d526c07000000001200dec6?xhsshare=CopyLink&amp;appuid=5d526c07000000001200dec6&amp;apptime=1573643357" TargetMode="External"/><Relationship Id="rId33" Type="http://schemas.openxmlformats.org/officeDocument/2006/relationships/hyperlink" Target="https://www.xiaohongshu.com/user/profile/5654777b484fb630168c1288?xhsshare=CopyLink&amp;appuid=5654777b484fb630168c1288&amp;apptime=1573697682" TargetMode="External"/><Relationship Id="rId38" Type="http://schemas.openxmlformats.org/officeDocument/2006/relationships/hyperlink" Target="https://www.xiaohongshu.com/user/profile/5b929bf02045fe00017757ac?xhsshare=CopyLink&amp;appuid=5b929bf02045fe00017757ac&amp;apptime=1573698976" TargetMode="External"/><Relationship Id="rId46" Type="http://schemas.openxmlformats.org/officeDocument/2006/relationships/hyperlink" Target="https://www.xiaohongshu.com/user/profile/5a87f9b211be10035cfebf37?xhsshare=CopyLink&amp;appuid=5a87f9b211be10035cfebf37&amp;apptime=1573566201" TargetMode="External"/><Relationship Id="rId59" Type="http://schemas.openxmlformats.org/officeDocument/2006/relationships/hyperlink" Target="https://www.xiaohongshu.com/discovery/item/5ddf6a5000000000010007d6?xhsshare=CopyLink&amp;appuid=5ace9141e8ac2b7e168b96cd&amp;apptime=1616145966" TargetMode="External"/><Relationship Id="rId67" Type="http://schemas.openxmlformats.org/officeDocument/2006/relationships/hyperlink" Target="https://www.xiaohongshu.com/discovery/item/5ddca5780000000001000821?xhsshare=CopyLink&amp;appuid=5ace9141e8ac2b7e168b96cd&amp;apptime=1616148536" TargetMode="External"/><Relationship Id="rId20" Type="http://schemas.openxmlformats.org/officeDocument/2006/relationships/hyperlink" Target="https://www.xiaohongshu.com/user/profile/58bd87cc6a6a696dfc206850?xhsshare=CopyLink&amp;appuid=58bd87cc6a6a696dfc206850&amp;apptime=1573641946" TargetMode="External"/><Relationship Id="rId41" Type="http://schemas.openxmlformats.org/officeDocument/2006/relationships/hyperlink" Target="https://www.xiaohongshu.com/user/profile/5c0d46d40000000007019a44?xhsshare=CopyLink&amp;appuid=5b03b9af4eacab5226e9c5bb&amp;apptime=1573700574" TargetMode="External"/><Relationship Id="rId54" Type="http://schemas.openxmlformats.org/officeDocument/2006/relationships/hyperlink" Target="https://www.xiaohongshu.com/discovery/item/5dd74e890000000001009585?xhsshare=CopyLink&amp;appuid=5ace9141e8ac2b7e168b96cd&amp;apptime=1616145592" TargetMode="External"/><Relationship Id="rId62" Type="http://schemas.openxmlformats.org/officeDocument/2006/relationships/hyperlink" Target="https://www.xiaohongshu.com/discovery/item/5dd794aa000000000100bf4e?xhsshare=CopyLink&amp;appuid=5ace9141e8ac2b7e168b96cd&amp;apptime=1616146706" TargetMode="External"/><Relationship Id="rId70" Type="http://schemas.openxmlformats.org/officeDocument/2006/relationships/hyperlink" Target="https://www.xiaohongshu.com/discovery/item/5de0b4c90000000001008741?xhsshare=CopyLink&amp;appuid=5ace9141e8ac2b7e168b96cd&amp;apptime=1616149473" TargetMode="External"/><Relationship Id="rId1" Type="http://schemas.openxmlformats.org/officeDocument/2006/relationships/hyperlink" Target="https://www.xiaohongshu.com/discovery/item/5de27ce90000000001002bf0?xhsshare=CopyLink&amp;appuid=5ace9141e8ac2b7e168b96cd&amp;apptime=1616142456" TargetMode="External"/><Relationship Id="rId6" Type="http://schemas.openxmlformats.org/officeDocument/2006/relationships/hyperlink" Target="https://www.xiaohongshu.com/user/profile/5bc7f43496828e0001164bee?xhsshare=CopyLink&amp;appuid=5bc7f43496828e0001164bee&amp;apptime=15736401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5117038483843"/>
    <pageSetUpPr fitToPage="1"/>
  </sheetPr>
  <dimension ref="A1:AW147"/>
  <sheetViews>
    <sheetView showGridLines="0" tabSelected="1" zoomScale="80" zoomScaleNormal="80" workbookViewId="0">
      <pane xSplit="15" ySplit="2" topLeftCell="P33" activePane="bottomRight" state="frozen"/>
      <selection pane="topRight"/>
      <selection pane="bottomLeft"/>
      <selection pane="bottomRight" activeCell="AO45" sqref="AO45"/>
    </sheetView>
  </sheetViews>
  <sheetFormatPr baseColWidth="10" defaultColWidth="9.33203125" defaultRowHeight="30.75" customHeight="1" x14ac:dyDescent="0.4"/>
  <cols>
    <col min="1" max="1" width="1.77734375" style="1" customWidth="1"/>
    <col min="2" max="2" width="20.88671875" style="2" customWidth="1"/>
    <col min="3" max="3" width="1.77734375" style="3" customWidth="1"/>
    <col min="4" max="4" width="15.6640625" style="4" customWidth="1"/>
    <col min="5" max="6" width="13.33203125" style="5" customWidth="1"/>
    <col min="7" max="7" width="34.77734375" style="5" customWidth="1"/>
    <col min="8" max="8" width="8.6640625" style="6" customWidth="1"/>
    <col min="9" max="9" width="8.6640625" style="6" hidden="1" customWidth="1"/>
    <col min="10" max="10" width="13.33203125" style="5" hidden="1" customWidth="1"/>
    <col min="11" max="11" width="8.33203125" style="5" hidden="1" customWidth="1"/>
    <col min="12" max="12" width="13.33203125" style="7" hidden="1" customWidth="1"/>
    <col min="13" max="13" width="13.6640625" style="4" hidden="1" customWidth="1"/>
    <col min="14" max="14" width="8.6640625" style="8" hidden="1" customWidth="1"/>
    <col min="15" max="15" width="10.21875" style="8" hidden="1" customWidth="1"/>
    <col min="16" max="18" width="8.109375" style="4" hidden="1" customWidth="1"/>
    <col min="19" max="19" width="0" hidden="1" customWidth="1"/>
    <col min="20" max="20" width="8.109375" style="9" hidden="1" customWidth="1"/>
    <col min="21" max="21" width="27" style="52" customWidth="1"/>
    <col min="22" max="23" width="8.5546875" style="52" hidden="1" customWidth="1"/>
    <col min="24" max="25" width="15.6640625" style="9" hidden="1" customWidth="1"/>
    <col min="26" max="26" width="7.77734375" style="9" customWidth="1"/>
    <col min="27" max="28" width="7.77734375" style="10" customWidth="1"/>
    <col min="29" max="29" width="8.33203125" style="11" customWidth="1"/>
    <col min="30" max="30" width="9.33203125" style="4"/>
    <col min="31" max="31" width="9.33203125" style="5"/>
    <col min="32" max="32" width="9.33203125" style="4"/>
    <col min="33" max="33" width="9.33203125" style="5"/>
    <col min="34" max="34" width="9.33203125" style="4"/>
    <col min="35" max="39" width="0" style="4" hidden="1" customWidth="1"/>
    <col min="40" max="16384" width="9.33203125" style="4"/>
  </cols>
  <sheetData>
    <row r="1" spans="2:49" ht="51" customHeight="1" x14ac:dyDescent="0.3">
      <c r="B1" s="12" t="s">
        <v>0</v>
      </c>
      <c r="D1" s="13" t="s">
        <v>1</v>
      </c>
      <c r="E1" s="13"/>
      <c r="F1" s="13"/>
      <c r="G1" s="13"/>
      <c r="H1" s="14"/>
      <c r="I1" s="23"/>
      <c r="J1" s="13"/>
      <c r="K1" s="13"/>
      <c r="L1" s="13"/>
      <c r="M1" s="13"/>
      <c r="N1" s="24"/>
      <c r="O1" s="24"/>
      <c r="P1" s="13"/>
      <c r="Q1" s="13"/>
      <c r="R1" s="13"/>
      <c r="S1" s="13"/>
      <c r="T1" s="13"/>
      <c r="U1" s="13"/>
      <c r="V1" s="13"/>
      <c r="W1" s="13"/>
      <c r="X1" s="13"/>
      <c r="Y1" s="13"/>
      <c r="Z1" s="38"/>
      <c r="AA1" s="38"/>
      <c r="AB1" s="38"/>
      <c r="AC1" s="4"/>
    </row>
    <row r="2" spans="2:49" ht="30.75" customHeight="1" x14ac:dyDescent="0.3">
      <c r="B2" s="15">
        <v>44271</v>
      </c>
      <c r="D2" s="16" t="s">
        <v>2</v>
      </c>
      <c r="E2" s="16" t="s">
        <v>3</v>
      </c>
      <c r="F2" s="16" t="s">
        <v>4</v>
      </c>
      <c r="G2" s="16" t="s">
        <v>5</v>
      </c>
      <c r="H2" s="17" t="s">
        <v>6</v>
      </c>
      <c r="I2" s="17" t="s">
        <v>7</v>
      </c>
      <c r="J2" s="16" t="s">
        <v>8</v>
      </c>
      <c r="K2" s="16" t="s">
        <v>9</v>
      </c>
      <c r="L2" s="25" t="s">
        <v>10</v>
      </c>
      <c r="M2" s="26" t="s">
        <v>11</v>
      </c>
      <c r="N2" s="27" t="s">
        <v>12</v>
      </c>
      <c r="O2" s="28" t="s">
        <v>13</v>
      </c>
      <c r="P2" s="16" t="s">
        <v>14</v>
      </c>
      <c r="Q2" s="34" t="s">
        <v>15</v>
      </c>
      <c r="R2" s="34" t="s">
        <v>16</v>
      </c>
      <c r="S2" s="35" t="s">
        <v>17</v>
      </c>
      <c r="T2" s="35" t="s">
        <v>18</v>
      </c>
      <c r="U2" s="50" t="s">
        <v>19</v>
      </c>
      <c r="V2" s="50" t="s">
        <v>20</v>
      </c>
      <c r="W2" s="50" t="s">
        <v>21</v>
      </c>
      <c r="X2" s="36" t="s">
        <v>22</v>
      </c>
      <c r="Y2" s="36" t="s">
        <v>23</v>
      </c>
      <c r="Z2" s="39" t="s">
        <v>24</v>
      </c>
      <c r="AA2" s="39" t="s">
        <v>25</v>
      </c>
      <c r="AB2" s="39" t="s">
        <v>26</v>
      </c>
      <c r="AC2" s="40" t="s">
        <v>27</v>
      </c>
      <c r="AD2" s="41" t="s">
        <v>28</v>
      </c>
      <c r="AE2" s="41" t="s">
        <v>29</v>
      </c>
      <c r="AF2" s="53" t="s">
        <v>30</v>
      </c>
      <c r="AG2" s="5" t="s">
        <v>31</v>
      </c>
    </row>
    <row r="3" spans="2:49" ht="30.75" customHeight="1" x14ac:dyDescent="0.3">
      <c r="B3" s="12" t="s">
        <v>32</v>
      </c>
      <c r="D3" s="56"/>
      <c r="E3" s="56"/>
      <c r="F3" s="56"/>
      <c r="G3" s="57"/>
      <c r="H3" s="58"/>
      <c r="I3" s="58"/>
      <c r="J3" s="59"/>
      <c r="K3" s="29">
        <v>5</v>
      </c>
      <c r="L3" s="30">
        <v>43794</v>
      </c>
      <c r="M3" s="31"/>
      <c r="N3" s="32"/>
      <c r="O3" s="33">
        <f>tbl邀请[[#This Row],[拍单日期]]+5+tbl邀请[[#This Row],[收货后出稿时间]]</f>
        <v>43804</v>
      </c>
      <c r="P3" s="60"/>
      <c r="Q3" s="54"/>
      <c r="R3" s="54"/>
      <c r="S3" s="54"/>
      <c r="T3" s="62"/>
      <c r="U3" s="55"/>
      <c r="V3" s="55"/>
      <c r="W3" s="61"/>
      <c r="X3" s="37"/>
      <c r="Y3" s="37"/>
      <c r="Z3" s="63"/>
      <c r="AA3" s="63"/>
      <c r="AB3" s="63"/>
      <c r="AC3" s="54"/>
      <c r="AD3" s="54"/>
      <c r="AE3" s="54"/>
      <c r="AF3" s="54" t="s">
        <v>35</v>
      </c>
      <c r="AG3" s="54">
        <v>1</v>
      </c>
      <c r="AI3" s="4" t="s">
        <v>72</v>
      </c>
      <c r="AJ3" s="4" t="s">
        <v>72</v>
      </c>
      <c r="AK3" s="4" t="e">
        <f>VLOOKUP(AJ3,[1]!Posts[#Data],2,FALSE)</f>
        <v>#REF!</v>
      </c>
      <c r="AL3" s="4" t="e">
        <f>VLOOKUP(AJ3,[1]!Posts[#Data],3,FALSE)</f>
        <v>#REF!</v>
      </c>
      <c r="AM3" s="4" t="e">
        <f>VLOOKUP(AJ3,[1]!Posts[#Data],4,FALSE)</f>
        <v>#REF!</v>
      </c>
    </row>
    <row r="4" spans="2:49" ht="19.5" customHeight="1" x14ac:dyDescent="0.3">
      <c r="B4" s="18">
        <f ca="1">婚礼日期-TODAY()</f>
        <v>-9</v>
      </c>
      <c r="D4" s="56" t="s">
        <v>461</v>
      </c>
      <c r="E4" s="56" t="s">
        <v>134</v>
      </c>
      <c r="F4" s="56" t="s">
        <v>488</v>
      </c>
      <c r="G4" s="69" t="s">
        <v>135</v>
      </c>
      <c r="H4" s="58" t="s">
        <v>53</v>
      </c>
      <c r="I4" s="58">
        <v>300</v>
      </c>
      <c r="J4" s="59" t="s">
        <v>134</v>
      </c>
      <c r="K4" s="60">
        <v>5</v>
      </c>
      <c r="L4" s="54">
        <v>43783</v>
      </c>
      <c r="M4" s="54" t="s">
        <v>136</v>
      </c>
      <c r="N4" s="54">
        <v>144</v>
      </c>
      <c r="O4" s="62" t="e">
        <v>#REF!</v>
      </c>
      <c r="P4" s="55" t="s">
        <v>34</v>
      </c>
      <c r="Q4" s="54">
        <v>10</v>
      </c>
      <c r="R4" s="54">
        <v>8</v>
      </c>
      <c r="S4" s="54" t="s">
        <v>34</v>
      </c>
      <c r="T4" s="62">
        <v>300</v>
      </c>
      <c r="U4" s="55"/>
      <c r="V4" s="55"/>
      <c r="W4" s="61"/>
      <c r="X4" s="67"/>
      <c r="Y4" s="67"/>
      <c r="Z4" s="63">
        <v>190</v>
      </c>
      <c r="AA4" s="63">
        <v>21</v>
      </c>
      <c r="AB4" s="63">
        <v>133</v>
      </c>
      <c r="AC4" s="60"/>
      <c r="AD4" s="54"/>
      <c r="AE4" s="54" t="s">
        <v>34</v>
      </c>
      <c r="AF4" s="54"/>
      <c r="AG4" s="62"/>
      <c r="AH4" s="55"/>
      <c r="AI4" s="55" t="s">
        <v>73</v>
      </c>
      <c r="AJ4" s="61" t="s">
        <v>73</v>
      </c>
      <c r="AK4" s="63" t="e">
        <f>VLOOKUP(AJ4,[1]!Posts[#Data],2,FALSE)</f>
        <v>#REF!</v>
      </c>
      <c r="AL4" s="63" t="e">
        <f>VLOOKUP(AJ4,[1]!Posts[#Data],3,FALSE)</f>
        <v>#REF!</v>
      </c>
      <c r="AM4" s="64" t="e">
        <f>VLOOKUP(AJ4,[1]!Posts[#Data],4,FALSE)</f>
        <v>#REF!</v>
      </c>
      <c r="AN4" s="55"/>
      <c r="AO4" s="61"/>
      <c r="AP4" s="63"/>
      <c r="AQ4" s="63"/>
      <c r="AR4" s="64"/>
      <c r="AS4" s="54"/>
      <c r="AT4" s="54"/>
      <c r="AU4" s="54"/>
      <c r="AV4" s="54"/>
      <c r="AW4" s="54"/>
    </row>
    <row r="5" spans="2:49" ht="19.5" customHeight="1" x14ac:dyDescent="0.4">
      <c r="B5" s="19" t="s">
        <v>36</v>
      </c>
      <c r="D5" s="56" t="s">
        <v>137</v>
      </c>
      <c r="E5" s="56" t="s">
        <v>33</v>
      </c>
      <c r="F5" s="56" t="s">
        <v>462</v>
      </c>
      <c r="G5" s="57" t="s">
        <v>138</v>
      </c>
      <c r="H5" s="58" t="s">
        <v>46</v>
      </c>
      <c r="I5" s="58">
        <v>300</v>
      </c>
      <c r="J5" s="59" t="s">
        <v>139</v>
      </c>
      <c r="K5" s="60">
        <v>3</v>
      </c>
      <c r="L5" s="54">
        <v>43783</v>
      </c>
      <c r="M5" s="54" t="s">
        <v>140</v>
      </c>
      <c r="N5" s="54">
        <v>159</v>
      </c>
      <c r="O5" s="62" t="e">
        <v>#REF!</v>
      </c>
      <c r="P5" s="55" t="s">
        <v>34</v>
      </c>
      <c r="Q5" s="54">
        <v>10</v>
      </c>
      <c r="R5" s="54">
        <v>8</v>
      </c>
      <c r="S5" s="54" t="s">
        <v>34</v>
      </c>
      <c r="T5" s="62">
        <v>300</v>
      </c>
      <c r="U5" s="55" t="s">
        <v>141</v>
      </c>
      <c r="V5" s="55"/>
      <c r="W5" s="61"/>
      <c r="X5" s="67"/>
      <c r="Y5" s="67"/>
      <c r="Z5" s="63">
        <v>423</v>
      </c>
      <c r="AA5" s="63">
        <v>24</v>
      </c>
      <c r="AB5" s="63">
        <v>233</v>
      </c>
      <c r="AC5" s="60"/>
      <c r="AD5" s="54"/>
      <c r="AE5" s="54" t="s">
        <v>34</v>
      </c>
      <c r="AF5" s="54"/>
      <c r="AG5" s="62"/>
      <c r="AH5" s="55"/>
      <c r="AI5" s="55" t="s">
        <v>74</v>
      </c>
      <c r="AJ5" s="61" t="s">
        <v>74</v>
      </c>
      <c r="AK5" s="63" t="e">
        <f>VLOOKUP(AJ5,[1]!Posts[#Data],2,FALSE)</f>
        <v>#REF!</v>
      </c>
      <c r="AL5" s="63" t="e">
        <f>VLOOKUP(AJ5,[1]!Posts[#Data],3,FALSE)</f>
        <v>#REF!</v>
      </c>
      <c r="AM5" s="64" t="e">
        <f>VLOOKUP(AJ5,[1]!Posts[#Data],4,FALSE)</f>
        <v>#REF!</v>
      </c>
      <c r="AN5" s="55"/>
      <c r="AO5" s="61"/>
      <c r="AP5" s="63"/>
      <c r="AQ5" s="63"/>
      <c r="AR5" s="64"/>
      <c r="AS5" s="54"/>
      <c r="AT5" s="54"/>
      <c r="AU5" s="54"/>
      <c r="AV5" s="54"/>
      <c r="AW5" s="54"/>
    </row>
    <row r="6" spans="2:49" ht="19.5" customHeight="1" x14ac:dyDescent="0.3">
      <c r="B6" s="20">
        <f>tbl邀请[[#Totals],[小红书昵称]]</f>
        <v>62</v>
      </c>
      <c r="D6" s="56" t="s">
        <v>142</v>
      </c>
      <c r="E6" s="56" t="s">
        <v>143</v>
      </c>
      <c r="F6" s="56" t="s">
        <v>463</v>
      </c>
      <c r="G6" s="69" t="s">
        <v>144</v>
      </c>
      <c r="H6" s="58" t="s">
        <v>48</v>
      </c>
      <c r="I6" s="58">
        <v>600</v>
      </c>
      <c r="J6" s="59" t="s">
        <v>145</v>
      </c>
      <c r="K6" s="60">
        <v>5</v>
      </c>
      <c r="L6" s="54">
        <v>43786</v>
      </c>
      <c r="M6" s="54" t="s">
        <v>146</v>
      </c>
      <c r="N6" s="54">
        <v>159</v>
      </c>
      <c r="O6" s="62" t="e">
        <v>#REF!</v>
      </c>
      <c r="P6" s="55" t="s">
        <v>34</v>
      </c>
      <c r="Q6" s="54">
        <v>10</v>
      </c>
      <c r="R6" s="54">
        <v>8</v>
      </c>
      <c r="S6" s="54" t="s">
        <v>34</v>
      </c>
      <c r="T6" s="62">
        <v>600</v>
      </c>
      <c r="U6" s="55"/>
      <c r="V6" s="55"/>
      <c r="W6" s="61"/>
      <c r="X6" s="67"/>
      <c r="Y6" s="67"/>
      <c r="Z6" s="63">
        <v>88</v>
      </c>
      <c r="AA6" s="63">
        <v>6</v>
      </c>
      <c r="AB6" s="63">
        <v>60</v>
      </c>
      <c r="AC6" s="60"/>
      <c r="AD6" s="54"/>
      <c r="AE6" s="54" t="s">
        <v>34</v>
      </c>
      <c r="AF6" s="54"/>
      <c r="AG6" s="62"/>
      <c r="AH6" s="55"/>
      <c r="AI6" s="55" t="s">
        <v>75</v>
      </c>
      <c r="AJ6" s="61" t="s">
        <v>75</v>
      </c>
      <c r="AK6" s="63" t="e">
        <f>VLOOKUP(AJ6,[1]!Posts[#Data],2,FALSE)</f>
        <v>#REF!</v>
      </c>
      <c r="AL6" s="63" t="e">
        <f>VLOOKUP(AJ6,[1]!Posts[#Data],3,FALSE)</f>
        <v>#REF!</v>
      </c>
      <c r="AM6" s="64" t="e">
        <f>VLOOKUP(AJ6,[1]!Posts[#Data],4,FALSE)</f>
        <v>#REF!</v>
      </c>
      <c r="AN6" s="55"/>
      <c r="AO6" s="61"/>
      <c r="AP6" s="63"/>
      <c r="AQ6" s="63"/>
      <c r="AR6" s="64"/>
      <c r="AS6" s="54"/>
      <c r="AT6" s="54"/>
      <c r="AU6" s="54"/>
      <c r="AV6" s="54"/>
      <c r="AW6" s="54"/>
    </row>
    <row r="7" spans="2:49" ht="19.5" customHeight="1" x14ac:dyDescent="0.4">
      <c r="B7" s="19" t="s">
        <v>37</v>
      </c>
      <c r="D7" s="56" t="s">
        <v>147</v>
      </c>
      <c r="E7" s="56" t="s">
        <v>148</v>
      </c>
      <c r="F7" s="56" t="s">
        <v>484</v>
      </c>
      <c r="G7" s="57" t="s">
        <v>149</v>
      </c>
      <c r="H7" s="58" t="s">
        <v>48</v>
      </c>
      <c r="I7" s="58">
        <v>500</v>
      </c>
      <c r="J7" s="59" t="s">
        <v>150</v>
      </c>
      <c r="K7" s="60">
        <v>5</v>
      </c>
      <c r="L7" s="54">
        <v>43783</v>
      </c>
      <c r="M7" s="54" t="s">
        <v>151</v>
      </c>
      <c r="N7" s="54">
        <v>159</v>
      </c>
      <c r="O7" s="62" t="e">
        <v>#REF!</v>
      </c>
      <c r="P7" s="55" t="s">
        <v>34</v>
      </c>
      <c r="Q7" s="54">
        <v>10</v>
      </c>
      <c r="R7" s="54">
        <v>9</v>
      </c>
      <c r="S7" s="54" t="s">
        <v>34</v>
      </c>
      <c r="T7" s="62">
        <v>500</v>
      </c>
      <c r="U7" s="68" t="s">
        <v>486</v>
      </c>
      <c r="V7" s="55"/>
      <c r="W7" s="61"/>
      <c r="X7" s="67"/>
      <c r="Y7" s="67"/>
      <c r="Z7" s="63">
        <v>292</v>
      </c>
      <c r="AA7" s="63">
        <v>21</v>
      </c>
      <c r="AB7" s="63">
        <v>164</v>
      </c>
      <c r="AC7" s="60"/>
      <c r="AD7" s="54"/>
      <c r="AE7" s="54" t="s">
        <v>34</v>
      </c>
      <c r="AF7" s="54"/>
      <c r="AG7" s="62"/>
      <c r="AH7" s="55"/>
      <c r="AI7" s="55" t="s">
        <v>76</v>
      </c>
      <c r="AJ7" s="61" t="s">
        <v>76</v>
      </c>
      <c r="AK7" s="63" t="e">
        <f>VLOOKUP(AJ7,[1]!Posts[#Data],2,FALSE)</f>
        <v>#REF!</v>
      </c>
      <c r="AL7" s="63" t="e">
        <f>VLOOKUP(AJ7,[1]!Posts[#Data],3,FALSE)</f>
        <v>#REF!</v>
      </c>
      <c r="AM7" s="64" t="e">
        <f>VLOOKUP(AJ7,[1]!Posts[#Data],4,FALSE)</f>
        <v>#REF!</v>
      </c>
      <c r="AN7" s="55"/>
      <c r="AO7" s="61"/>
      <c r="AP7" s="63"/>
      <c r="AQ7" s="63"/>
      <c r="AR7" s="64"/>
      <c r="AS7" s="54"/>
      <c r="AT7" s="54"/>
      <c r="AU7" s="54"/>
      <c r="AV7" s="54"/>
      <c r="AW7" s="54"/>
    </row>
    <row r="8" spans="2:49" ht="19.5" customHeight="1" x14ac:dyDescent="0.3">
      <c r="B8" s="20">
        <f>tbl邀请[[#Totals],[拍单日期]]</f>
        <v>63</v>
      </c>
      <c r="D8" s="56" t="s">
        <v>152</v>
      </c>
      <c r="E8" s="56" t="s">
        <v>153</v>
      </c>
      <c r="F8" s="56" t="s">
        <v>152</v>
      </c>
      <c r="G8" s="69" t="s">
        <v>154</v>
      </c>
      <c r="H8" s="58" t="s">
        <v>46</v>
      </c>
      <c r="I8" s="58">
        <v>400</v>
      </c>
      <c r="J8" s="59" t="s">
        <v>153</v>
      </c>
      <c r="K8" s="60">
        <v>5</v>
      </c>
      <c r="L8" s="54">
        <v>43783</v>
      </c>
      <c r="M8" s="54" t="s">
        <v>155</v>
      </c>
      <c r="N8" s="54">
        <v>159</v>
      </c>
      <c r="O8" s="62" t="e">
        <v>#REF!</v>
      </c>
      <c r="P8" s="55" t="s">
        <v>34</v>
      </c>
      <c r="Q8" s="54">
        <v>10</v>
      </c>
      <c r="R8" s="54">
        <v>8</v>
      </c>
      <c r="S8" s="54" t="s">
        <v>34</v>
      </c>
      <c r="T8" s="62">
        <v>400</v>
      </c>
      <c r="U8" s="68" t="s">
        <v>514</v>
      </c>
      <c r="V8" s="55"/>
      <c r="W8" s="61"/>
      <c r="X8" s="67"/>
      <c r="Y8" s="67"/>
      <c r="Z8" s="63">
        <v>489</v>
      </c>
      <c r="AA8" s="63">
        <v>19</v>
      </c>
      <c r="AB8" s="63">
        <v>417</v>
      </c>
      <c r="AC8" s="60"/>
      <c r="AD8" s="54"/>
      <c r="AE8" s="54" t="s">
        <v>34</v>
      </c>
      <c r="AF8" s="54"/>
      <c r="AG8" s="62"/>
      <c r="AH8" s="55"/>
      <c r="AI8" s="55" t="s">
        <v>77</v>
      </c>
      <c r="AJ8" s="61" t="s">
        <v>77</v>
      </c>
      <c r="AK8" s="63" t="e">
        <f>VLOOKUP(AJ8,[1]!Posts[#Data],2,FALSE)</f>
        <v>#REF!</v>
      </c>
      <c r="AL8" s="63" t="e">
        <f>VLOOKUP(AJ8,[1]!Posts[#Data],3,FALSE)</f>
        <v>#REF!</v>
      </c>
      <c r="AM8" s="64" t="e">
        <f>VLOOKUP(AJ8,[1]!Posts[#Data],4,FALSE)</f>
        <v>#REF!</v>
      </c>
      <c r="AN8" s="55"/>
      <c r="AO8" s="61"/>
      <c r="AP8" s="63"/>
      <c r="AQ8" s="63"/>
      <c r="AR8" s="64"/>
      <c r="AS8" s="54"/>
      <c r="AT8" s="54"/>
      <c r="AU8" s="54"/>
      <c r="AV8" s="54"/>
      <c r="AW8" s="54"/>
    </row>
    <row r="9" spans="2:49" ht="19.5" customHeight="1" x14ac:dyDescent="0.4">
      <c r="B9" s="19" t="s">
        <v>38</v>
      </c>
      <c r="D9" s="56" t="s">
        <v>156</v>
      </c>
      <c r="E9" s="56" t="s">
        <v>157</v>
      </c>
      <c r="F9" s="56" t="s">
        <v>156</v>
      </c>
      <c r="G9" s="69" t="s">
        <v>158</v>
      </c>
      <c r="H9" s="58" t="s">
        <v>159</v>
      </c>
      <c r="I9" s="58">
        <v>400</v>
      </c>
      <c r="J9" s="59" t="s">
        <v>160</v>
      </c>
      <c r="K9" s="60">
        <v>5</v>
      </c>
      <c r="L9" s="54">
        <v>43783</v>
      </c>
      <c r="M9" s="54" t="s">
        <v>161</v>
      </c>
      <c r="N9" s="54">
        <v>159</v>
      </c>
      <c r="O9" s="62" t="e">
        <v>#REF!</v>
      </c>
      <c r="P9" s="55" t="s">
        <v>34</v>
      </c>
      <c r="Q9" s="54">
        <v>10</v>
      </c>
      <c r="R9" s="54">
        <v>8</v>
      </c>
      <c r="S9" s="54" t="s">
        <v>34</v>
      </c>
      <c r="T9" s="62">
        <v>400</v>
      </c>
      <c r="U9" s="55"/>
      <c r="V9" s="55"/>
      <c r="W9" s="61"/>
      <c r="X9" s="67"/>
      <c r="Y9" s="67"/>
      <c r="Z9" s="63">
        <v>99</v>
      </c>
      <c r="AA9" s="63">
        <v>12</v>
      </c>
      <c r="AB9" s="63">
        <v>144</v>
      </c>
      <c r="AC9" s="60"/>
      <c r="AD9" s="54"/>
      <c r="AE9" s="54" t="s">
        <v>34</v>
      </c>
      <c r="AF9" s="54"/>
      <c r="AG9" s="62"/>
      <c r="AH9" s="55"/>
      <c r="AI9" s="55" t="s">
        <v>78</v>
      </c>
      <c r="AJ9" s="61" t="s">
        <v>78</v>
      </c>
      <c r="AK9" s="63" t="e">
        <f>VLOOKUP(AJ9,[1]!Posts[#Data],2,FALSE)</f>
        <v>#REF!</v>
      </c>
      <c r="AL9" s="63" t="e">
        <f>VLOOKUP(AJ9,[1]!Posts[#Data],3,FALSE)</f>
        <v>#REF!</v>
      </c>
      <c r="AM9" s="64" t="e">
        <f>VLOOKUP(AJ9,[1]!Posts[#Data],4,FALSE)</f>
        <v>#REF!</v>
      </c>
      <c r="AN9" s="55"/>
      <c r="AO9" s="61"/>
      <c r="AP9" s="63"/>
      <c r="AQ9" s="63"/>
      <c r="AR9" s="64"/>
      <c r="AS9" s="54"/>
      <c r="AT9" s="54"/>
      <c r="AU9" s="54"/>
      <c r="AV9" s="54"/>
      <c r="AW9" s="54"/>
    </row>
    <row r="10" spans="2:49" ht="19.5" customHeight="1" x14ac:dyDescent="0.3">
      <c r="B10" s="20">
        <f>tbl邀请[[#Totals],[是否交稿]]</f>
        <v>62</v>
      </c>
      <c r="D10" s="56" t="s">
        <v>162</v>
      </c>
      <c r="E10" s="56" t="s">
        <v>163</v>
      </c>
      <c r="F10" s="70" t="s">
        <v>489</v>
      </c>
      <c r="G10" s="69" t="s">
        <v>164</v>
      </c>
      <c r="H10" s="58" t="s">
        <v>56</v>
      </c>
      <c r="I10" s="58">
        <v>350</v>
      </c>
      <c r="J10" s="59" t="s">
        <v>165</v>
      </c>
      <c r="K10" s="60">
        <v>5</v>
      </c>
      <c r="L10" s="54">
        <v>43784</v>
      </c>
      <c r="M10" s="54" t="s">
        <v>166</v>
      </c>
      <c r="N10" s="54">
        <v>159</v>
      </c>
      <c r="O10" s="62" t="e">
        <v>#REF!</v>
      </c>
      <c r="P10" s="55" t="s">
        <v>34</v>
      </c>
      <c r="Q10" s="54">
        <v>10</v>
      </c>
      <c r="R10" s="54">
        <v>8</v>
      </c>
      <c r="S10" s="54" t="s">
        <v>34</v>
      </c>
      <c r="T10" s="62">
        <v>350</v>
      </c>
      <c r="U10" s="68" t="s">
        <v>518</v>
      </c>
      <c r="V10" s="55"/>
      <c r="W10" s="61"/>
      <c r="X10" s="67"/>
      <c r="Y10" s="67"/>
      <c r="Z10" s="63">
        <v>336</v>
      </c>
      <c r="AA10" s="63">
        <v>15</v>
      </c>
      <c r="AB10" s="63">
        <v>240</v>
      </c>
      <c r="AC10" s="60"/>
      <c r="AD10" s="54"/>
      <c r="AE10" s="54" t="s">
        <v>34</v>
      </c>
      <c r="AF10" s="54"/>
      <c r="AG10" s="62"/>
      <c r="AH10" s="55"/>
      <c r="AI10" s="55" t="s">
        <v>79</v>
      </c>
      <c r="AJ10" s="61" t="s">
        <v>79</v>
      </c>
      <c r="AK10" s="63" t="e">
        <f>VLOOKUP(AJ10,[1]!Posts[#Data],2,FALSE)</f>
        <v>#REF!</v>
      </c>
      <c r="AL10" s="63" t="e">
        <f>VLOOKUP(AJ10,[1]!Posts[#Data],3,FALSE)</f>
        <v>#REF!</v>
      </c>
      <c r="AM10" s="64" t="e">
        <f>VLOOKUP(AJ10,[1]!Posts[#Data],4,FALSE)</f>
        <v>#REF!</v>
      </c>
      <c r="AN10" s="55"/>
      <c r="AO10" s="61"/>
      <c r="AP10" s="63"/>
      <c r="AQ10" s="63"/>
      <c r="AR10" s="64"/>
      <c r="AS10" s="54"/>
      <c r="AT10" s="54"/>
      <c r="AU10" s="54"/>
      <c r="AV10" s="54"/>
      <c r="AW10" s="54"/>
    </row>
    <row r="11" spans="2:49" ht="19.5" customHeight="1" x14ac:dyDescent="0.4">
      <c r="B11" s="19" t="s">
        <v>39</v>
      </c>
      <c r="D11" s="56" t="s">
        <v>65</v>
      </c>
      <c r="E11" s="56" t="s">
        <v>167</v>
      </c>
      <c r="F11" s="56" t="s">
        <v>490</v>
      </c>
      <c r="G11" s="69" t="s">
        <v>168</v>
      </c>
      <c r="H11" s="58" t="s">
        <v>169</v>
      </c>
      <c r="I11" s="58">
        <v>350</v>
      </c>
      <c r="J11" s="59" t="s">
        <v>170</v>
      </c>
      <c r="K11" s="60">
        <v>5</v>
      </c>
      <c r="L11" s="54">
        <v>43783</v>
      </c>
      <c r="M11" s="54" t="s">
        <v>171</v>
      </c>
      <c r="N11" s="54">
        <v>159</v>
      </c>
      <c r="O11" s="62" t="e">
        <v>#REF!</v>
      </c>
      <c r="P11" s="55" t="s">
        <v>34</v>
      </c>
      <c r="Q11" s="54">
        <v>10</v>
      </c>
      <c r="R11" s="54">
        <v>7</v>
      </c>
      <c r="S11" s="54" t="s">
        <v>34</v>
      </c>
      <c r="T11" s="62">
        <v>350</v>
      </c>
      <c r="U11" s="68" t="s">
        <v>519</v>
      </c>
      <c r="V11" s="55" t="s">
        <v>172</v>
      </c>
      <c r="W11" s="61"/>
      <c r="X11" s="67"/>
      <c r="Y11" s="67"/>
      <c r="Z11" s="63">
        <v>150</v>
      </c>
      <c r="AA11" s="63">
        <v>0</v>
      </c>
      <c r="AB11" s="63">
        <v>209</v>
      </c>
      <c r="AC11" s="60"/>
      <c r="AD11" s="54"/>
      <c r="AE11" s="54" t="s">
        <v>34</v>
      </c>
      <c r="AF11" s="54"/>
      <c r="AG11" s="62"/>
      <c r="AH11" s="55"/>
      <c r="AI11" s="55" t="s">
        <v>80</v>
      </c>
      <c r="AJ11" s="61" t="s">
        <v>80</v>
      </c>
      <c r="AK11" s="63" t="e">
        <f>VLOOKUP(AJ11,[1]!Posts[#Data],2,FALSE)</f>
        <v>#REF!</v>
      </c>
      <c r="AL11" s="63" t="e">
        <f>VLOOKUP(AJ11,[1]!Posts[#Data],3,FALSE)</f>
        <v>#REF!</v>
      </c>
      <c r="AM11" s="64" t="e">
        <f>VLOOKUP(AJ11,[1]!Posts[#Data],4,FALSE)</f>
        <v>#REF!</v>
      </c>
      <c r="AN11" s="55"/>
      <c r="AO11" s="61"/>
      <c r="AP11" s="63"/>
      <c r="AQ11" s="63"/>
      <c r="AR11" s="64"/>
      <c r="AS11" s="54"/>
      <c r="AT11" s="54"/>
      <c r="AU11" s="54"/>
      <c r="AV11" s="54"/>
      <c r="AW11" s="54"/>
    </row>
    <row r="12" spans="2:49" ht="19.5" customHeight="1" x14ac:dyDescent="0.3">
      <c r="B12" s="20">
        <f>tbl邀请[[#Totals],[是否发布]]</f>
        <v>62</v>
      </c>
      <c r="D12" s="56" t="s">
        <v>173</v>
      </c>
      <c r="E12" s="56" t="s">
        <v>174</v>
      </c>
      <c r="F12" s="56" t="s">
        <v>175</v>
      </c>
      <c r="G12" s="57" t="s">
        <v>176</v>
      </c>
      <c r="H12" s="58" t="s">
        <v>49</v>
      </c>
      <c r="I12" s="58">
        <v>900</v>
      </c>
      <c r="J12" s="59" t="s">
        <v>174</v>
      </c>
      <c r="K12" s="60">
        <v>3</v>
      </c>
      <c r="L12" s="54">
        <v>43784</v>
      </c>
      <c r="M12" s="54" t="s">
        <v>177</v>
      </c>
      <c r="N12" s="54">
        <v>159</v>
      </c>
      <c r="O12" s="62" t="e">
        <v>#REF!</v>
      </c>
      <c r="P12" s="55" t="s">
        <v>34</v>
      </c>
      <c r="Q12" s="54">
        <v>10</v>
      </c>
      <c r="R12" s="54">
        <v>8</v>
      </c>
      <c r="S12" s="54" t="s">
        <v>34</v>
      </c>
      <c r="T12" s="62">
        <v>900</v>
      </c>
      <c r="U12" s="55" t="s">
        <v>178</v>
      </c>
      <c r="V12" s="55"/>
      <c r="W12" s="61"/>
      <c r="X12" s="67"/>
      <c r="Y12" s="67"/>
      <c r="Z12" s="63">
        <v>624</v>
      </c>
      <c r="AA12" s="63">
        <v>27</v>
      </c>
      <c r="AB12" s="63">
        <v>588</v>
      </c>
      <c r="AC12" s="60"/>
      <c r="AD12" s="54"/>
      <c r="AE12" s="54" t="s">
        <v>34</v>
      </c>
      <c r="AF12" s="54"/>
      <c r="AG12" s="62"/>
      <c r="AH12" s="55"/>
      <c r="AI12" s="55" t="s">
        <v>81</v>
      </c>
      <c r="AJ12" s="61" t="s">
        <v>81</v>
      </c>
      <c r="AK12" s="63" t="e">
        <f>VLOOKUP(AJ12,[1]!Posts[#Data],2,FALSE)</f>
        <v>#REF!</v>
      </c>
      <c r="AL12" s="63" t="e">
        <f>VLOOKUP(AJ12,[1]!Posts[#Data],3,FALSE)</f>
        <v>#REF!</v>
      </c>
      <c r="AM12" s="64" t="e">
        <f>VLOOKUP(AJ12,[1]!Posts[#Data],4,FALSE)</f>
        <v>#REF!</v>
      </c>
      <c r="AN12" s="55"/>
      <c r="AO12" s="61"/>
      <c r="AP12" s="63"/>
      <c r="AQ12" s="63"/>
      <c r="AR12" s="64"/>
      <c r="AS12" s="54"/>
      <c r="AT12" s="54"/>
      <c r="AU12" s="54"/>
      <c r="AV12" s="54"/>
      <c r="AW12" s="54"/>
    </row>
    <row r="13" spans="2:49" ht="19.5" customHeight="1" x14ac:dyDescent="0.4">
      <c r="B13" s="19" t="s">
        <v>40</v>
      </c>
      <c r="D13" s="56" t="s">
        <v>464</v>
      </c>
      <c r="E13" s="56" t="s">
        <v>179</v>
      </c>
      <c r="F13" s="56" t="s">
        <v>465</v>
      </c>
      <c r="G13" s="69" t="s">
        <v>180</v>
      </c>
      <c r="H13" s="58" t="s">
        <v>56</v>
      </c>
      <c r="I13" s="58">
        <v>350</v>
      </c>
      <c r="J13" s="59" t="s">
        <v>181</v>
      </c>
      <c r="K13" s="60">
        <v>5</v>
      </c>
      <c r="L13" s="54">
        <v>43784</v>
      </c>
      <c r="M13" s="54" t="s">
        <v>182</v>
      </c>
      <c r="N13" s="54">
        <v>144</v>
      </c>
      <c r="O13" s="62" t="e">
        <v>#REF!</v>
      </c>
      <c r="P13" s="55" t="s">
        <v>34</v>
      </c>
      <c r="Q13" s="54">
        <v>10</v>
      </c>
      <c r="R13" s="54">
        <v>8</v>
      </c>
      <c r="S13" s="54" t="s">
        <v>34</v>
      </c>
      <c r="T13" s="62">
        <v>350</v>
      </c>
      <c r="U13" s="68" t="s">
        <v>520</v>
      </c>
      <c r="V13" s="55"/>
      <c r="W13" s="61"/>
      <c r="X13" s="67"/>
      <c r="Y13" s="67"/>
      <c r="Z13" s="63">
        <v>262</v>
      </c>
      <c r="AA13" s="63">
        <v>12</v>
      </c>
      <c r="AB13" s="63">
        <v>349</v>
      </c>
      <c r="AC13" s="60"/>
      <c r="AD13" s="54"/>
      <c r="AE13" s="54" t="s">
        <v>34</v>
      </c>
      <c r="AF13" s="54"/>
      <c r="AG13" s="62"/>
      <c r="AH13" s="55"/>
      <c r="AI13" s="55" t="s">
        <v>73</v>
      </c>
      <c r="AJ13" s="61" t="s">
        <v>73</v>
      </c>
      <c r="AK13" s="63" t="e">
        <f>VLOOKUP(AJ13,[1]!Posts[#Data],2,FALSE)</f>
        <v>#REF!</v>
      </c>
      <c r="AL13" s="63" t="e">
        <f>VLOOKUP(AJ13,[1]!Posts[#Data],3,FALSE)</f>
        <v>#REF!</v>
      </c>
      <c r="AM13" s="64" t="e">
        <f>VLOOKUP(AJ13,[1]!Posts[#Data],4,FALSE)</f>
        <v>#REF!</v>
      </c>
      <c r="AN13" s="55"/>
      <c r="AO13" s="61"/>
      <c r="AP13" s="63"/>
      <c r="AQ13" s="63"/>
      <c r="AR13" s="64"/>
      <c r="AS13" s="54"/>
      <c r="AT13" s="54"/>
      <c r="AU13" s="54"/>
      <c r="AV13" s="54"/>
      <c r="AW13" s="54"/>
    </row>
    <row r="14" spans="2:49" ht="19.5" customHeight="1" x14ac:dyDescent="0.3">
      <c r="B14" s="21">
        <f>tbl邀请[[#Totals],[拍单金额]]</f>
        <v>9753</v>
      </c>
      <c r="D14" s="56" t="s">
        <v>183</v>
      </c>
      <c r="E14" s="56" t="s">
        <v>184</v>
      </c>
      <c r="F14" s="56" t="s">
        <v>183</v>
      </c>
      <c r="G14" s="57" t="s">
        <v>185</v>
      </c>
      <c r="H14" s="58" t="s">
        <v>56</v>
      </c>
      <c r="I14" s="58">
        <v>300</v>
      </c>
      <c r="J14" s="59" t="s">
        <v>186</v>
      </c>
      <c r="K14" s="60">
        <v>5</v>
      </c>
      <c r="L14" s="54">
        <v>43783</v>
      </c>
      <c r="M14" s="54" t="s">
        <v>187</v>
      </c>
      <c r="N14" s="54">
        <v>159</v>
      </c>
      <c r="O14" s="62" t="e">
        <v>#REF!</v>
      </c>
      <c r="P14" s="55" t="s">
        <v>34</v>
      </c>
      <c r="Q14" s="54">
        <v>10</v>
      </c>
      <c r="R14" s="54">
        <v>8</v>
      </c>
      <c r="S14" s="54" t="s">
        <v>34</v>
      </c>
      <c r="T14" s="62">
        <v>300</v>
      </c>
      <c r="U14" s="55" t="s">
        <v>188</v>
      </c>
      <c r="V14" s="55"/>
      <c r="W14" s="61"/>
      <c r="X14" s="67"/>
      <c r="Y14" s="67"/>
      <c r="Z14" s="63">
        <v>367</v>
      </c>
      <c r="AA14" s="63">
        <v>31</v>
      </c>
      <c r="AB14" s="63">
        <v>281</v>
      </c>
      <c r="AC14" s="60"/>
      <c r="AD14" s="54"/>
      <c r="AE14" s="54" t="s">
        <v>34</v>
      </c>
      <c r="AF14" s="54"/>
      <c r="AG14" s="62"/>
      <c r="AH14" s="55"/>
      <c r="AI14" s="55" t="s">
        <v>73</v>
      </c>
      <c r="AJ14" s="61" t="s">
        <v>73</v>
      </c>
      <c r="AK14" s="63" t="e">
        <f>VLOOKUP(AJ14,[1]!Posts[#Data],2,FALSE)</f>
        <v>#REF!</v>
      </c>
      <c r="AL14" s="63" t="e">
        <f>VLOOKUP(AJ14,[1]!Posts[#Data],3,FALSE)</f>
        <v>#REF!</v>
      </c>
      <c r="AM14" s="64" t="e">
        <f>VLOOKUP(AJ14,[1]!Posts[#Data],4,FALSE)</f>
        <v>#REF!</v>
      </c>
      <c r="AN14" s="55"/>
      <c r="AO14" s="61"/>
      <c r="AP14" s="63"/>
      <c r="AQ14" s="63"/>
      <c r="AR14" s="64"/>
      <c r="AS14" s="54"/>
      <c r="AT14" s="54"/>
      <c r="AU14" s="54"/>
      <c r="AV14" s="54"/>
      <c r="AW14" s="54"/>
    </row>
    <row r="15" spans="2:49" ht="19.5" customHeight="1" x14ac:dyDescent="0.4">
      <c r="B15" s="19" t="s">
        <v>41</v>
      </c>
      <c r="D15" s="56" t="s">
        <v>189</v>
      </c>
      <c r="E15" s="56" t="s">
        <v>190</v>
      </c>
      <c r="F15" s="56" t="s">
        <v>466</v>
      </c>
      <c r="G15" s="69" t="s">
        <v>191</v>
      </c>
      <c r="H15" s="58" t="s">
        <v>66</v>
      </c>
      <c r="I15" s="58">
        <v>500</v>
      </c>
      <c r="J15" s="59" t="s">
        <v>192</v>
      </c>
      <c r="K15" s="60">
        <v>5</v>
      </c>
      <c r="L15" s="54">
        <v>43783</v>
      </c>
      <c r="M15" s="54" t="s">
        <v>193</v>
      </c>
      <c r="N15" s="54">
        <v>159</v>
      </c>
      <c r="O15" s="62" t="e">
        <v>#REF!</v>
      </c>
      <c r="P15" s="55" t="s">
        <v>34</v>
      </c>
      <c r="Q15" s="54">
        <v>10</v>
      </c>
      <c r="R15" s="54">
        <v>8</v>
      </c>
      <c r="S15" s="54" t="s">
        <v>34</v>
      </c>
      <c r="T15" s="62">
        <v>500</v>
      </c>
      <c r="U15" s="68" t="s">
        <v>510</v>
      </c>
      <c r="V15" s="55"/>
      <c r="W15" s="61"/>
      <c r="X15" s="67"/>
      <c r="Y15" s="67"/>
      <c r="Z15" s="63">
        <v>411</v>
      </c>
      <c r="AA15" s="63">
        <v>29</v>
      </c>
      <c r="AB15" s="63">
        <v>349</v>
      </c>
      <c r="AC15" s="60"/>
      <c r="AD15" s="54"/>
      <c r="AE15" s="54" t="s">
        <v>34</v>
      </c>
      <c r="AF15" s="54"/>
      <c r="AG15" s="62"/>
      <c r="AH15" s="55"/>
      <c r="AI15" s="55" t="s">
        <v>73</v>
      </c>
      <c r="AJ15" s="61" t="s">
        <v>73</v>
      </c>
      <c r="AK15" s="63" t="e">
        <f>VLOOKUP(AJ15,[1]!Posts[#Data],2,FALSE)</f>
        <v>#REF!</v>
      </c>
      <c r="AL15" s="63" t="e">
        <f>VLOOKUP(AJ15,[1]!Posts[#Data],3,FALSE)</f>
        <v>#REF!</v>
      </c>
      <c r="AM15" s="64" t="e">
        <f>VLOOKUP(AJ15,[1]!Posts[#Data],4,FALSE)</f>
        <v>#REF!</v>
      </c>
      <c r="AN15" s="55"/>
      <c r="AO15" s="61"/>
      <c r="AP15" s="63"/>
      <c r="AQ15" s="63"/>
      <c r="AR15" s="64"/>
      <c r="AS15" s="54"/>
      <c r="AT15" s="54"/>
      <c r="AU15" s="54"/>
      <c r="AV15" s="54"/>
      <c r="AW15" s="54"/>
    </row>
    <row r="16" spans="2:49" ht="19.5" customHeight="1" x14ac:dyDescent="0.3">
      <c r="B16" s="21">
        <f>tbl邀请[[#Totals],[结算金额]]</f>
        <v>28070</v>
      </c>
      <c r="D16" s="56" t="s">
        <v>71</v>
      </c>
      <c r="E16" s="56" t="s">
        <v>71</v>
      </c>
      <c r="F16" s="56" t="s">
        <v>68</v>
      </c>
      <c r="G16" s="57" t="s">
        <v>69</v>
      </c>
      <c r="H16" s="58" t="s">
        <v>54</v>
      </c>
      <c r="I16" s="58">
        <v>300</v>
      </c>
      <c r="J16" s="59" t="s">
        <v>194</v>
      </c>
      <c r="K16" s="60">
        <v>5</v>
      </c>
      <c r="L16" s="54">
        <v>43784</v>
      </c>
      <c r="M16" s="54" t="s">
        <v>195</v>
      </c>
      <c r="N16" s="54">
        <v>144</v>
      </c>
      <c r="O16" s="62" t="e">
        <v>#REF!</v>
      </c>
      <c r="P16" s="55" t="s">
        <v>34</v>
      </c>
      <c r="Q16" s="54">
        <v>10</v>
      </c>
      <c r="R16" s="54">
        <v>8</v>
      </c>
      <c r="S16" s="54" t="s">
        <v>34</v>
      </c>
      <c r="T16" s="62">
        <v>300</v>
      </c>
      <c r="U16" s="68" t="s">
        <v>485</v>
      </c>
      <c r="V16" s="55"/>
      <c r="W16" s="61"/>
      <c r="X16" s="67"/>
      <c r="Y16" s="67"/>
      <c r="Z16" s="63">
        <v>28</v>
      </c>
      <c r="AA16" s="63">
        <v>28</v>
      </c>
      <c r="AB16" s="63">
        <v>148</v>
      </c>
      <c r="AC16" s="60"/>
      <c r="AD16" s="54"/>
      <c r="AE16" s="54" t="s">
        <v>34</v>
      </c>
      <c r="AF16" s="54"/>
      <c r="AG16" s="62"/>
      <c r="AH16" s="55"/>
      <c r="AI16" s="55" t="s">
        <v>82</v>
      </c>
      <c r="AJ16" s="61" t="s">
        <v>82</v>
      </c>
      <c r="AK16" s="63" t="e">
        <f>VLOOKUP(AJ16,[1]!Posts[#Data],2,FALSE)</f>
        <v>#REF!</v>
      </c>
      <c r="AL16" s="63" t="e">
        <f>VLOOKUP(AJ16,[1]!Posts[#Data],3,FALSE)</f>
        <v>#REF!</v>
      </c>
      <c r="AM16" s="64" t="e">
        <f>VLOOKUP(AJ16,[1]!Posts[#Data],4,FALSE)</f>
        <v>#REF!</v>
      </c>
      <c r="AN16" s="55"/>
      <c r="AO16" s="61"/>
      <c r="AP16" s="63"/>
      <c r="AQ16" s="63"/>
      <c r="AR16" s="64"/>
      <c r="AS16" s="54"/>
      <c r="AT16" s="54"/>
      <c r="AU16" s="54"/>
      <c r="AV16" s="54"/>
      <c r="AW16" s="54"/>
    </row>
    <row r="17" spans="2:49" ht="19.5" customHeight="1" x14ac:dyDescent="0.4">
      <c r="B17" s="19" t="s">
        <v>42</v>
      </c>
      <c r="D17" s="56" t="s">
        <v>196</v>
      </c>
      <c r="E17" s="56" t="s">
        <v>197</v>
      </c>
      <c r="F17" s="56" t="s">
        <v>198</v>
      </c>
      <c r="G17" s="69" t="s">
        <v>199</v>
      </c>
      <c r="H17" s="58" t="s">
        <v>47</v>
      </c>
      <c r="I17" s="58">
        <v>300</v>
      </c>
      <c r="J17" s="59" t="s">
        <v>200</v>
      </c>
      <c r="K17" s="60">
        <v>5</v>
      </c>
      <c r="L17" s="54">
        <v>43783</v>
      </c>
      <c r="M17" s="54" t="s">
        <v>201</v>
      </c>
      <c r="N17" s="54">
        <v>159</v>
      </c>
      <c r="O17" s="62" t="e">
        <v>#REF!</v>
      </c>
      <c r="P17" s="55" t="s">
        <v>34</v>
      </c>
      <c r="Q17" s="54">
        <v>10</v>
      </c>
      <c r="R17" s="54">
        <v>8</v>
      </c>
      <c r="S17" s="54" t="s">
        <v>34</v>
      </c>
      <c r="T17" s="62">
        <v>300</v>
      </c>
      <c r="U17" s="68" t="s">
        <v>521</v>
      </c>
      <c r="V17" s="55"/>
      <c r="W17" s="61"/>
      <c r="X17" s="67"/>
      <c r="Y17" s="67"/>
      <c r="Z17" s="63">
        <v>241</v>
      </c>
      <c r="AA17" s="63">
        <v>21</v>
      </c>
      <c r="AB17" s="63">
        <v>167</v>
      </c>
      <c r="AC17" s="60"/>
      <c r="AD17" s="54"/>
      <c r="AE17" s="54" t="s">
        <v>34</v>
      </c>
      <c r="AF17" s="54"/>
      <c r="AG17" s="62"/>
      <c r="AH17" s="55"/>
      <c r="AI17" s="55" t="s">
        <v>83</v>
      </c>
      <c r="AJ17" s="61" t="s">
        <v>83</v>
      </c>
      <c r="AK17" s="63" t="e">
        <f>VLOOKUP(AJ17,[1]!Posts[#Data],2,FALSE)</f>
        <v>#REF!</v>
      </c>
      <c r="AL17" s="63" t="e">
        <f>VLOOKUP(AJ17,[1]!Posts[#Data],3,FALSE)</f>
        <v>#REF!</v>
      </c>
      <c r="AM17" s="64" t="e">
        <f>VLOOKUP(AJ17,[1]!Posts[#Data],4,FALSE)</f>
        <v>#REF!</v>
      </c>
      <c r="AN17" s="55"/>
      <c r="AO17" s="61"/>
      <c r="AP17" s="63"/>
      <c r="AQ17" s="63"/>
      <c r="AR17" s="64"/>
      <c r="AS17" s="54"/>
      <c r="AT17" s="54"/>
      <c r="AU17" s="54"/>
      <c r="AV17" s="54"/>
      <c r="AW17" s="54"/>
    </row>
    <row r="18" spans="2:49" ht="19.5" customHeight="1" x14ac:dyDescent="0.3">
      <c r="B18" s="21">
        <f>tbl邀请[[#Totals],[笔记报价]]-B16</f>
        <v>0</v>
      </c>
      <c r="D18" s="56" t="s">
        <v>202</v>
      </c>
      <c r="E18" s="56" t="s">
        <v>203</v>
      </c>
      <c r="F18" s="56" t="s">
        <v>467</v>
      </c>
      <c r="G18" s="57" t="s">
        <v>204</v>
      </c>
      <c r="H18" s="58" t="s">
        <v>64</v>
      </c>
      <c r="I18" s="58">
        <v>350</v>
      </c>
      <c r="J18" s="59" t="s">
        <v>203</v>
      </c>
      <c r="K18" s="60">
        <v>5</v>
      </c>
      <c r="L18" s="54">
        <v>43783</v>
      </c>
      <c r="M18" s="54" t="s">
        <v>205</v>
      </c>
      <c r="N18" s="54">
        <v>159</v>
      </c>
      <c r="O18" s="62" t="e">
        <v>#REF!</v>
      </c>
      <c r="P18" s="55" t="s">
        <v>34</v>
      </c>
      <c r="Q18" s="54">
        <v>10</v>
      </c>
      <c r="R18" s="54">
        <v>9</v>
      </c>
      <c r="S18" s="54" t="s">
        <v>34</v>
      </c>
      <c r="T18" s="62">
        <v>350</v>
      </c>
      <c r="U18" s="55" t="s">
        <v>206</v>
      </c>
      <c r="V18" s="55"/>
      <c r="W18" s="61"/>
      <c r="X18" s="67"/>
      <c r="Y18" s="67"/>
      <c r="Z18" s="63">
        <v>150</v>
      </c>
      <c r="AA18" s="63">
        <v>29</v>
      </c>
      <c r="AB18" s="63">
        <v>147</v>
      </c>
      <c r="AC18" s="60"/>
      <c r="AD18" s="54"/>
      <c r="AE18" s="54" t="s">
        <v>34</v>
      </c>
      <c r="AF18" s="54"/>
      <c r="AG18" s="62"/>
      <c r="AH18" s="55"/>
      <c r="AI18" s="55" t="s">
        <v>84</v>
      </c>
      <c r="AJ18" s="61" t="s">
        <v>84</v>
      </c>
      <c r="AK18" s="63" t="e">
        <f>VLOOKUP(AJ18,[1]!Posts[#Data],2,FALSE)</f>
        <v>#REF!</v>
      </c>
      <c r="AL18" s="63" t="e">
        <f>VLOOKUP(AJ18,[1]!Posts[#Data],3,FALSE)</f>
        <v>#REF!</v>
      </c>
      <c r="AM18" s="64" t="e">
        <f>VLOOKUP(AJ18,[1]!Posts[#Data],4,FALSE)</f>
        <v>#REF!</v>
      </c>
      <c r="AN18" s="55"/>
      <c r="AO18" s="61"/>
      <c r="AP18" s="63"/>
      <c r="AQ18" s="63"/>
      <c r="AR18" s="64"/>
      <c r="AS18" s="54"/>
      <c r="AT18" s="54"/>
      <c r="AU18" s="54"/>
      <c r="AV18" s="54"/>
      <c r="AW18" s="54"/>
    </row>
    <row r="19" spans="2:49" ht="19.5" customHeight="1" x14ac:dyDescent="0.4">
      <c r="D19" s="56" t="s">
        <v>207</v>
      </c>
      <c r="E19" s="56" t="s">
        <v>208</v>
      </c>
      <c r="F19" s="56" t="s">
        <v>209</v>
      </c>
      <c r="G19" s="69" t="s">
        <v>210</v>
      </c>
      <c r="H19" s="58" t="s">
        <v>211</v>
      </c>
      <c r="I19" s="58">
        <v>300</v>
      </c>
      <c r="J19" s="59" t="s">
        <v>212</v>
      </c>
      <c r="K19" s="60">
        <v>5</v>
      </c>
      <c r="L19" s="54">
        <v>372502</v>
      </c>
      <c r="M19" s="54" t="s">
        <v>213</v>
      </c>
      <c r="N19" s="54">
        <v>159</v>
      </c>
      <c r="O19" s="62" t="e">
        <v>#REF!</v>
      </c>
      <c r="P19" s="55" t="s">
        <v>34</v>
      </c>
      <c r="Q19" s="54">
        <v>10</v>
      </c>
      <c r="R19" s="54">
        <v>8</v>
      </c>
      <c r="S19" s="54" t="s">
        <v>34</v>
      </c>
      <c r="T19" s="62">
        <v>300</v>
      </c>
      <c r="U19" s="55"/>
      <c r="V19" s="55"/>
      <c r="W19" s="61"/>
      <c r="X19" s="67"/>
      <c r="Y19" s="67"/>
      <c r="Z19" s="63">
        <v>254</v>
      </c>
      <c r="AA19" s="63">
        <v>25</v>
      </c>
      <c r="AB19" s="63">
        <v>179</v>
      </c>
      <c r="AC19" s="60"/>
      <c r="AD19" s="54"/>
      <c r="AE19" s="54" t="s">
        <v>34</v>
      </c>
      <c r="AF19" s="54"/>
      <c r="AG19" s="62"/>
      <c r="AH19" s="55"/>
      <c r="AI19" s="55" t="s">
        <v>73</v>
      </c>
      <c r="AJ19" s="61" t="s">
        <v>73</v>
      </c>
      <c r="AK19" s="63" t="e">
        <f>VLOOKUP(AJ19,[1]!Posts[#Data],2,FALSE)</f>
        <v>#REF!</v>
      </c>
      <c r="AL19" s="63" t="e">
        <f>VLOOKUP(AJ19,[1]!Posts[#Data],3,FALSE)</f>
        <v>#REF!</v>
      </c>
      <c r="AM19" s="64" t="e">
        <f>VLOOKUP(AJ19,[1]!Posts[#Data],4,FALSE)</f>
        <v>#REF!</v>
      </c>
      <c r="AN19" s="55"/>
      <c r="AO19" s="61"/>
      <c r="AP19" s="63"/>
      <c r="AQ19" s="63"/>
      <c r="AR19" s="64"/>
      <c r="AS19" s="54"/>
      <c r="AT19" s="54"/>
      <c r="AU19" s="54"/>
      <c r="AV19" s="54"/>
      <c r="AW19" s="54"/>
    </row>
    <row r="20" spans="2:49" ht="19.5" customHeight="1" x14ac:dyDescent="0.4">
      <c r="B20" s="2" t="s">
        <v>43</v>
      </c>
      <c r="D20" s="56" t="s">
        <v>468</v>
      </c>
      <c r="E20" s="56" t="s">
        <v>214</v>
      </c>
      <c r="F20" s="56" t="s">
        <v>215</v>
      </c>
      <c r="G20" s="57" t="s">
        <v>216</v>
      </c>
      <c r="H20" s="58" t="s">
        <v>217</v>
      </c>
      <c r="I20" s="58">
        <v>900</v>
      </c>
      <c r="J20" s="59" t="s">
        <v>218</v>
      </c>
      <c r="K20" s="60">
        <v>5</v>
      </c>
      <c r="L20" s="54">
        <v>372501</v>
      </c>
      <c r="M20" s="54" t="s">
        <v>219</v>
      </c>
      <c r="N20" s="54">
        <v>159</v>
      </c>
      <c r="O20" s="62" t="e">
        <v>#REF!</v>
      </c>
      <c r="P20" s="55" t="s">
        <v>34</v>
      </c>
      <c r="Q20" s="54">
        <v>10</v>
      </c>
      <c r="R20" s="54">
        <v>8</v>
      </c>
      <c r="S20" s="54" t="s">
        <v>34</v>
      </c>
      <c r="T20" s="62">
        <v>900</v>
      </c>
      <c r="U20" s="55" t="s">
        <v>220</v>
      </c>
      <c r="V20" s="55" t="s">
        <v>221</v>
      </c>
      <c r="W20" s="61"/>
      <c r="X20" s="67"/>
      <c r="Y20" s="67"/>
      <c r="Z20" s="63">
        <v>272</v>
      </c>
      <c r="AA20" s="63">
        <v>14</v>
      </c>
      <c r="AB20" s="63">
        <v>298</v>
      </c>
      <c r="AC20" s="60"/>
      <c r="AD20" s="54"/>
      <c r="AE20" s="54" t="s">
        <v>34</v>
      </c>
      <c r="AF20" s="54"/>
      <c r="AG20" s="62"/>
      <c r="AH20" s="55"/>
      <c r="AI20" s="55" t="s">
        <v>85</v>
      </c>
      <c r="AJ20" s="61" t="s">
        <v>85</v>
      </c>
      <c r="AK20" s="63" t="e">
        <f>VLOOKUP(AJ20,[1]!Posts[#Data],2,FALSE)</f>
        <v>#REF!</v>
      </c>
      <c r="AL20" s="63" t="e">
        <f>VLOOKUP(AJ20,[1]!Posts[#Data],3,FALSE)</f>
        <v>#REF!</v>
      </c>
      <c r="AM20" s="64" t="e">
        <f>VLOOKUP(AJ20,[1]!Posts[#Data],4,FALSE)</f>
        <v>#REF!</v>
      </c>
      <c r="AN20" s="55"/>
      <c r="AO20" s="61"/>
      <c r="AP20" s="63"/>
      <c r="AQ20" s="63"/>
      <c r="AR20" s="64"/>
      <c r="AS20" s="54"/>
      <c r="AT20" s="54"/>
      <c r="AU20" s="54"/>
      <c r="AV20" s="54"/>
      <c r="AW20" s="54"/>
    </row>
    <row r="21" spans="2:49" ht="19.5" customHeight="1" x14ac:dyDescent="0.4">
      <c r="B21" s="22">
        <f ca="1">TODAY()</f>
        <v>44280</v>
      </c>
      <c r="D21" s="56" t="s">
        <v>222</v>
      </c>
      <c r="E21" s="56" t="s">
        <v>223</v>
      </c>
      <c r="F21" s="56" t="s">
        <v>222</v>
      </c>
      <c r="G21" s="69" t="s">
        <v>224</v>
      </c>
      <c r="H21" s="58" t="s">
        <v>53</v>
      </c>
      <c r="I21" s="58">
        <v>300</v>
      </c>
      <c r="J21" s="59" t="s">
        <v>223</v>
      </c>
      <c r="K21" s="60">
        <v>5</v>
      </c>
      <c r="L21" s="54">
        <v>372502</v>
      </c>
      <c r="M21" s="54" t="s">
        <v>225</v>
      </c>
      <c r="N21" s="54">
        <v>159</v>
      </c>
      <c r="O21" s="62" t="e">
        <v>#REF!</v>
      </c>
      <c r="P21" s="55" t="s">
        <v>34</v>
      </c>
      <c r="Q21" s="54">
        <v>10</v>
      </c>
      <c r="R21" s="54">
        <v>8</v>
      </c>
      <c r="S21" s="54" t="s">
        <v>34</v>
      </c>
      <c r="T21" s="62">
        <v>300</v>
      </c>
      <c r="U21" s="68" t="s">
        <v>516</v>
      </c>
      <c r="V21" s="55"/>
      <c r="W21" s="61"/>
      <c r="X21" s="67"/>
      <c r="Y21" s="67"/>
      <c r="Z21" s="63">
        <v>547</v>
      </c>
      <c r="AA21" s="63">
        <v>13</v>
      </c>
      <c r="AB21" s="63">
        <v>312</v>
      </c>
      <c r="AC21" s="60"/>
      <c r="AD21" s="54"/>
      <c r="AE21" s="54" t="s">
        <v>34</v>
      </c>
      <c r="AF21" s="54"/>
      <c r="AG21" s="62"/>
      <c r="AH21" s="55"/>
      <c r="AI21" s="55" t="s">
        <v>73</v>
      </c>
      <c r="AJ21" s="61" t="s">
        <v>73</v>
      </c>
      <c r="AK21" s="63" t="e">
        <f>VLOOKUP(AJ21,[1]!Posts[#Data],2,FALSE)</f>
        <v>#REF!</v>
      </c>
      <c r="AL21" s="63" t="e">
        <f>VLOOKUP(AJ21,[1]!Posts[#Data],3,FALSE)</f>
        <v>#REF!</v>
      </c>
      <c r="AM21" s="64" t="e">
        <f>VLOOKUP(AJ21,[1]!Posts[#Data],4,FALSE)</f>
        <v>#REF!</v>
      </c>
      <c r="AN21" s="55"/>
      <c r="AO21" s="61"/>
      <c r="AP21" s="63"/>
      <c r="AQ21" s="63"/>
      <c r="AR21" s="64"/>
      <c r="AS21" s="54"/>
      <c r="AT21" s="54"/>
      <c r="AU21" s="54"/>
      <c r="AV21" s="54"/>
      <c r="AW21" s="54"/>
    </row>
    <row r="22" spans="2:49" ht="19.5" customHeight="1" x14ac:dyDescent="0.4">
      <c r="D22" s="56" t="s">
        <v>469</v>
      </c>
      <c r="E22" s="56" t="s">
        <v>226</v>
      </c>
      <c r="F22" s="56" t="s">
        <v>491</v>
      </c>
      <c r="G22" s="69" t="s">
        <v>227</v>
      </c>
      <c r="H22" s="58" t="s">
        <v>53</v>
      </c>
      <c r="I22" s="58">
        <v>300</v>
      </c>
      <c r="J22" s="59" t="s">
        <v>228</v>
      </c>
      <c r="K22" s="60">
        <v>5</v>
      </c>
      <c r="L22" s="54">
        <v>43783</v>
      </c>
      <c r="M22" s="54" t="s">
        <v>229</v>
      </c>
      <c r="N22" s="54">
        <v>144</v>
      </c>
      <c r="O22" s="62" t="e">
        <v>#REF!</v>
      </c>
      <c r="P22" s="55" t="s">
        <v>34</v>
      </c>
      <c r="Q22" s="54">
        <v>10</v>
      </c>
      <c r="R22" s="54">
        <v>9</v>
      </c>
      <c r="S22" s="54" t="s">
        <v>34</v>
      </c>
      <c r="T22" s="62">
        <v>300</v>
      </c>
      <c r="U22" s="68" t="s">
        <v>509</v>
      </c>
      <c r="V22" s="55"/>
      <c r="W22" s="61"/>
      <c r="X22" s="67"/>
      <c r="Y22" s="67"/>
      <c r="Z22" s="63">
        <v>185</v>
      </c>
      <c r="AA22" s="63">
        <v>16</v>
      </c>
      <c r="AB22" s="63">
        <v>227</v>
      </c>
      <c r="AC22" s="60"/>
      <c r="AD22" s="54"/>
      <c r="AE22" s="54" t="s">
        <v>34</v>
      </c>
      <c r="AF22" s="54"/>
      <c r="AG22" s="62"/>
      <c r="AH22" s="55"/>
      <c r="AI22" s="55" t="s">
        <v>86</v>
      </c>
      <c r="AJ22" s="61" t="s">
        <v>86</v>
      </c>
      <c r="AK22" s="63" t="e">
        <f>VLOOKUP(AJ22,[1]!Posts[#Data],2,FALSE)</f>
        <v>#REF!</v>
      </c>
      <c r="AL22" s="63" t="e">
        <f>VLOOKUP(AJ22,[1]!Posts[#Data],3,FALSE)</f>
        <v>#REF!</v>
      </c>
      <c r="AM22" s="64" t="e">
        <f>VLOOKUP(AJ22,[1]!Posts[#Data],4,FALSE)</f>
        <v>#REF!</v>
      </c>
      <c r="AN22" s="55"/>
      <c r="AO22" s="61"/>
      <c r="AP22" s="63"/>
      <c r="AQ22" s="63"/>
      <c r="AR22" s="64"/>
      <c r="AS22" s="54"/>
      <c r="AT22" s="54"/>
      <c r="AU22" s="54"/>
      <c r="AV22" s="54"/>
      <c r="AW22" s="54"/>
    </row>
    <row r="23" spans="2:49" ht="19.5" customHeight="1" x14ac:dyDescent="0.4">
      <c r="D23" s="56" t="s">
        <v>230</v>
      </c>
      <c r="E23" s="56" t="s">
        <v>231</v>
      </c>
      <c r="F23" s="56" t="s">
        <v>470</v>
      </c>
      <c r="G23" s="57" t="s">
        <v>232</v>
      </c>
      <c r="H23" s="58" t="s">
        <v>48</v>
      </c>
      <c r="I23" s="58">
        <v>700</v>
      </c>
      <c r="J23" s="59" t="s">
        <v>233</v>
      </c>
      <c r="K23" s="60">
        <v>5</v>
      </c>
      <c r="L23" s="54">
        <v>43784</v>
      </c>
      <c r="M23" s="54" t="s">
        <v>234</v>
      </c>
      <c r="N23" s="54">
        <v>159</v>
      </c>
      <c r="O23" s="62" t="e">
        <v>#REF!</v>
      </c>
      <c r="P23" s="55" t="s">
        <v>34</v>
      </c>
      <c r="Q23" s="54">
        <v>10</v>
      </c>
      <c r="R23" s="54">
        <v>8</v>
      </c>
      <c r="S23" s="54" t="s">
        <v>34</v>
      </c>
      <c r="T23" s="62">
        <v>700</v>
      </c>
      <c r="U23" s="55" t="s">
        <v>235</v>
      </c>
      <c r="V23" s="55"/>
      <c r="W23" s="61"/>
      <c r="X23" s="67"/>
      <c r="Y23" s="67"/>
      <c r="Z23" s="63">
        <v>94</v>
      </c>
      <c r="AA23" s="63">
        <v>26</v>
      </c>
      <c r="AB23" s="63">
        <v>21</v>
      </c>
      <c r="AC23" s="60"/>
      <c r="AD23" s="54"/>
      <c r="AE23" s="54" t="s">
        <v>34</v>
      </c>
      <c r="AF23" s="54"/>
      <c r="AG23" s="62"/>
      <c r="AH23" s="55"/>
      <c r="AI23" s="55" t="s">
        <v>73</v>
      </c>
      <c r="AJ23" s="61" t="s">
        <v>73</v>
      </c>
      <c r="AK23" s="63" t="e">
        <f>VLOOKUP(AJ23,[1]!Posts[#Data],2,FALSE)</f>
        <v>#REF!</v>
      </c>
      <c r="AL23" s="63" t="e">
        <f>VLOOKUP(AJ23,[1]!Posts[#Data],3,FALSE)</f>
        <v>#REF!</v>
      </c>
      <c r="AM23" s="64" t="e">
        <f>VLOOKUP(AJ23,[1]!Posts[#Data],4,FALSE)</f>
        <v>#REF!</v>
      </c>
      <c r="AN23" s="55"/>
      <c r="AO23" s="61"/>
      <c r="AP23" s="63"/>
      <c r="AQ23" s="63"/>
      <c r="AR23" s="64"/>
      <c r="AS23" s="54"/>
      <c r="AT23" s="54"/>
      <c r="AU23" s="54"/>
      <c r="AV23" s="54"/>
      <c r="AW23" s="54"/>
    </row>
    <row r="24" spans="2:49" ht="19.5" customHeight="1" x14ac:dyDescent="0.4">
      <c r="D24" s="56" t="s">
        <v>236</v>
      </c>
      <c r="E24" s="56" t="s">
        <v>237</v>
      </c>
      <c r="F24" s="56" t="s">
        <v>492</v>
      </c>
      <c r="G24" s="69" t="s">
        <v>238</v>
      </c>
      <c r="H24" s="58" t="s">
        <v>239</v>
      </c>
      <c r="I24" s="58">
        <v>500</v>
      </c>
      <c r="J24" s="59" t="s">
        <v>240</v>
      </c>
      <c r="K24" s="60">
        <v>5</v>
      </c>
      <c r="L24" s="54">
        <v>43785</v>
      </c>
      <c r="M24" s="54" t="s">
        <v>241</v>
      </c>
      <c r="N24" s="54">
        <v>159</v>
      </c>
      <c r="O24" s="62" t="e">
        <v>#REF!</v>
      </c>
      <c r="P24" s="55" t="s">
        <v>34</v>
      </c>
      <c r="Q24" s="54">
        <v>10</v>
      </c>
      <c r="R24" s="54">
        <v>8</v>
      </c>
      <c r="S24" s="54" t="s">
        <v>34</v>
      </c>
      <c r="T24" s="62">
        <v>500</v>
      </c>
      <c r="U24" s="55"/>
      <c r="V24" s="55"/>
      <c r="W24" s="61"/>
      <c r="X24" s="67"/>
      <c r="Y24" s="67"/>
      <c r="Z24" s="63">
        <v>270</v>
      </c>
      <c r="AA24" s="63">
        <v>9</v>
      </c>
      <c r="AB24" s="63">
        <v>197</v>
      </c>
      <c r="AC24" s="60"/>
      <c r="AD24" s="54"/>
      <c r="AE24" s="54" t="s">
        <v>34</v>
      </c>
      <c r="AF24" s="54"/>
      <c r="AG24" s="62"/>
      <c r="AH24" s="55"/>
      <c r="AI24" s="55" t="s">
        <v>87</v>
      </c>
      <c r="AJ24" s="61" t="s">
        <v>87</v>
      </c>
      <c r="AK24" s="63" t="e">
        <f>VLOOKUP(AJ24,[1]!Posts[#Data],2,FALSE)</f>
        <v>#REF!</v>
      </c>
      <c r="AL24" s="63" t="e">
        <f>VLOOKUP(AJ24,[1]!Posts[#Data],3,FALSE)</f>
        <v>#REF!</v>
      </c>
      <c r="AM24" s="64" t="e">
        <f>VLOOKUP(AJ24,[1]!Posts[#Data],4,FALSE)</f>
        <v>#REF!</v>
      </c>
      <c r="AN24" s="55"/>
      <c r="AO24" s="61"/>
      <c r="AP24" s="63"/>
      <c r="AQ24" s="63"/>
      <c r="AR24" s="64"/>
      <c r="AS24" s="54"/>
      <c r="AT24" s="54"/>
      <c r="AU24" s="54"/>
      <c r="AV24" s="54"/>
      <c r="AW24" s="54"/>
    </row>
    <row r="25" spans="2:49" ht="19.5" customHeight="1" x14ac:dyDescent="0.4">
      <c r="D25" s="56" t="s">
        <v>242</v>
      </c>
      <c r="E25" s="56" t="s">
        <v>242</v>
      </c>
      <c r="F25" s="70" t="s">
        <v>493</v>
      </c>
      <c r="G25" s="69" t="s">
        <v>243</v>
      </c>
      <c r="H25" s="58" t="s">
        <v>67</v>
      </c>
      <c r="I25" s="58">
        <v>300</v>
      </c>
      <c r="J25" s="59" t="s">
        <v>244</v>
      </c>
      <c r="K25" s="60">
        <v>5</v>
      </c>
      <c r="L25" s="54">
        <v>43784</v>
      </c>
      <c r="M25" s="54" t="s">
        <v>245</v>
      </c>
      <c r="N25" s="54">
        <v>159</v>
      </c>
      <c r="O25" s="62" t="e">
        <v>#REF!</v>
      </c>
      <c r="P25" s="55" t="s">
        <v>34</v>
      </c>
      <c r="Q25" s="54">
        <v>10</v>
      </c>
      <c r="R25" s="54">
        <v>7</v>
      </c>
      <c r="S25" s="54" t="s">
        <v>34</v>
      </c>
      <c r="T25" s="62">
        <v>300</v>
      </c>
      <c r="U25" s="68" t="s">
        <v>522</v>
      </c>
      <c r="V25" s="55"/>
      <c r="W25" s="61" t="s">
        <v>246</v>
      </c>
      <c r="X25" s="67"/>
      <c r="Y25" s="67"/>
      <c r="Z25" s="63">
        <v>354</v>
      </c>
      <c r="AA25" s="63">
        <v>32</v>
      </c>
      <c r="AB25" s="63">
        <v>266</v>
      </c>
      <c r="AC25" s="60"/>
      <c r="AD25" s="54"/>
      <c r="AE25" s="54" t="s">
        <v>34</v>
      </c>
      <c r="AF25" s="54"/>
      <c r="AG25" s="62"/>
      <c r="AH25" s="55"/>
      <c r="AI25" s="55" t="s">
        <v>88</v>
      </c>
      <c r="AJ25" s="61" t="s">
        <v>88</v>
      </c>
      <c r="AK25" s="63" t="e">
        <f>VLOOKUP(AJ25,[1]!Posts[#Data],2,FALSE)</f>
        <v>#REF!</v>
      </c>
      <c r="AL25" s="63" t="e">
        <f>VLOOKUP(AJ25,[1]!Posts[#Data],3,FALSE)</f>
        <v>#REF!</v>
      </c>
      <c r="AM25" s="64" t="e">
        <f>VLOOKUP(AJ25,[1]!Posts[#Data],4,FALSE)</f>
        <v>#REF!</v>
      </c>
      <c r="AN25" s="55"/>
      <c r="AO25" s="61"/>
      <c r="AP25" s="63"/>
      <c r="AQ25" s="63"/>
      <c r="AR25" s="64"/>
      <c r="AS25" s="54"/>
      <c r="AT25" s="54"/>
      <c r="AU25" s="54"/>
      <c r="AV25" s="54"/>
      <c r="AW25" s="54"/>
    </row>
    <row r="26" spans="2:49" ht="19.5" customHeight="1" x14ac:dyDescent="0.4">
      <c r="D26" s="56" t="s">
        <v>247</v>
      </c>
      <c r="E26" s="56" t="s">
        <v>248</v>
      </c>
      <c r="F26" s="56" t="s">
        <v>494</v>
      </c>
      <c r="G26" s="69" t="s">
        <v>249</v>
      </c>
      <c r="H26" s="58" t="s">
        <v>54</v>
      </c>
      <c r="I26" s="58">
        <v>500</v>
      </c>
      <c r="J26" s="59" t="s">
        <v>250</v>
      </c>
      <c r="K26" s="60">
        <v>5</v>
      </c>
      <c r="L26" s="54">
        <v>43784</v>
      </c>
      <c r="M26" s="54" t="s">
        <v>251</v>
      </c>
      <c r="N26" s="54">
        <v>159</v>
      </c>
      <c r="O26" s="62" t="e">
        <v>#REF!</v>
      </c>
      <c r="P26" s="55" t="s">
        <v>34</v>
      </c>
      <c r="Q26" s="54">
        <v>10</v>
      </c>
      <c r="R26" s="54">
        <v>7</v>
      </c>
      <c r="S26" s="54" t="s">
        <v>34</v>
      </c>
      <c r="T26" s="62">
        <v>500</v>
      </c>
      <c r="U26" s="68" t="s">
        <v>508</v>
      </c>
      <c r="V26" s="55"/>
      <c r="W26" s="61"/>
      <c r="X26" s="67"/>
      <c r="Y26" s="67"/>
      <c r="Z26" s="63">
        <v>45</v>
      </c>
      <c r="AA26" s="63">
        <v>27</v>
      </c>
      <c r="AB26" s="63">
        <v>125</v>
      </c>
      <c r="AC26" s="60"/>
      <c r="AD26" s="54"/>
      <c r="AE26" s="54" t="s">
        <v>34</v>
      </c>
      <c r="AF26" s="54"/>
      <c r="AG26" s="62"/>
      <c r="AH26" s="55"/>
      <c r="AI26" s="55" t="s">
        <v>89</v>
      </c>
      <c r="AJ26" s="61" t="s">
        <v>89</v>
      </c>
      <c r="AK26" s="63" t="e">
        <f>VLOOKUP(AJ26,[1]!Posts[#Data],2,FALSE)</f>
        <v>#REF!</v>
      </c>
      <c r="AL26" s="63" t="e">
        <f>VLOOKUP(AJ26,[1]!Posts[#Data],3,FALSE)</f>
        <v>#REF!</v>
      </c>
      <c r="AM26" s="64" t="e">
        <f>VLOOKUP(AJ26,[1]!Posts[#Data],4,FALSE)</f>
        <v>#REF!</v>
      </c>
      <c r="AN26" s="55"/>
      <c r="AO26" s="61"/>
      <c r="AP26" s="63"/>
      <c r="AQ26" s="63"/>
      <c r="AR26" s="64"/>
      <c r="AS26" s="54"/>
      <c r="AT26" s="54"/>
      <c r="AU26" s="54"/>
      <c r="AV26" s="54"/>
      <c r="AW26" s="54"/>
    </row>
    <row r="27" spans="2:49" ht="19.5" customHeight="1" x14ac:dyDescent="0.4">
      <c r="D27" s="56" t="s">
        <v>471</v>
      </c>
      <c r="E27" s="56" t="s">
        <v>252</v>
      </c>
      <c r="F27" s="70" t="s">
        <v>495</v>
      </c>
      <c r="G27" s="69" t="s">
        <v>253</v>
      </c>
      <c r="H27" s="58" t="s">
        <v>56</v>
      </c>
      <c r="I27" s="58">
        <v>200</v>
      </c>
      <c r="J27" s="59" t="s">
        <v>254</v>
      </c>
      <c r="K27" s="60">
        <v>5</v>
      </c>
      <c r="L27" s="54">
        <v>43783</v>
      </c>
      <c r="M27" s="54" t="s">
        <v>255</v>
      </c>
      <c r="N27" s="54">
        <v>159</v>
      </c>
      <c r="O27" s="62" t="e">
        <v>#REF!</v>
      </c>
      <c r="P27" s="55" t="s">
        <v>34</v>
      </c>
      <c r="Q27" s="54">
        <v>10</v>
      </c>
      <c r="R27" s="54">
        <v>8</v>
      </c>
      <c r="S27" s="54" t="s">
        <v>34</v>
      </c>
      <c r="T27" s="62">
        <v>200</v>
      </c>
      <c r="U27" s="55"/>
      <c r="V27" s="55"/>
      <c r="W27" s="61"/>
      <c r="X27" s="67"/>
      <c r="Y27" s="67"/>
      <c r="Z27" s="63">
        <v>325</v>
      </c>
      <c r="AA27" s="63">
        <v>15</v>
      </c>
      <c r="AB27" s="63">
        <v>318</v>
      </c>
      <c r="AC27" s="60"/>
      <c r="AD27" s="54"/>
      <c r="AE27" s="54" t="s">
        <v>34</v>
      </c>
      <c r="AF27" s="54"/>
      <c r="AG27" s="62"/>
      <c r="AH27" s="55"/>
      <c r="AI27" s="55" t="s">
        <v>73</v>
      </c>
      <c r="AJ27" s="61" t="s">
        <v>73</v>
      </c>
      <c r="AK27" s="63" t="e">
        <f>VLOOKUP(AJ27,[1]!Posts[#Data],2,FALSE)</f>
        <v>#REF!</v>
      </c>
      <c r="AL27" s="63" t="e">
        <f>VLOOKUP(AJ27,[1]!Posts[#Data],3,FALSE)</f>
        <v>#REF!</v>
      </c>
      <c r="AM27" s="64" t="e">
        <f>VLOOKUP(AJ27,[1]!Posts[#Data],4,FALSE)</f>
        <v>#REF!</v>
      </c>
      <c r="AN27" s="55"/>
      <c r="AO27" s="61"/>
      <c r="AP27" s="63"/>
      <c r="AQ27" s="63"/>
      <c r="AR27" s="64"/>
      <c r="AS27" s="54"/>
      <c r="AT27" s="54"/>
      <c r="AU27" s="54"/>
      <c r="AV27" s="54"/>
      <c r="AW27" s="54"/>
    </row>
    <row r="28" spans="2:49" ht="19.5" customHeight="1" x14ac:dyDescent="0.4">
      <c r="D28" s="56" t="s">
        <v>256</v>
      </c>
      <c r="E28" s="56" t="s">
        <v>256</v>
      </c>
      <c r="F28" s="56" t="s">
        <v>257</v>
      </c>
      <c r="G28" s="69" t="s">
        <v>258</v>
      </c>
      <c r="H28" s="58" t="s">
        <v>46</v>
      </c>
      <c r="I28" s="58">
        <v>500</v>
      </c>
      <c r="J28" s="59" t="s">
        <v>259</v>
      </c>
      <c r="K28" s="60">
        <v>5</v>
      </c>
      <c r="L28" s="54">
        <v>43783</v>
      </c>
      <c r="M28" s="54" t="s">
        <v>260</v>
      </c>
      <c r="N28" s="54">
        <v>159</v>
      </c>
      <c r="O28" s="62" t="e">
        <v>#REF!</v>
      </c>
      <c r="P28" s="55" t="s">
        <v>34</v>
      </c>
      <c r="Q28" s="54">
        <v>10</v>
      </c>
      <c r="R28" s="54">
        <v>9</v>
      </c>
      <c r="S28" s="54" t="s">
        <v>34</v>
      </c>
      <c r="T28" s="62">
        <v>500</v>
      </c>
      <c r="U28" s="68" t="s">
        <v>513</v>
      </c>
      <c r="V28" s="55"/>
      <c r="W28" s="61"/>
      <c r="X28" s="67"/>
      <c r="Y28" s="67"/>
      <c r="Z28" s="63">
        <v>225</v>
      </c>
      <c r="AA28" s="63">
        <v>26</v>
      </c>
      <c r="AB28" s="63">
        <v>220</v>
      </c>
      <c r="AC28" s="60"/>
      <c r="AD28" s="54"/>
      <c r="AE28" s="54" t="s">
        <v>34</v>
      </c>
      <c r="AF28" s="54"/>
      <c r="AG28" s="62"/>
      <c r="AH28" s="55"/>
      <c r="AI28" s="55" t="s">
        <v>73</v>
      </c>
      <c r="AJ28" s="61" t="s">
        <v>73</v>
      </c>
      <c r="AK28" s="63" t="e">
        <f>VLOOKUP(AJ28,[1]!Posts[#Data],2,FALSE)</f>
        <v>#REF!</v>
      </c>
      <c r="AL28" s="63" t="e">
        <f>VLOOKUP(AJ28,[1]!Posts[#Data],3,FALSE)</f>
        <v>#REF!</v>
      </c>
      <c r="AM28" s="64" t="e">
        <f>VLOOKUP(AJ28,[1]!Posts[#Data],4,FALSE)</f>
        <v>#REF!</v>
      </c>
      <c r="AN28" s="55"/>
      <c r="AO28" s="61"/>
      <c r="AP28" s="63"/>
      <c r="AQ28" s="63"/>
      <c r="AR28" s="64"/>
      <c r="AS28" s="54"/>
      <c r="AT28" s="54"/>
      <c r="AU28" s="54"/>
      <c r="AV28" s="54"/>
      <c r="AW28" s="54"/>
    </row>
    <row r="29" spans="2:49" ht="19.5" customHeight="1" x14ac:dyDescent="0.4">
      <c r="D29" s="56" t="s">
        <v>261</v>
      </c>
      <c r="E29" s="56" t="s">
        <v>262</v>
      </c>
      <c r="F29" s="56" t="s">
        <v>261</v>
      </c>
      <c r="G29" s="69" t="s">
        <v>263</v>
      </c>
      <c r="H29" s="58" t="s">
        <v>264</v>
      </c>
      <c r="I29" s="58">
        <v>800</v>
      </c>
      <c r="J29" s="59" t="s">
        <v>262</v>
      </c>
      <c r="K29" s="60">
        <v>5</v>
      </c>
      <c r="L29" s="54">
        <v>43783</v>
      </c>
      <c r="M29" s="54" t="s">
        <v>265</v>
      </c>
      <c r="N29" s="54">
        <v>159</v>
      </c>
      <c r="O29" s="62" t="e">
        <v>#REF!</v>
      </c>
      <c r="P29" s="55" t="s">
        <v>34</v>
      </c>
      <c r="Q29" s="54">
        <v>10</v>
      </c>
      <c r="R29" s="54">
        <v>9</v>
      </c>
      <c r="S29" s="54" t="s">
        <v>34</v>
      </c>
      <c r="T29" s="62">
        <v>800</v>
      </c>
      <c r="U29" s="68" t="s">
        <v>523</v>
      </c>
      <c r="V29" s="55"/>
      <c r="W29" s="61"/>
      <c r="X29" s="67"/>
      <c r="Y29" s="67"/>
      <c r="Z29" s="63">
        <v>350</v>
      </c>
      <c r="AA29" s="63">
        <v>11</v>
      </c>
      <c r="AB29" s="63">
        <v>330</v>
      </c>
      <c r="AC29" s="60"/>
      <c r="AD29" s="54"/>
      <c r="AE29" s="54" t="s">
        <v>34</v>
      </c>
      <c r="AF29" s="54"/>
      <c r="AG29" s="62"/>
      <c r="AH29" s="55"/>
      <c r="AI29" s="55" t="s">
        <v>90</v>
      </c>
      <c r="AJ29" s="61" t="s">
        <v>90</v>
      </c>
      <c r="AK29" s="63" t="e">
        <f>VLOOKUP(AJ29,[1]!Posts[#Data],2,FALSE)</f>
        <v>#REF!</v>
      </c>
      <c r="AL29" s="63" t="e">
        <f>VLOOKUP(AJ29,[1]!Posts[#Data],3,FALSE)</f>
        <v>#REF!</v>
      </c>
      <c r="AM29" s="64" t="e">
        <f>VLOOKUP(AJ29,[1]!Posts[#Data],4,FALSE)</f>
        <v>#REF!</v>
      </c>
      <c r="AN29" s="55"/>
      <c r="AO29" s="61"/>
      <c r="AP29" s="63"/>
      <c r="AQ29" s="63"/>
      <c r="AR29" s="64"/>
      <c r="AS29" s="54"/>
      <c r="AT29" s="54"/>
      <c r="AU29" s="54"/>
      <c r="AV29" s="54"/>
      <c r="AW29" s="54"/>
    </row>
    <row r="30" spans="2:49" ht="19.5" customHeight="1" x14ac:dyDescent="0.4">
      <c r="D30" s="56" t="s">
        <v>266</v>
      </c>
      <c r="E30" s="56" t="s">
        <v>267</v>
      </c>
      <c r="F30" s="56" t="s">
        <v>268</v>
      </c>
      <c r="G30" s="57" t="s">
        <v>269</v>
      </c>
      <c r="H30" s="58" t="s">
        <v>270</v>
      </c>
      <c r="I30" s="58">
        <v>320</v>
      </c>
      <c r="J30" s="59" t="s">
        <v>267</v>
      </c>
      <c r="K30" s="60">
        <v>5</v>
      </c>
      <c r="L30" s="54">
        <v>43783</v>
      </c>
      <c r="M30" s="54" t="s">
        <v>271</v>
      </c>
      <c r="N30" s="54">
        <v>159</v>
      </c>
      <c r="O30" s="62" t="e">
        <v>#REF!</v>
      </c>
      <c r="P30" s="55" t="s">
        <v>34</v>
      </c>
      <c r="Q30" s="54">
        <v>10</v>
      </c>
      <c r="R30" s="54">
        <v>8</v>
      </c>
      <c r="S30" s="54" t="s">
        <v>34</v>
      </c>
      <c r="T30" s="62">
        <v>320</v>
      </c>
      <c r="U30" s="55" t="s">
        <v>272</v>
      </c>
      <c r="V30" s="55"/>
      <c r="W30" s="61"/>
      <c r="X30" s="67"/>
      <c r="Y30" s="67"/>
      <c r="Z30" s="63">
        <v>322</v>
      </c>
      <c r="AA30" s="63">
        <v>16</v>
      </c>
      <c r="AB30" s="63">
        <v>270</v>
      </c>
      <c r="AC30" s="60"/>
      <c r="AD30" s="54"/>
      <c r="AE30" s="54" t="s">
        <v>34</v>
      </c>
      <c r="AF30" s="54"/>
      <c r="AG30" s="62"/>
      <c r="AH30" s="55"/>
      <c r="AI30" s="55" t="s">
        <v>91</v>
      </c>
      <c r="AJ30" s="61" t="s">
        <v>91</v>
      </c>
      <c r="AK30" s="63" t="e">
        <f>VLOOKUP(AJ30,[1]!Posts[#Data],2,FALSE)</f>
        <v>#REF!</v>
      </c>
      <c r="AL30" s="63" t="e">
        <f>VLOOKUP(AJ30,[1]!Posts[#Data],3,FALSE)</f>
        <v>#REF!</v>
      </c>
      <c r="AM30" s="64" t="e">
        <f>VLOOKUP(AJ30,[1]!Posts[#Data],4,FALSE)</f>
        <v>#REF!</v>
      </c>
      <c r="AN30" s="55"/>
      <c r="AO30" s="61"/>
      <c r="AP30" s="63"/>
      <c r="AQ30" s="63"/>
      <c r="AR30" s="64"/>
      <c r="AS30" s="54"/>
      <c r="AT30" s="54"/>
      <c r="AU30" s="54"/>
      <c r="AV30" s="54"/>
      <c r="AW30" s="54"/>
    </row>
    <row r="31" spans="2:49" ht="19.5" customHeight="1" x14ac:dyDescent="0.4">
      <c r="D31" s="56" t="s">
        <v>59</v>
      </c>
      <c r="E31" s="56" t="s">
        <v>60</v>
      </c>
      <c r="F31" s="56" t="s">
        <v>61</v>
      </c>
      <c r="G31" s="69" t="s">
        <v>273</v>
      </c>
      <c r="H31" s="58" t="s">
        <v>56</v>
      </c>
      <c r="I31" s="58">
        <v>300</v>
      </c>
      <c r="J31" s="59" t="s">
        <v>274</v>
      </c>
      <c r="K31" s="60">
        <v>5</v>
      </c>
      <c r="L31" s="54">
        <v>43784</v>
      </c>
      <c r="M31" s="54" t="s">
        <v>275</v>
      </c>
      <c r="N31" s="54">
        <v>159</v>
      </c>
      <c r="O31" s="62" t="e">
        <v>#REF!</v>
      </c>
      <c r="P31" s="55" t="s">
        <v>34</v>
      </c>
      <c r="Q31" s="54">
        <v>10</v>
      </c>
      <c r="R31" s="54">
        <v>8</v>
      </c>
      <c r="S31" s="54" t="s">
        <v>34</v>
      </c>
      <c r="T31" s="62">
        <v>300</v>
      </c>
      <c r="U31" s="68" t="s">
        <v>517</v>
      </c>
      <c r="V31" s="55"/>
      <c r="W31" s="61"/>
      <c r="X31" s="67"/>
      <c r="Y31" s="67"/>
      <c r="Z31" s="63">
        <v>157</v>
      </c>
      <c r="AA31" s="63">
        <v>10</v>
      </c>
      <c r="AB31" s="63">
        <v>20</v>
      </c>
      <c r="AC31" s="60"/>
      <c r="AD31" s="54"/>
      <c r="AE31" s="54" t="s">
        <v>34</v>
      </c>
      <c r="AF31" s="54"/>
      <c r="AG31" s="62"/>
      <c r="AH31" s="55"/>
      <c r="AI31" s="55" t="s">
        <v>92</v>
      </c>
      <c r="AJ31" s="61" t="s">
        <v>92</v>
      </c>
      <c r="AK31" s="63" t="e">
        <f>VLOOKUP(AJ31,[1]!Posts[#Data],2,FALSE)</f>
        <v>#REF!</v>
      </c>
      <c r="AL31" s="63" t="e">
        <f>VLOOKUP(AJ31,[1]!Posts[#Data],3,FALSE)</f>
        <v>#REF!</v>
      </c>
      <c r="AM31" s="64" t="e">
        <f>VLOOKUP(AJ31,[1]!Posts[#Data],4,FALSE)</f>
        <v>#REF!</v>
      </c>
      <c r="AN31" s="55"/>
      <c r="AO31" s="61"/>
      <c r="AP31" s="63"/>
      <c r="AQ31" s="63"/>
      <c r="AR31" s="64"/>
      <c r="AS31" s="54"/>
      <c r="AT31" s="54"/>
      <c r="AU31" s="54"/>
      <c r="AV31" s="54"/>
      <c r="AW31" s="54"/>
    </row>
    <row r="32" spans="2:49" ht="19.5" customHeight="1" x14ac:dyDescent="0.4">
      <c r="D32" s="56" t="s">
        <v>276</v>
      </c>
      <c r="E32" s="56" t="s">
        <v>277</v>
      </c>
      <c r="F32" s="56" t="s">
        <v>278</v>
      </c>
      <c r="G32" s="69" t="s">
        <v>279</v>
      </c>
      <c r="H32" s="58" t="s">
        <v>67</v>
      </c>
      <c r="I32" s="58">
        <v>300</v>
      </c>
      <c r="J32" s="59" t="s">
        <v>280</v>
      </c>
      <c r="K32" s="60">
        <v>5</v>
      </c>
      <c r="L32" s="54">
        <v>43783</v>
      </c>
      <c r="M32" s="54" t="s">
        <v>281</v>
      </c>
      <c r="N32" s="54">
        <v>159</v>
      </c>
      <c r="O32" s="62" t="e">
        <v>#REF!</v>
      </c>
      <c r="P32" s="55" t="s">
        <v>34</v>
      </c>
      <c r="Q32" s="54">
        <v>10</v>
      </c>
      <c r="R32" s="54">
        <v>8</v>
      </c>
      <c r="S32" s="54" t="s">
        <v>34</v>
      </c>
      <c r="T32" s="62">
        <v>300</v>
      </c>
      <c r="U32" s="55"/>
      <c r="V32" s="55"/>
      <c r="W32" s="61"/>
      <c r="X32" s="67"/>
      <c r="Y32" s="67"/>
      <c r="Z32" s="63">
        <v>59</v>
      </c>
      <c r="AA32" s="63">
        <v>10</v>
      </c>
      <c r="AB32" s="63">
        <v>1</v>
      </c>
      <c r="AC32" s="60"/>
      <c r="AD32" s="54"/>
      <c r="AE32" s="54" t="s">
        <v>34</v>
      </c>
      <c r="AF32" s="54"/>
      <c r="AG32" s="62"/>
      <c r="AH32" s="55"/>
      <c r="AI32" s="55" t="s">
        <v>93</v>
      </c>
      <c r="AJ32" s="61" t="s">
        <v>93</v>
      </c>
      <c r="AK32" s="63" t="e">
        <f>VLOOKUP(AJ32,[1]!Posts[#Data],2,FALSE)</f>
        <v>#REF!</v>
      </c>
      <c r="AL32" s="63" t="e">
        <f>VLOOKUP(AJ32,[1]!Posts[#Data],3,FALSE)</f>
        <v>#REF!</v>
      </c>
      <c r="AM32" s="64" t="e">
        <f>VLOOKUP(AJ32,[1]!Posts[#Data],4,FALSE)</f>
        <v>#REF!</v>
      </c>
      <c r="AN32" s="55"/>
      <c r="AO32" s="61"/>
      <c r="AP32" s="63"/>
      <c r="AQ32" s="63"/>
      <c r="AR32" s="64"/>
      <c r="AS32" s="54"/>
      <c r="AT32" s="54"/>
      <c r="AU32" s="54"/>
      <c r="AV32" s="54"/>
      <c r="AW32" s="54"/>
    </row>
    <row r="33" spans="4:49" ht="19.5" customHeight="1" x14ac:dyDescent="0.4">
      <c r="D33" s="56" t="s">
        <v>282</v>
      </c>
      <c r="E33" s="56" t="s">
        <v>283</v>
      </c>
      <c r="F33" s="56" t="s">
        <v>496</v>
      </c>
      <c r="G33" s="69" t="s">
        <v>284</v>
      </c>
      <c r="H33" s="58" t="s">
        <v>56</v>
      </c>
      <c r="I33" s="58">
        <v>300</v>
      </c>
      <c r="J33" s="59" t="s">
        <v>283</v>
      </c>
      <c r="K33" s="60">
        <v>5</v>
      </c>
      <c r="L33" s="54">
        <v>43783</v>
      </c>
      <c r="M33" s="54" t="s">
        <v>285</v>
      </c>
      <c r="N33" s="54">
        <v>159</v>
      </c>
      <c r="O33" s="62" t="e">
        <v>#REF!</v>
      </c>
      <c r="P33" s="55" t="s">
        <v>34</v>
      </c>
      <c r="Q33" s="54">
        <v>10</v>
      </c>
      <c r="R33" s="54">
        <v>7</v>
      </c>
      <c r="S33" s="54" t="s">
        <v>34</v>
      </c>
      <c r="T33" s="62">
        <v>300</v>
      </c>
      <c r="U33" s="55"/>
      <c r="V33" s="55"/>
      <c r="W33" s="61"/>
      <c r="X33" s="67"/>
      <c r="Y33" s="67"/>
      <c r="Z33" s="63">
        <v>107</v>
      </c>
      <c r="AA33" s="63">
        <v>6</v>
      </c>
      <c r="AB33" s="63">
        <v>221</v>
      </c>
      <c r="AC33" s="60"/>
      <c r="AD33" s="54"/>
      <c r="AE33" s="54" t="s">
        <v>34</v>
      </c>
      <c r="AF33" s="54"/>
      <c r="AG33" s="62"/>
      <c r="AH33" s="55"/>
      <c r="AI33" s="55" t="s">
        <v>94</v>
      </c>
      <c r="AJ33" s="61" t="s">
        <v>94</v>
      </c>
      <c r="AK33" s="63" t="e">
        <f>VLOOKUP(AJ33,[1]!Posts[#Data],2,FALSE)</f>
        <v>#REF!</v>
      </c>
      <c r="AL33" s="63" t="e">
        <f>VLOOKUP(AJ33,[1]!Posts[#Data],3,FALSE)</f>
        <v>#REF!</v>
      </c>
      <c r="AM33" s="64" t="e">
        <f>VLOOKUP(AJ33,[1]!Posts[#Data],4,FALSE)</f>
        <v>#REF!</v>
      </c>
      <c r="AN33" s="55"/>
      <c r="AO33" s="61"/>
      <c r="AP33" s="63"/>
      <c r="AQ33" s="63"/>
      <c r="AR33" s="64"/>
      <c r="AS33" s="54"/>
      <c r="AT33" s="54"/>
      <c r="AU33" s="54"/>
      <c r="AV33" s="54"/>
      <c r="AW33" s="54"/>
    </row>
    <row r="34" spans="4:49" ht="19.5" customHeight="1" x14ac:dyDescent="0.4">
      <c r="D34" s="56" t="s">
        <v>286</v>
      </c>
      <c r="E34" s="56" t="s">
        <v>287</v>
      </c>
      <c r="F34" s="56" t="s">
        <v>472</v>
      </c>
      <c r="G34" s="69" t="s">
        <v>288</v>
      </c>
      <c r="H34" s="58" t="s">
        <v>56</v>
      </c>
      <c r="I34" s="58">
        <v>350</v>
      </c>
      <c r="J34" s="59" t="s">
        <v>287</v>
      </c>
      <c r="K34" s="60">
        <v>5</v>
      </c>
      <c r="L34" s="54">
        <v>43783</v>
      </c>
      <c r="M34" s="54" t="s">
        <v>289</v>
      </c>
      <c r="N34" s="54">
        <v>159</v>
      </c>
      <c r="O34" s="62" t="e">
        <v>#REF!</v>
      </c>
      <c r="P34" s="55" t="s">
        <v>34</v>
      </c>
      <c r="Q34" s="54">
        <v>10</v>
      </c>
      <c r="R34" s="54">
        <v>8</v>
      </c>
      <c r="S34" s="54" t="s">
        <v>34</v>
      </c>
      <c r="T34" s="62">
        <v>350</v>
      </c>
      <c r="U34" s="68" t="s">
        <v>487</v>
      </c>
      <c r="V34" s="55"/>
      <c r="W34" s="61"/>
      <c r="X34" s="67"/>
      <c r="Y34" s="67"/>
      <c r="Z34" s="63">
        <v>285</v>
      </c>
      <c r="AA34" s="63">
        <v>52</v>
      </c>
      <c r="AB34" s="63">
        <v>321</v>
      </c>
      <c r="AC34" s="60"/>
      <c r="AD34" s="54"/>
      <c r="AE34" s="54" t="s">
        <v>34</v>
      </c>
      <c r="AF34" s="54"/>
      <c r="AG34" s="62"/>
      <c r="AH34" s="55"/>
      <c r="AI34" s="55" t="s">
        <v>95</v>
      </c>
      <c r="AJ34" s="61" t="s">
        <v>95</v>
      </c>
      <c r="AK34" s="63" t="e">
        <f>VLOOKUP(AJ34,[1]!Posts[#Data],2,FALSE)</f>
        <v>#REF!</v>
      </c>
      <c r="AL34" s="63" t="e">
        <f>VLOOKUP(AJ34,[1]!Posts[#Data],3,FALSE)</f>
        <v>#REF!</v>
      </c>
      <c r="AM34" s="64" t="e">
        <f>VLOOKUP(AJ34,[1]!Posts[#Data],4,FALSE)</f>
        <v>#REF!</v>
      </c>
      <c r="AN34" s="55"/>
      <c r="AO34" s="61"/>
      <c r="AP34" s="63"/>
      <c r="AQ34" s="63"/>
      <c r="AR34" s="64"/>
      <c r="AS34" s="54"/>
      <c r="AT34" s="54"/>
      <c r="AU34" s="54"/>
      <c r="AV34" s="54"/>
      <c r="AW34" s="54"/>
    </row>
    <row r="35" spans="4:49" ht="19.5" customHeight="1" x14ac:dyDescent="0.4">
      <c r="D35" s="56" t="s">
        <v>290</v>
      </c>
      <c r="E35" s="56" t="s">
        <v>291</v>
      </c>
      <c r="F35" s="56" t="s">
        <v>292</v>
      </c>
      <c r="G35" s="57" t="s">
        <v>293</v>
      </c>
      <c r="H35" s="58" t="s">
        <v>56</v>
      </c>
      <c r="I35" s="58">
        <v>300</v>
      </c>
      <c r="J35" s="59" t="s">
        <v>294</v>
      </c>
      <c r="K35" s="60">
        <v>5</v>
      </c>
      <c r="L35" s="54">
        <v>43783</v>
      </c>
      <c r="M35" s="54" t="s">
        <v>295</v>
      </c>
      <c r="N35" s="54">
        <v>144</v>
      </c>
      <c r="O35" s="62" t="e">
        <v>#REF!</v>
      </c>
      <c r="P35" s="55" t="s">
        <v>34</v>
      </c>
      <c r="Q35" s="54">
        <v>10</v>
      </c>
      <c r="R35" s="54">
        <v>7</v>
      </c>
      <c r="S35" s="54" t="s">
        <v>34</v>
      </c>
      <c r="T35" s="62">
        <v>300</v>
      </c>
      <c r="U35" s="55" t="s">
        <v>296</v>
      </c>
      <c r="V35" s="55"/>
      <c r="W35" s="61"/>
      <c r="X35" s="67"/>
      <c r="Y35" s="67"/>
      <c r="Z35" s="63">
        <v>281</v>
      </c>
      <c r="AA35" s="63">
        <v>24</v>
      </c>
      <c r="AB35" s="63">
        <v>224</v>
      </c>
      <c r="AC35" s="60"/>
      <c r="AD35" s="54"/>
      <c r="AE35" s="54" t="s">
        <v>34</v>
      </c>
      <c r="AF35" s="54"/>
      <c r="AG35" s="62"/>
      <c r="AH35" s="55"/>
      <c r="AI35" s="55" t="s">
        <v>96</v>
      </c>
      <c r="AJ35" s="61" t="s">
        <v>96</v>
      </c>
      <c r="AK35" s="63" t="e">
        <f>VLOOKUP(AJ35,[1]!Posts[#Data],2,FALSE)</f>
        <v>#REF!</v>
      </c>
      <c r="AL35" s="63" t="e">
        <f>VLOOKUP(AJ35,[1]!Posts[#Data],3,FALSE)</f>
        <v>#REF!</v>
      </c>
      <c r="AM35" s="64" t="e">
        <f>VLOOKUP(AJ35,[1]!Posts[#Data],4,FALSE)</f>
        <v>#REF!</v>
      </c>
      <c r="AN35" s="55"/>
      <c r="AO35" s="61"/>
      <c r="AP35" s="63"/>
      <c r="AQ35" s="63"/>
      <c r="AR35" s="64"/>
      <c r="AS35" s="54"/>
      <c r="AT35" s="54"/>
      <c r="AU35" s="54"/>
      <c r="AV35" s="54"/>
      <c r="AW35" s="54"/>
    </row>
    <row r="36" spans="4:49" ht="19.5" customHeight="1" x14ac:dyDescent="0.4">
      <c r="D36" s="56" t="s">
        <v>297</v>
      </c>
      <c r="E36" s="56" t="s">
        <v>298</v>
      </c>
      <c r="F36" s="56" t="s">
        <v>297</v>
      </c>
      <c r="G36" s="57" t="s">
        <v>299</v>
      </c>
      <c r="H36" s="58" t="s">
        <v>300</v>
      </c>
      <c r="I36" s="58">
        <v>600</v>
      </c>
      <c r="J36" s="59" t="s">
        <v>301</v>
      </c>
      <c r="K36" s="60">
        <v>5</v>
      </c>
      <c r="L36" s="54">
        <v>43784</v>
      </c>
      <c r="M36" s="54" t="s">
        <v>302</v>
      </c>
      <c r="N36" s="54">
        <v>159</v>
      </c>
      <c r="O36" s="62" t="e">
        <v>#REF!</v>
      </c>
      <c r="P36" s="55" t="s">
        <v>34</v>
      </c>
      <c r="Q36" s="54">
        <v>10</v>
      </c>
      <c r="R36" s="54">
        <v>7</v>
      </c>
      <c r="S36" s="54" t="s">
        <v>34</v>
      </c>
      <c r="T36" s="62">
        <v>600</v>
      </c>
      <c r="U36" s="68" t="s">
        <v>530</v>
      </c>
      <c r="V36" s="55"/>
      <c r="W36" s="61"/>
      <c r="X36" s="67"/>
      <c r="Y36" s="67"/>
      <c r="Z36" s="63">
        <v>147</v>
      </c>
      <c r="AA36" s="63">
        <v>15</v>
      </c>
      <c r="AB36" s="63">
        <v>124</v>
      </c>
      <c r="AC36" s="60"/>
      <c r="AD36" s="54"/>
      <c r="AE36" s="54" t="s">
        <v>34</v>
      </c>
      <c r="AF36" s="54"/>
      <c r="AG36" s="62"/>
      <c r="AH36" s="55"/>
      <c r="AI36" s="55" t="s">
        <v>97</v>
      </c>
      <c r="AJ36" s="61" t="s">
        <v>97</v>
      </c>
      <c r="AK36" s="63" t="e">
        <f>VLOOKUP(AJ36,[1]!Posts[#Data],2,FALSE)</f>
        <v>#REF!</v>
      </c>
      <c r="AL36" s="63" t="e">
        <f>VLOOKUP(AJ36,[1]!Posts[#Data],3,FALSE)</f>
        <v>#REF!</v>
      </c>
      <c r="AM36" s="64" t="e">
        <f>VLOOKUP(AJ36,[1]!Posts[#Data],4,FALSE)</f>
        <v>#REF!</v>
      </c>
      <c r="AN36" s="55"/>
      <c r="AO36" s="61"/>
      <c r="AP36" s="63"/>
      <c r="AQ36" s="63"/>
      <c r="AR36" s="64"/>
      <c r="AS36" s="54"/>
      <c r="AT36" s="54"/>
      <c r="AU36" s="54"/>
      <c r="AV36" s="54"/>
      <c r="AW36" s="54"/>
    </row>
    <row r="37" spans="4:49" ht="19.5" customHeight="1" x14ac:dyDescent="0.4">
      <c r="D37" s="56" t="s">
        <v>473</v>
      </c>
      <c r="E37" s="56" t="s">
        <v>303</v>
      </c>
      <c r="F37" s="56" t="s">
        <v>304</v>
      </c>
      <c r="G37" s="57" t="s">
        <v>305</v>
      </c>
      <c r="H37" s="58" t="s">
        <v>56</v>
      </c>
      <c r="I37" s="58">
        <v>200</v>
      </c>
      <c r="J37" s="59" t="s">
        <v>306</v>
      </c>
      <c r="K37" s="60">
        <v>5</v>
      </c>
      <c r="L37" s="54">
        <v>43783</v>
      </c>
      <c r="M37" s="54" t="s">
        <v>307</v>
      </c>
      <c r="N37" s="54">
        <v>159</v>
      </c>
      <c r="O37" s="62" t="e">
        <v>#REF!</v>
      </c>
      <c r="P37" s="55" t="s">
        <v>34</v>
      </c>
      <c r="Q37" s="54">
        <v>10</v>
      </c>
      <c r="R37" s="54">
        <v>8</v>
      </c>
      <c r="S37" s="54" t="s">
        <v>34</v>
      </c>
      <c r="T37" s="62">
        <v>200</v>
      </c>
      <c r="U37" s="55" t="s">
        <v>308</v>
      </c>
      <c r="V37" s="55"/>
      <c r="W37" s="61"/>
      <c r="X37" s="67"/>
      <c r="Y37" s="67"/>
      <c r="Z37" s="63">
        <v>196</v>
      </c>
      <c r="AA37" s="63">
        <v>0</v>
      </c>
      <c r="AB37" s="63">
        <v>150</v>
      </c>
      <c r="AC37" s="60"/>
      <c r="AD37" s="54"/>
      <c r="AE37" s="54" t="s">
        <v>34</v>
      </c>
      <c r="AF37" s="54"/>
      <c r="AG37" s="62"/>
      <c r="AH37" s="55"/>
      <c r="AI37" s="55" t="s">
        <v>98</v>
      </c>
      <c r="AJ37" s="61" t="s">
        <v>98</v>
      </c>
      <c r="AK37" s="63" t="e">
        <f>VLOOKUP(AJ37,[1]!Posts[#Data],2,FALSE)</f>
        <v>#REF!</v>
      </c>
      <c r="AL37" s="63" t="e">
        <f>VLOOKUP(AJ37,[1]!Posts[#Data],3,FALSE)</f>
        <v>#REF!</v>
      </c>
      <c r="AM37" s="64" t="e">
        <f>VLOOKUP(AJ37,[1]!Posts[#Data],4,FALSE)</f>
        <v>#REF!</v>
      </c>
      <c r="AN37" s="55"/>
      <c r="AO37" s="61"/>
      <c r="AP37" s="63"/>
      <c r="AQ37" s="63"/>
      <c r="AR37" s="64"/>
      <c r="AS37" s="54"/>
      <c r="AT37" s="54"/>
      <c r="AU37" s="54"/>
      <c r="AV37" s="54"/>
      <c r="AW37" s="54"/>
    </row>
    <row r="38" spans="4:49" ht="19.5" customHeight="1" x14ac:dyDescent="0.4">
      <c r="D38" s="56" t="s">
        <v>309</v>
      </c>
      <c r="E38" s="56" t="s">
        <v>310</v>
      </c>
      <c r="F38" s="56" t="s">
        <v>311</v>
      </c>
      <c r="G38" s="69" t="s">
        <v>312</v>
      </c>
      <c r="H38" s="58" t="s">
        <v>45</v>
      </c>
      <c r="I38" s="58">
        <v>450</v>
      </c>
      <c r="J38" s="59" t="s">
        <v>310</v>
      </c>
      <c r="K38" s="60">
        <v>5</v>
      </c>
      <c r="L38" s="54">
        <v>43784</v>
      </c>
      <c r="M38" s="54" t="s">
        <v>313</v>
      </c>
      <c r="N38" s="54">
        <v>159</v>
      </c>
      <c r="O38" s="62" t="e">
        <v>#REF!</v>
      </c>
      <c r="P38" s="55" t="s">
        <v>34</v>
      </c>
      <c r="Q38" s="54">
        <v>10</v>
      </c>
      <c r="R38" s="54">
        <v>7</v>
      </c>
      <c r="S38" s="54" t="s">
        <v>34</v>
      </c>
      <c r="T38" s="62">
        <v>450</v>
      </c>
      <c r="U38" s="68" t="s">
        <v>515</v>
      </c>
      <c r="V38" s="55"/>
      <c r="W38" s="61"/>
      <c r="X38" s="67"/>
      <c r="Y38" s="67"/>
      <c r="Z38" s="63">
        <v>190</v>
      </c>
      <c r="AA38" s="63">
        <v>22</v>
      </c>
      <c r="AB38" s="63">
        <v>149</v>
      </c>
      <c r="AC38" s="60"/>
      <c r="AD38" s="54"/>
      <c r="AE38" s="54" t="s">
        <v>34</v>
      </c>
      <c r="AF38" s="54"/>
      <c r="AG38" s="62"/>
      <c r="AH38" s="55"/>
      <c r="AI38" s="55" t="s">
        <v>73</v>
      </c>
      <c r="AJ38" s="61" t="s">
        <v>73</v>
      </c>
      <c r="AK38" s="63" t="e">
        <f>VLOOKUP(AJ38,[1]!Posts[#Data],2,FALSE)</f>
        <v>#REF!</v>
      </c>
      <c r="AL38" s="63" t="e">
        <f>VLOOKUP(AJ38,[1]!Posts[#Data],3,FALSE)</f>
        <v>#REF!</v>
      </c>
      <c r="AM38" s="64" t="e">
        <f>VLOOKUP(AJ38,[1]!Posts[#Data],4,FALSE)</f>
        <v>#REF!</v>
      </c>
      <c r="AN38" s="55"/>
      <c r="AO38" s="61"/>
      <c r="AP38" s="63"/>
      <c r="AQ38" s="63"/>
      <c r="AR38" s="64"/>
      <c r="AS38" s="54"/>
      <c r="AT38" s="54"/>
      <c r="AU38" s="54"/>
      <c r="AV38" s="54"/>
      <c r="AW38" s="54"/>
    </row>
    <row r="39" spans="4:49" ht="19.5" customHeight="1" x14ac:dyDescent="0.4">
      <c r="D39" s="56" t="s">
        <v>314</v>
      </c>
      <c r="E39" s="56" t="s">
        <v>315</v>
      </c>
      <c r="F39" s="56" t="s">
        <v>316</v>
      </c>
      <c r="G39" s="69" t="s">
        <v>317</v>
      </c>
      <c r="H39" s="58" t="s">
        <v>318</v>
      </c>
      <c r="I39" s="58">
        <v>400</v>
      </c>
      <c r="J39" s="59" t="s">
        <v>315</v>
      </c>
      <c r="K39" s="60">
        <v>5</v>
      </c>
      <c r="L39" s="54">
        <v>43784</v>
      </c>
      <c r="M39" s="54" t="s">
        <v>319</v>
      </c>
      <c r="N39" s="54">
        <v>159</v>
      </c>
      <c r="O39" s="62" t="e">
        <v>#REF!</v>
      </c>
      <c r="P39" s="55" t="s">
        <v>34</v>
      </c>
      <c r="Q39" s="54">
        <v>10</v>
      </c>
      <c r="R39" s="54">
        <v>7</v>
      </c>
      <c r="S39" s="54" t="s">
        <v>34</v>
      </c>
      <c r="T39" s="62">
        <v>400</v>
      </c>
      <c r="U39" s="68" t="s">
        <v>524</v>
      </c>
      <c r="V39" s="55"/>
      <c r="W39" s="61"/>
      <c r="X39" s="67"/>
      <c r="Y39" s="67"/>
      <c r="Z39" s="63">
        <v>105</v>
      </c>
      <c r="AA39" s="63">
        <v>33</v>
      </c>
      <c r="AB39" s="63">
        <v>83</v>
      </c>
      <c r="AC39" s="60"/>
      <c r="AD39" s="54"/>
      <c r="AE39" s="54" t="s">
        <v>34</v>
      </c>
      <c r="AF39" s="54"/>
      <c r="AG39" s="62"/>
      <c r="AH39" s="55"/>
      <c r="AI39" s="55" t="s">
        <v>99</v>
      </c>
      <c r="AJ39" s="61" t="s">
        <v>99</v>
      </c>
      <c r="AK39" s="63" t="e">
        <f>VLOOKUP(AJ39,[1]!Posts[#Data],2,FALSE)</f>
        <v>#REF!</v>
      </c>
      <c r="AL39" s="63" t="e">
        <f>VLOOKUP(AJ39,[1]!Posts[#Data],3,FALSE)</f>
        <v>#REF!</v>
      </c>
      <c r="AM39" s="64" t="e">
        <f>VLOOKUP(AJ39,[1]!Posts[#Data],4,FALSE)</f>
        <v>#REF!</v>
      </c>
      <c r="AN39" s="55"/>
      <c r="AO39" s="61"/>
      <c r="AP39" s="63"/>
      <c r="AQ39" s="63"/>
      <c r="AR39" s="64"/>
      <c r="AS39" s="54"/>
      <c r="AT39" s="54"/>
      <c r="AU39" s="54"/>
      <c r="AV39" s="54"/>
      <c r="AW39" s="54"/>
    </row>
    <row r="40" spans="4:49" ht="19.5" customHeight="1" x14ac:dyDescent="0.4">
      <c r="D40" s="56" t="s">
        <v>320</v>
      </c>
      <c r="E40" s="56" t="s">
        <v>321</v>
      </c>
      <c r="F40" s="56" t="s">
        <v>497</v>
      </c>
      <c r="G40" s="69" t="s">
        <v>322</v>
      </c>
      <c r="H40" s="58" t="s">
        <v>58</v>
      </c>
      <c r="I40" s="58">
        <v>400</v>
      </c>
      <c r="J40" s="59" t="s">
        <v>321</v>
      </c>
      <c r="K40" s="60">
        <v>3</v>
      </c>
      <c r="L40" s="54">
        <v>43783</v>
      </c>
      <c r="M40" s="54" t="s">
        <v>323</v>
      </c>
      <c r="N40" s="54">
        <v>159</v>
      </c>
      <c r="O40" s="62" t="e">
        <v>#REF!</v>
      </c>
      <c r="P40" s="55" t="s">
        <v>34</v>
      </c>
      <c r="Q40" s="54">
        <v>10</v>
      </c>
      <c r="R40" s="54">
        <v>8</v>
      </c>
      <c r="S40" s="54" t="s">
        <v>34</v>
      </c>
      <c r="T40" s="62">
        <v>400</v>
      </c>
      <c r="U40" s="68" t="s">
        <v>507</v>
      </c>
      <c r="V40" s="55"/>
      <c r="W40" s="61"/>
      <c r="X40" s="67"/>
      <c r="Y40" s="67"/>
      <c r="Z40" s="63">
        <v>179</v>
      </c>
      <c r="AA40" s="63">
        <v>13</v>
      </c>
      <c r="AB40" s="63">
        <v>59</v>
      </c>
      <c r="AC40" s="60"/>
      <c r="AD40" s="54"/>
      <c r="AE40" s="54" t="s">
        <v>34</v>
      </c>
      <c r="AF40" s="54"/>
      <c r="AG40" s="62"/>
      <c r="AH40" s="55"/>
      <c r="AI40" s="55" t="s">
        <v>100</v>
      </c>
      <c r="AJ40" s="61" t="s">
        <v>100</v>
      </c>
      <c r="AK40" s="63" t="e">
        <f>VLOOKUP(AJ40,[1]!Posts[#Data],2,FALSE)</f>
        <v>#REF!</v>
      </c>
      <c r="AL40" s="63" t="e">
        <f>VLOOKUP(AJ40,[1]!Posts[#Data],3,FALSE)</f>
        <v>#REF!</v>
      </c>
      <c r="AM40" s="64" t="e">
        <f>VLOOKUP(AJ40,[1]!Posts[#Data],4,FALSE)</f>
        <v>#REF!</v>
      </c>
      <c r="AN40" s="55"/>
      <c r="AO40" s="61"/>
      <c r="AP40" s="63"/>
      <c r="AQ40" s="63"/>
      <c r="AR40" s="64"/>
      <c r="AS40" s="54"/>
      <c r="AT40" s="54"/>
      <c r="AU40" s="54"/>
      <c r="AV40" s="54"/>
      <c r="AW40" s="54"/>
    </row>
    <row r="41" spans="4:49" ht="19.5" customHeight="1" x14ac:dyDescent="0.4">
      <c r="D41" s="56" t="s">
        <v>62</v>
      </c>
      <c r="E41" s="56" t="s">
        <v>63</v>
      </c>
      <c r="F41" s="56" t="s">
        <v>324</v>
      </c>
      <c r="G41" s="69" t="s">
        <v>325</v>
      </c>
      <c r="H41" s="58" t="s">
        <v>67</v>
      </c>
      <c r="I41" s="58">
        <v>350</v>
      </c>
      <c r="J41" s="59" t="s">
        <v>326</v>
      </c>
      <c r="K41" s="60">
        <v>5</v>
      </c>
      <c r="L41" s="54">
        <v>43783</v>
      </c>
      <c r="M41" s="54" t="s">
        <v>327</v>
      </c>
      <c r="N41" s="54">
        <v>159</v>
      </c>
      <c r="O41" s="62" t="e">
        <v>#REF!</v>
      </c>
      <c r="P41" s="55" t="s">
        <v>34</v>
      </c>
      <c r="Q41" s="54">
        <v>10</v>
      </c>
      <c r="R41" s="54">
        <v>7</v>
      </c>
      <c r="S41" s="54" t="s">
        <v>34</v>
      </c>
      <c r="T41" s="62">
        <v>350</v>
      </c>
      <c r="U41" s="55"/>
      <c r="V41" s="55"/>
      <c r="W41" s="61"/>
      <c r="X41" s="67"/>
      <c r="Y41" s="67"/>
      <c r="Z41" s="63">
        <v>39</v>
      </c>
      <c r="AA41" s="63">
        <v>21</v>
      </c>
      <c r="AB41" s="63">
        <v>26</v>
      </c>
      <c r="AC41" s="60"/>
      <c r="AD41" s="54"/>
      <c r="AE41" s="54" t="s">
        <v>34</v>
      </c>
      <c r="AF41" s="54"/>
      <c r="AG41" s="62"/>
      <c r="AH41" s="55"/>
      <c r="AI41" s="55" t="s">
        <v>73</v>
      </c>
      <c r="AJ41" s="61" t="s">
        <v>73</v>
      </c>
      <c r="AK41" s="63" t="e">
        <f>VLOOKUP(AJ41,[1]!Posts[#Data],2,FALSE)</f>
        <v>#REF!</v>
      </c>
      <c r="AL41" s="63" t="e">
        <f>VLOOKUP(AJ41,[1]!Posts[#Data],3,FALSE)</f>
        <v>#REF!</v>
      </c>
      <c r="AM41" s="64" t="e">
        <f>VLOOKUP(AJ41,[1]!Posts[#Data],4,FALSE)</f>
        <v>#REF!</v>
      </c>
      <c r="AN41" s="55"/>
      <c r="AO41" s="61"/>
      <c r="AP41" s="63"/>
      <c r="AQ41" s="63"/>
      <c r="AR41" s="64"/>
      <c r="AS41" s="54"/>
      <c r="AT41" s="54"/>
      <c r="AU41" s="54"/>
      <c r="AV41" s="54"/>
      <c r="AW41" s="54"/>
    </row>
    <row r="42" spans="4:49" ht="19.5" customHeight="1" x14ac:dyDescent="0.4">
      <c r="D42" s="56" t="s">
        <v>474</v>
      </c>
      <c r="E42" s="56" t="s">
        <v>328</v>
      </c>
      <c r="F42" s="56" t="s">
        <v>329</v>
      </c>
      <c r="G42" s="57" t="s">
        <v>330</v>
      </c>
      <c r="H42" s="58" t="s">
        <v>56</v>
      </c>
      <c r="I42" s="58">
        <v>350</v>
      </c>
      <c r="J42" s="59" t="s">
        <v>331</v>
      </c>
      <c r="K42" s="60">
        <v>5</v>
      </c>
      <c r="L42" s="54">
        <v>43783</v>
      </c>
      <c r="M42" s="54" t="s">
        <v>332</v>
      </c>
      <c r="N42" s="54">
        <v>144</v>
      </c>
      <c r="O42" s="62" t="e">
        <v>#REF!</v>
      </c>
      <c r="P42" s="55" t="s">
        <v>34</v>
      </c>
      <c r="Q42" s="54">
        <v>10</v>
      </c>
      <c r="R42" s="54">
        <v>7</v>
      </c>
      <c r="S42" s="54" t="s">
        <v>34</v>
      </c>
      <c r="T42" s="62">
        <v>350</v>
      </c>
      <c r="U42" s="55" t="s">
        <v>333</v>
      </c>
      <c r="V42" s="55"/>
      <c r="W42" s="61"/>
      <c r="X42" s="67"/>
      <c r="Y42" s="67"/>
      <c r="Z42" s="63">
        <v>272</v>
      </c>
      <c r="AA42" s="63">
        <v>2</v>
      </c>
      <c r="AB42" s="63">
        <v>239</v>
      </c>
      <c r="AC42" s="60"/>
      <c r="AD42" s="54"/>
      <c r="AE42" s="54" t="s">
        <v>34</v>
      </c>
      <c r="AF42" s="54"/>
      <c r="AG42" s="62"/>
      <c r="AH42" s="55"/>
      <c r="AI42" s="55" t="s">
        <v>101</v>
      </c>
      <c r="AJ42" s="61" t="s">
        <v>101</v>
      </c>
      <c r="AK42" s="63" t="e">
        <f>VLOOKUP(AJ42,[1]!Posts[#Data],2,FALSE)</f>
        <v>#REF!</v>
      </c>
      <c r="AL42" s="63" t="e">
        <f>VLOOKUP(AJ42,[1]!Posts[#Data],3,FALSE)</f>
        <v>#REF!</v>
      </c>
      <c r="AM42" s="64" t="e">
        <f>VLOOKUP(AJ42,[1]!Posts[#Data],4,FALSE)</f>
        <v>#REF!</v>
      </c>
      <c r="AN42" s="55"/>
      <c r="AO42" s="61"/>
      <c r="AP42" s="63"/>
      <c r="AQ42" s="63"/>
      <c r="AR42" s="64"/>
      <c r="AS42" s="54"/>
      <c r="AT42" s="54"/>
      <c r="AU42" s="54"/>
      <c r="AV42" s="54"/>
      <c r="AW42" s="54"/>
    </row>
    <row r="43" spans="4:49" ht="19.5" customHeight="1" x14ac:dyDescent="0.4">
      <c r="D43" s="56" t="s">
        <v>334</v>
      </c>
      <c r="E43" s="56" t="s">
        <v>335</v>
      </c>
      <c r="F43" s="70" t="s">
        <v>498</v>
      </c>
      <c r="G43" s="69" t="s">
        <v>336</v>
      </c>
      <c r="H43" s="58" t="s">
        <v>46</v>
      </c>
      <c r="I43" s="58">
        <v>200</v>
      </c>
      <c r="J43" s="59" t="s">
        <v>335</v>
      </c>
      <c r="K43" s="60">
        <v>5</v>
      </c>
      <c r="L43" s="54">
        <v>43783</v>
      </c>
      <c r="M43" s="54" t="s">
        <v>337</v>
      </c>
      <c r="N43" s="54">
        <v>159</v>
      </c>
      <c r="O43" s="62" t="e">
        <v>#REF!</v>
      </c>
      <c r="P43" s="55" t="s">
        <v>34</v>
      </c>
      <c r="Q43" s="54">
        <v>10</v>
      </c>
      <c r="R43" s="54">
        <v>9</v>
      </c>
      <c r="S43" s="54" t="s">
        <v>34</v>
      </c>
      <c r="T43" s="62">
        <v>200</v>
      </c>
      <c r="U43" s="68" t="s">
        <v>525</v>
      </c>
      <c r="V43" s="55"/>
      <c r="W43" s="61"/>
      <c r="X43" s="67"/>
      <c r="Y43" s="67"/>
      <c r="Z43" s="63">
        <v>642</v>
      </c>
      <c r="AA43" s="63">
        <v>21</v>
      </c>
      <c r="AB43" s="63">
        <v>546</v>
      </c>
      <c r="AC43" s="60"/>
      <c r="AD43" s="54"/>
      <c r="AE43" s="54" t="s">
        <v>34</v>
      </c>
      <c r="AF43" s="54"/>
      <c r="AG43" s="62"/>
      <c r="AH43" s="55"/>
      <c r="AI43" s="55" t="s">
        <v>102</v>
      </c>
      <c r="AJ43" s="61" t="s">
        <v>102</v>
      </c>
      <c r="AK43" s="63" t="e">
        <f>VLOOKUP(AJ43,[1]!Posts[#Data],2,FALSE)</f>
        <v>#REF!</v>
      </c>
      <c r="AL43" s="63" t="e">
        <f>VLOOKUP(AJ43,[1]!Posts[#Data],3,FALSE)</f>
        <v>#REF!</v>
      </c>
      <c r="AM43" s="64" t="e">
        <f>VLOOKUP(AJ43,[1]!Posts[#Data],4,FALSE)</f>
        <v>#REF!</v>
      </c>
      <c r="AN43" s="55"/>
      <c r="AO43" s="61"/>
      <c r="AP43" s="63"/>
      <c r="AQ43" s="63"/>
      <c r="AR43" s="64"/>
      <c r="AS43" s="54"/>
      <c r="AT43" s="54"/>
      <c r="AU43" s="54"/>
      <c r="AV43" s="54"/>
      <c r="AW43" s="54"/>
    </row>
    <row r="44" spans="4:49" ht="19.5" customHeight="1" x14ac:dyDescent="0.4">
      <c r="D44" s="56" t="s">
        <v>475</v>
      </c>
      <c r="E44" s="56" t="s">
        <v>338</v>
      </c>
      <c r="F44" s="56" t="s">
        <v>339</v>
      </c>
      <c r="G44" s="57" t="s">
        <v>340</v>
      </c>
      <c r="H44" s="58" t="s">
        <v>47</v>
      </c>
      <c r="I44" s="58">
        <v>300</v>
      </c>
      <c r="J44" s="59" t="s">
        <v>338</v>
      </c>
      <c r="K44" s="60">
        <v>5</v>
      </c>
      <c r="L44" s="54">
        <v>43784</v>
      </c>
      <c r="M44" s="54" t="s">
        <v>341</v>
      </c>
      <c r="N44" s="54">
        <v>159</v>
      </c>
      <c r="O44" s="62" t="e">
        <v>#REF!</v>
      </c>
      <c r="P44" s="55" t="s">
        <v>34</v>
      </c>
      <c r="Q44" s="54">
        <v>10</v>
      </c>
      <c r="R44" s="54">
        <v>8</v>
      </c>
      <c r="S44" s="54" t="s">
        <v>34</v>
      </c>
      <c r="T44" s="62">
        <v>300</v>
      </c>
      <c r="U44" s="55" t="s">
        <v>342</v>
      </c>
      <c r="V44" s="55"/>
      <c r="W44" s="61"/>
      <c r="X44" s="67"/>
      <c r="Y44" s="67"/>
      <c r="Z44" s="63">
        <v>135</v>
      </c>
      <c r="AA44" s="63">
        <v>8</v>
      </c>
      <c r="AB44" s="63">
        <v>85</v>
      </c>
      <c r="AC44" s="60"/>
      <c r="AD44" s="54"/>
      <c r="AE44" s="54" t="s">
        <v>34</v>
      </c>
      <c r="AF44" s="54"/>
      <c r="AG44" s="62"/>
      <c r="AH44" s="55"/>
      <c r="AI44" s="55" t="s">
        <v>103</v>
      </c>
      <c r="AJ44" s="61" t="s">
        <v>103</v>
      </c>
      <c r="AK44" s="63" t="e">
        <f>VLOOKUP(AJ44,[1]!Posts[#Data],2,FALSE)</f>
        <v>#REF!</v>
      </c>
      <c r="AL44" s="63" t="e">
        <f>VLOOKUP(AJ44,[1]!Posts[#Data],3,FALSE)</f>
        <v>#REF!</v>
      </c>
      <c r="AM44" s="64" t="e">
        <f>VLOOKUP(AJ44,[1]!Posts[#Data],4,FALSE)</f>
        <v>#REF!</v>
      </c>
      <c r="AN44" s="55"/>
      <c r="AO44" s="61"/>
      <c r="AP44" s="63"/>
      <c r="AQ44" s="63"/>
      <c r="AR44" s="64"/>
      <c r="AS44" s="54"/>
      <c r="AT44" s="54"/>
      <c r="AU44" s="54"/>
      <c r="AV44" s="54"/>
      <c r="AW44" s="54"/>
    </row>
    <row r="45" spans="4:49" ht="19.5" customHeight="1" x14ac:dyDescent="0.4">
      <c r="D45" s="56" t="s">
        <v>343</v>
      </c>
      <c r="E45" s="56" t="s">
        <v>344</v>
      </c>
      <c r="F45" s="56" t="s">
        <v>499</v>
      </c>
      <c r="G45" s="69" t="s">
        <v>345</v>
      </c>
      <c r="H45" s="58" t="s">
        <v>56</v>
      </c>
      <c r="I45" s="58">
        <v>500</v>
      </c>
      <c r="J45" s="59" t="s">
        <v>346</v>
      </c>
      <c r="K45" s="60">
        <v>5</v>
      </c>
      <c r="L45" s="54">
        <v>43783</v>
      </c>
      <c r="M45" s="54" t="s">
        <v>347</v>
      </c>
      <c r="N45" s="54">
        <v>159</v>
      </c>
      <c r="O45" s="62" t="e">
        <v>#REF!</v>
      </c>
      <c r="P45" s="55" t="s">
        <v>34</v>
      </c>
      <c r="Q45" s="54">
        <v>10</v>
      </c>
      <c r="R45" s="54">
        <v>9</v>
      </c>
      <c r="S45" s="54" t="s">
        <v>34</v>
      </c>
      <c r="T45" s="62">
        <v>500</v>
      </c>
      <c r="U45" s="55"/>
      <c r="V45" s="55"/>
      <c r="W45" s="61"/>
      <c r="X45" s="67"/>
      <c r="Y45" s="67"/>
      <c r="Z45" s="63">
        <v>102</v>
      </c>
      <c r="AA45" s="63">
        <v>12</v>
      </c>
      <c r="AB45" s="63">
        <v>136</v>
      </c>
      <c r="AC45" s="60"/>
      <c r="AD45" s="54"/>
      <c r="AE45" s="54" t="s">
        <v>34</v>
      </c>
      <c r="AF45" s="54"/>
      <c r="AG45" s="62"/>
      <c r="AH45" s="55"/>
      <c r="AI45" s="55" t="s">
        <v>104</v>
      </c>
      <c r="AJ45" s="61" t="s">
        <v>104</v>
      </c>
      <c r="AK45" s="63" t="e">
        <f>VLOOKUP(AJ45,[1]!Posts[#Data],2,FALSE)</f>
        <v>#REF!</v>
      </c>
      <c r="AL45" s="63" t="e">
        <f>VLOOKUP(AJ45,[1]!Posts[#Data],3,FALSE)</f>
        <v>#REF!</v>
      </c>
      <c r="AM45" s="64" t="e">
        <f>VLOOKUP(AJ45,[1]!Posts[#Data],4,FALSE)</f>
        <v>#REF!</v>
      </c>
      <c r="AN45" s="55"/>
      <c r="AO45" s="61"/>
      <c r="AP45" s="63"/>
      <c r="AQ45" s="63"/>
      <c r="AR45" s="64"/>
      <c r="AS45" s="54"/>
      <c r="AT45" s="54"/>
      <c r="AU45" s="54"/>
      <c r="AV45" s="54"/>
      <c r="AW45" s="54"/>
    </row>
    <row r="46" spans="4:49" ht="19.5" customHeight="1" x14ac:dyDescent="0.4">
      <c r="D46" s="56" t="s">
        <v>348</v>
      </c>
      <c r="E46" s="56" t="s">
        <v>349</v>
      </c>
      <c r="F46" s="56" t="s">
        <v>476</v>
      </c>
      <c r="G46" s="57" t="s">
        <v>350</v>
      </c>
      <c r="H46" s="58" t="s">
        <v>351</v>
      </c>
      <c r="I46" s="58">
        <v>1000</v>
      </c>
      <c r="J46" s="59" t="s">
        <v>352</v>
      </c>
      <c r="K46" s="60">
        <v>5</v>
      </c>
      <c r="L46" s="54">
        <v>43784</v>
      </c>
      <c r="M46" s="54" t="s">
        <v>353</v>
      </c>
      <c r="N46" s="54">
        <v>159</v>
      </c>
      <c r="O46" s="62" t="e">
        <v>#REF!</v>
      </c>
      <c r="P46" s="55" t="s">
        <v>34</v>
      </c>
      <c r="Q46" s="54">
        <v>10</v>
      </c>
      <c r="R46" s="54">
        <v>8</v>
      </c>
      <c r="S46" s="54" t="s">
        <v>34</v>
      </c>
      <c r="T46" s="62">
        <v>1000</v>
      </c>
      <c r="U46" s="55" t="s">
        <v>354</v>
      </c>
      <c r="V46" s="55"/>
      <c r="W46" s="61"/>
      <c r="X46" s="67"/>
      <c r="Y46" s="67"/>
      <c r="Z46" s="63">
        <v>69</v>
      </c>
      <c r="AA46" s="63">
        <v>24</v>
      </c>
      <c r="AB46" s="63">
        <v>750</v>
      </c>
      <c r="AC46" s="60"/>
      <c r="AD46" s="54"/>
      <c r="AE46" s="54" t="s">
        <v>34</v>
      </c>
      <c r="AF46" s="54"/>
      <c r="AG46" s="62"/>
      <c r="AH46" s="55"/>
      <c r="AI46" s="55" t="s">
        <v>105</v>
      </c>
      <c r="AJ46" s="61" t="s">
        <v>105</v>
      </c>
      <c r="AK46" s="63" t="e">
        <f>VLOOKUP(AJ46,[1]!Posts[#Data],2,FALSE)</f>
        <v>#REF!</v>
      </c>
      <c r="AL46" s="63" t="e">
        <f>VLOOKUP(AJ46,[1]!Posts[#Data],3,FALSE)</f>
        <v>#REF!</v>
      </c>
      <c r="AM46" s="64" t="e">
        <f>VLOOKUP(AJ46,[1]!Posts[#Data],4,FALSE)</f>
        <v>#REF!</v>
      </c>
      <c r="AN46" s="55"/>
      <c r="AO46" s="61"/>
      <c r="AP46" s="63"/>
      <c r="AQ46" s="63"/>
      <c r="AR46" s="64"/>
      <c r="AS46" s="54"/>
      <c r="AT46" s="54"/>
      <c r="AU46" s="54"/>
      <c r="AV46" s="54"/>
      <c r="AW46" s="54"/>
    </row>
    <row r="47" spans="4:49" ht="19.5" customHeight="1" x14ac:dyDescent="0.4">
      <c r="D47" s="56" t="s">
        <v>355</v>
      </c>
      <c r="E47" s="56" t="s">
        <v>356</v>
      </c>
      <c r="F47" s="56" t="s">
        <v>357</v>
      </c>
      <c r="G47" s="57" t="s">
        <v>358</v>
      </c>
      <c r="H47" s="58" t="s">
        <v>359</v>
      </c>
      <c r="I47" s="58">
        <v>50</v>
      </c>
      <c r="J47" s="59" t="s">
        <v>360</v>
      </c>
      <c r="K47" s="60">
        <v>5</v>
      </c>
      <c r="L47" s="54">
        <v>43785</v>
      </c>
      <c r="M47" s="54" t="s">
        <v>361</v>
      </c>
      <c r="N47" s="54">
        <v>159</v>
      </c>
      <c r="O47" s="62" t="e">
        <v>#REF!</v>
      </c>
      <c r="P47" s="55" t="s">
        <v>34</v>
      </c>
      <c r="Q47" s="54">
        <v>10</v>
      </c>
      <c r="R47" s="54">
        <v>8</v>
      </c>
      <c r="S47" s="54" t="s">
        <v>34</v>
      </c>
      <c r="T47" s="62">
        <v>50</v>
      </c>
      <c r="U47" s="55" t="s">
        <v>362</v>
      </c>
      <c r="V47" s="55"/>
      <c r="W47" s="61"/>
      <c r="X47" s="56"/>
      <c r="Y47" s="57"/>
      <c r="Z47" s="63"/>
      <c r="AA47" s="63"/>
      <c r="AB47" s="63"/>
      <c r="AC47" s="60"/>
      <c r="AD47" s="54"/>
      <c r="AE47" s="54" t="s">
        <v>34</v>
      </c>
      <c r="AF47" s="54"/>
      <c r="AG47" s="62"/>
      <c r="AH47" s="55"/>
      <c r="AI47" s="55" t="s">
        <v>106</v>
      </c>
      <c r="AJ47" s="61" t="s">
        <v>106</v>
      </c>
      <c r="AK47" s="63" t="e">
        <f>VLOOKUP(AJ47,[1]!Posts[#Data],2,FALSE)</f>
        <v>#REF!</v>
      </c>
      <c r="AL47" s="63" t="e">
        <f>VLOOKUP(AJ47,[1]!Posts[#Data],3,FALSE)</f>
        <v>#REF!</v>
      </c>
      <c r="AM47" s="64" t="e">
        <f>VLOOKUP(AJ47,[1]!Posts[#Data],4,FALSE)</f>
        <v>#REF!</v>
      </c>
      <c r="AN47" s="55"/>
      <c r="AO47" s="61"/>
      <c r="AP47" s="63"/>
      <c r="AQ47" s="63"/>
      <c r="AR47" s="64"/>
      <c r="AS47" s="54"/>
      <c r="AT47" s="54"/>
      <c r="AU47" s="54"/>
      <c r="AV47" s="54"/>
      <c r="AW47" s="54"/>
    </row>
    <row r="48" spans="4:49" ht="19.5" customHeight="1" x14ac:dyDescent="0.4">
      <c r="D48" s="56" t="s">
        <v>477</v>
      </c>
      <c r="E48" s="56" t="s">
        <v>363</v>
      </c>
      <c r="F48" s="71" t="s">
        <v>364</v>
      </c>
      <c r="G48" s="57" t="s">
        <v>365</v>
      </c>
      <c r="H48" s="58" t="s">
        <v>366</v>
      </c>
      <c r="I48" s="58">
        <v>600</v>
      </c>
      <c r="J48" s="59" t="s">
        <v>365</v>
      </c>
      <c r="K48" s="60">
        <v>5</v>
      </c>
      <c r="L48" s="54">
        <v>43784</v>
      </c>
      <c r="M48" s="54" t="s">
        <v>367</v>
      </c>
      <c r="N48" s="54">
        <v>159</v>
      </c>
      <c r="O48" s="62" t="e">
        <v>#REF!</v>
      </c>
      <c r="P48" s="55" t="s">
        <v>34</v>
      </c>
      <c r="Q48" s="54">
        <v>10</v>
      </c>
      <c r="R48" s="54">
        <v>8</v>
      </c>
      <c r="S48" s="54" t="s">
        <v>34</v>
      </c>
      <c r="T48" s="62">
        <v>600</v>
      </c>
      <c r="U48" s="55"/>
      <c r="V48" s="55" t="s">
        <v>368</v>
      </c>
      <c r="W48" s="61"/>
      <c r="X48" s="56"/>
      <c r="Y48" s="57"/>
      <c r="Z48" s="63">
        <v>116</v>
      </c>
      <c r="AA48" s="63">
        <v>10</v>
      </c>
      <c r="AB48" s="63">
        <v>143</v>
      </c>
      <c r="AC48" s="60"/>
      <c r="AD48" s="54"/>
      <c r="AE48" s="54" t="s">
        <v>34</v>
      </c>
      <c r="AF48" s="54"/>
      <c r="AG48" s="62"/>
      <c r="AH48" s="55"/>
      <c r="AI48" s="55" t="s">
        <v>73</v>
      </c>
      <c r="AJ48" s="61" t="s">
        <v>73</v>
      </c>
      <c r="AK48" s="63" t="e">
        <f>VLOOKUP(AJ48,[1]!Posts[#Data],2,FALSE)</f>
        <v>#REF!</v>
      </c>
      <c r="AL48" s="63" t="e">
        <f>VLOOKUP(AJ48,[1]!Posts[#Data],3,FALSE)</f>
        <v>#REF!</v>
      </c>
      <c r="AM48" s="64" t="e">
        <f>VLOOKUP(AJ48,[1]!Posts[#Data],4,FALSE)</f>
        <v>#REF!</v>
      </c>
      <c r="AN48" s="55"/>
      <c r="AO48" s="61"/>
      <c r="AP48" s="63"/>
      <c r="AQ48" s="63"/>
      <c r="AR48" s="64"/>
      <c r="AS48" s="54"/>
      <c r="AT48" s="54"/>
      <c r="AU48" s="54"/>
      <c r="AV48" s="54"/>
      <c r="AW48" s="54"/>
    </row>
    <row r="49" spans="4:49" ht="19.5" customHeight="1" x14ac:dyDescent="0.4">
      <c r="D49" s="56" t="s">
        <v>478</v>
      </c>
      <c r="E49" s="56" t="s">
        <v>369</v>
      </c>
      <c r="F49" s="56" t="s">
        <v>500</v>
      </c>
      <c r="G49" s="69" t="s">
        <v>370</v>
      </c>
      <c r="H49" s="58">
        <v>31000</v>
      </c>
      <c r="I49" s="58">
        <v>1600</v>
      </c>
      <c r="J49" s="59" t="s">
        <v>371</v>
      </c>
      <c r="K49" s="60">
        <v>5</v>
      </c>
      <c r="L49" s="54">
        <v>43784</v>
      </c>
      <c r="M49" s="54" t="s">
        <v>372</v>
      </c>
      <c r="N49" s="54">
        <v>159</v>
      </c>
      <c r="O49" s="62" t="e">
        <v>#REF!</v>
      </c>
      <c r="P49" s="55" t="s">
        <v>34</v>
      </c>
      <c r="Q49" s="54">
        <v>10</v>
      </c>
      <c r="R49" s="54">
        <v>8</v>
      </c>
      <c r="S49" s="54" t="s">
        <v>34</v>
      </c>
      <c r="T49" s="62">
        <v>1600</v>
      </c>
      <c r="U49" s="55"/>
      <c r="V49" s="55"/>
      <c r="W49" s="61" t="s">
        <v>373</v>
      </c>
      <c r="X49" s="56"/>
      <c r="Y49" s="57"/>
      <c r="Z49" s="63">
        <v>186</v>
      </c>
      <c r="AA49" s="63">
        <v>22</v>
      </c>
      <c r="AB49" s="63">
        <v>54</v>
      </c>
      <c r="AC49" s="60"/>
      <c r="AD49" s="54"/>
      <c r="AE49" s="54" t="s">
        <v>34</v>
      </c>
      <c r="AF49" s="54"/>
      <c r="AG49" s="62"/>
      <c r="AH49" s="55"/>
      <c r="AI49" s="55" t="s">
        <v>107</v>
      </c>
      <c r="AJ49" s="61" t="s">
        <v>107</v>
      </c>
      <c r="AK49" s="63" t="e">
        <f>VLOOKUP(AJ49,[1]!Posts[#Data],2,FALSE)</f>
        <v>#REF!</v>
      </c>
      <c r="AL49" s="63" t="e">
        <f>VLOOKUP(AJ49,[1]!Posts[#Data],3,FALSE)</f>
        <v>#REF!</v>
      </c>
      <c r="AM49" s="64" t="e">
        <f>VLOOKUP(AJ49,[1]!Posts[#Data],4,FALSE)</f>
        <v>#REF!</v>
      </c>
      <c r="AN49" s="55"/>
      <c r="AO49" s="61"/>
      <c r="AP49" s="63"/>
      <c r="AQ49" s="63"/>
      <c r="AR49" s="64"/>
      <c r="AS49" s="54"/>
      <c r="AT49" s="54"/>
      <c r="AU49" s="54"/>
      <c r="AV49" s="54"/>
      <c r="AW49" s="54"/>
    </row>
    <row r="50" spans="4:49" ht="19.5" customHeight="1" x14ac:dyDescent="0.4">
      <c r="D50" s="56" t="s">
        <v>374</v>
      </c>
      <c r="E50" s="56" t="s">
        <v>374</v>
      </c>
      <c r="F50" s="71" t="s">
        <v>375</v>
      </c>
      <c r="G50" s="69" t="s">
        <v>376</v>
      </c>
      <c r="H50" s="58" t="s">
        <v>58</v>
      </c>
      <c r="I50" s="58">
        <v>800</v>
      </c>
      <c r="J50" s="59" t="s">
        <v>377</v>
      </c>
      <c r="K50" s="60">
        <v>5</v>
      </c>
      <c r="L50" s="54">
        <v>43784</v>
      </c>
      <c r="M50" s="54" t="s">
        <v>378</v>
      </c>
      <c r="N50" s="54">
        <v>159</v>
      </c>
      <c r="O50" s="62" t="e">
        <v>#REF!</v>
      </c>
      <c r="P50" s="55" t="s">
        <v>34</v>
      </c>
      <c r="Q50" s="54">
        <v>10</v>
      </c>
      <c r="R50" s="54">
        <v>9</v>
      </c>
      <c r="S50" s="54" t="s">
        <v>34</v>
      </c>
      <c r="T50" s="62">
        <v>800</v>
      </c>
      <c r="U50" s="55"/>
      <c r="V50" s="55"/>
      <c r="W50" s="61"/>
      <c r="X50" s="56"/>
      <c r="Y50" s="57"/>
      <c r="Z50" s="63">
        <v>486</v>
      </c>
      <c r="AA50" s="63">
        <v>22</v>
      </c>
      <c r="AB50" s="63">
        <v>415</v>
      </c>
      <c r="AC50" s="60"/>
      <c r="AD50" s="54"/>
      <c r="AE50" s="54" t="s">
        <v>34</v>
      </c>
      <c r="AF50" s="54"/>
      <c r="AG50" s="62"/>
      <c r="AH50" s="55"/>
      <c r="AI50" s="55" t="s">
        <v>108</v>
      </c>
      <c r="AJ50" s="61" t="s">
        <v>108</v>
      </c>
      <c r="AK50" s="63" t="e">
        <f>VLOOKUP(AJ50,[1]!Posts[#Data],2,FALSE)</f>
        <v>#REF!</v>
      </c>
      <c r="AL50" s="63" t="e">
        <f>VLOOKUP(AJ50,[1]!Posts[#Data],3,FALSE)</f>
        <v>#REF!</v>
      </c>
      <c r="AM50" s="64" t="e">
        <f>VLOOKUP(AJ50,[1]!Posts[#Data],4,FALSE)</f>
        <v>#REF!</v>
      </c>
      <c r="AN50" s="55"/>
      <c r="AO50" s="61"/>
      <c r="AP50" s="63"/>
      <c r="AQ50" s="63"/>
      <c r="AR50" s="64"/>
      <c r="AS50" s="54"/>
      <c r="AT50" s="54"/>
      <c r="AU50" s="54"/>
      <c r="AV50" s="54"/>
      <c r="AW50" s="54"/>
    </row>
    <row r="51" spans="4:49" ht="19.5" customHeight="1" x14ac:dyDescent="0.4">
      <c r="D51" s="56" t="s">
        <v>379</v>
      </c>
      <c r="E51" s="56" t="s">
        <v>380</v>
      </c>
      <c r="F51" s="56" t="s">
        <v>381</v>
      </c>
      <c r="G51" s="69" t="s">
        <v>382</v>
      </c>
      <c r="H51" s="58" t="s">
        <v>46</v>
      </c>
      <c r="I51" s="58">
        <v>300</v>
      </c>
      <c r="J51" s="59" t="s">
        <v>380</v>
      </c>
      <c r="K51" s="60">
        <v>5</v>
      </c>
      <c r="L51" s="54">
        <v>43783</v>
      </c>
      <c r="M51" s="54" t="s">
        <v>383</v>
      </c>
      <c r="N51" s="54">
        <v>159</v>
      </c>
      <c r="O51" s="62" t="e">
        <v>#REF!</v>
      </c>
      <c r="P51" s="55" t="s">
        <v>34</v>
      </c>
      <c r="Q51" s="54">
        <v>10</v>
      </c>
      <c r="R51" s="54">
        <v>7</v>
      </c>
      <c r="S51" s="54" t="s">
        <v>34</v>
      </c>
      <c r="T51" s="62">
        <v>300</v>
      </c>
      <c r="U51" s="68" t="s">
        <v>526</v>
      </c>
      <c r="V51" s="55"/>
      <c r="W51" s="61"/>
      <c r="X51" s="56"/>
      <c r="Y51" s="57"/>
      <c r="Z51" s="63">
        <v>246</v>
      </c>
      <c r="AA51" s="63">
        <v>12</v>
      </c>
      <c r="AB51" s="63">
        <v>317</v>
      </c>
      <c r="AC51" s="60"/>
      <c r="AD51" s="54"/>
      <c r="AE51" s="54" t="s">
        <v>34</v>
      </c>
      <c r="AF51" s="54"/>
      <c r="AG51" s="62"/>
      <c r="AH51" s="55"/>
      <c r="AI51" s="55" t="s">
        <v>109</v>
      </c>
      <c r="AJ51" s="61" t="s">
        <v>109</v>
      </c>
      <c r="AK51" s="63" t="e">
        <f>VLOOKUP(AJ51,[1]!Posts[#Data],2,FALSE)</f>
        <v>#REF!</v>
      </c>
      <c r="AL51" s="63" t="e">
        <f>VLOOKUP(AJ51,[1]!Posts[#Data],3,FALSE)</f>
        <v>#REF!</v>
      </c>
      <c r="AM51" s="64" t="e">
        <f>VLOOKUP(AJ51,[1]!Posts[#Data],4,FALSE)</f>
        <v>#REF!</v>
      </c>
      <c r="AN51" s="55"/>
      <c r="AO51" s="61"/>
      <c r="AP51" s="63"/>
      <c r="AQ51" s="63"/>
      <c r="AR51" s="64"/>
      <c r="AS51" s="54"/>
      <c r="AT51" s="54"/>
      <c r="AU51" s="54"/>
      <c r="AV51" s="54"/>
      <c r="AW51" s="54"/>
    </row>
    <row r="52" spans="4:49" ht="19.5" customHeight="1" x14ac:dyDescent="0.4">
      <c r="D52" s="56" t="s">
        <v>384</v>
      </c>
      <c r="E52" s="56" t="s">
        <v>385</v>
      </c>
      <c r="F52" s="56" t="s">
        <v>501</v>
      </c>
      <c r="G52" s="69" t="s">
        <v>386</v>
      </c>
      <c r="H52" s="58" t="s">
        <v>46</v>
      </c>
      <c r="I52" s="58">
        <v>400</v>
      </c>
      <c r="J52" s="59" t="s">
        <v>385</v>
      </c>
      <c r="K52" s="60">
        <v>5</v>
      </c>
      <c r="L52" s="54">
        <v>43783</v>
      </c>
      <c r="M52" s="54" t="s">
        <v>387</v>
      </c>
      <c r="N52" s="54">
        <v>159</v>
      </c>
      <c r="O52" s="62" t="e">
        <v>#REF!</v>
      </c>
      <c r="P52" s="55" t="s">
        <v>34</v>
      </c>
      <c r="Q52" s="54">
        <v>10</v>
      </c>
      <c r="R52" s="54">
        <v>8</v>
      </c>
      <c r="S52" s="54" t="s">
        <v>34</v>
      </c>
      <c r="T52" s="62">
        <v>400</v>
      </c>
      <c r="U52" s="55"/>
      <c r="V52" s="55" t="s">
        <v>388</v>
      </c>
      <c r="W52" s="61"/>
      <c r="X52" s="56"/>
      <c r="Y52" s="57"/>
      <c r="Z52" s="63">
        <v>109</v>
      </c>
      <c r="AA52" s="63">
        <v>17</v>
      </c>
      <c r="AB52" s="63">
        <v>202</v>
      </c>
      <c r="AC52" s="60"/>
      <c r="AD52" s="54"/>
      <c r="AE52" s="54" t="s">
        <v>34</v>
      </c>
      <c r="AF52" s="54"/>
      <c r="AG52" s="62"/>
      <c r="AH52" s="55"/>
      <c r="AI52" s="55" t="s">
        <v>110</v>
      </c>
      <c r="AJ52" s="61" t="s">
        <v>110</v>
      </c>
      <c r="AK52" s="63" t="e">
        <f>VLOOKUP(AJ52,[1]!Posts[#Data],2,FALSE)</f>
        <v>#REF!</v>
      </c>
      <c r="AL52" s="63" t="e">
        <f>VLOOKUP(AJ52,[1]!Posts[#Data],3,FALSE)</f>
        <v>#REF!</v>
      </c>
      <c r="AM52" s="64" t="e">
        <f>VLOOKUP(AJ52,[1]!Posts[#Data],4,FALSE)</f>
        <v>#REF!</v>
      </c>
      <c r="AN52" s="55"/>
      <c r="AO52" s="61"/>
      <c r="AP52" s="63"/>
      <c r="AQ52" s="63"/>
      <c r="AR52" s="64"/>
      <c r="AS52" s="54"/>
      <c r="AT52" s="54"/>
      <c r="AU52" s="54"/>
      <c r="AV52" s="54"/>
      <c r="AW52" s="54"/>
    </row>
    <row r="53" spans="4:49" ht="19.5" customHeight="1" x14ac:dyDescent="0.4">
      <c r="D53" s="56" t="s">
        <v>50</v>
      </c>
      <c r="E53" s="56" t="s">
        <v>51</v>
      </c>
      <c r="F53" s="56" t="s">
        <v>479</v>
      </c>
      <c r="G53" s="69" t="s">
        <v>52</v>
      </c>
      <c r="H53" s="58" t="s">
        <v>46</v>
      </c>
      <c r="I53" s="58">
        <v>350</v>
      </c>
      <c r="J53" s="59" t="s">
        <v>389</v>
      </c>
      <c r="K53" s="60">
        <v>5</v>
      </c>
      <c r="L53" s="54">
        <v>43783</v>
      </c>
      <c r="M53" s="54" t="s">
        <v>390</v>
      </c>
      <c r="N53" s="54">
        <v>159</v>
      </c>
      <c r="O53" s="62" t="e">
        <v>#REF!</v>
      </c>
      <c r="P53" s="55" t="s">
        <v>34</v>
      </c>
      <c r="Q53" s="54">
        <v>10</v>
      </c>
      <c r="R53" s="54">
        <v>9</v>
      </c>
      <c r="S53" s="54" t="s">
        <v>34</v>
      </c>
      <c r="T53" s="62">
        <v>350</v>
      </c>
      <c r="U53" s="55"/>
      <c r="V53" s="55"/>
      <c r="W53" s="61"/>
      <c r="X53" s="56"/>
      <c r="Y53" s="57"/>
      <c r="Z53" s="63">
        <v>308</v>
      </c>
      <c r="AA53" s="63">
        <v>17</v>
      </c>
      <c r="AB53" s="63">
        <v>55</v>
      </c>
      <c r="AC53" s="60"/>
      <c r="AD53" s="54"/>
      <c r="AE53" s="54" t="s">
        <v>34</v>
      </c>
      <c r="AF53" s="54"/>
      <c r="AG53" s="62"/>
      <c r="AH53" s="55"/>
      <c r="AI53" s="55" t="s">
        <v>111</v>
      </c>
      <c r="AJ53" s="61" t="s">
        <v>111</v>
      </c>
      <c r="AK53" s="63" t="e">
        <f>VLOOKUP(AJ53,[1]!Posts[#Data],2,FALSE)</f>
        <v>#REF!</v>
      </c>
      <c r="AL53" s="63" t="e">
        <f>VLOOKUP(AJ53,[1]!Posts[#Data],3,FALSE)</f>
        <v>#REF!</v>
      </c>
      <c r="AM53" s="64" t="e">
        <f>VLOOKUP(AJ53,[1]!Posts[#Data],4,FALSE)</f>
        <v>#REF!</v>
      </c>
      <c r="AN53" s="55"/>
      <c r="AO53" s="61"/>
      <c r="AP53" s="63"/>
      <c r="AQ53" s="63"/>
      <c r="AR53" s="64"/>
      <c r="AS53" s="54"/>
      <c r="AT53" s="54"/>
      <c r="AU53" s="54"/>
      <c r="AV53" s="54"/>
      <c r="AW53" s="54"/>
    </row>
    <row r="54" spans="4:49" ht="19.5" customHeight="1" x14ac:dyDescent="0.4">
      <c r="D54" s="56" t="s">
        <v>391</v>
      </c>
      <c r="E54" s="56" t="s">
        <v>392</v>
      </c>
      <c r="F54" s="56" t="s">
        <v>393</v>
      </c>
      <c r="G54" s="57" t="s">
        <v>394</v>
      </c>
      <c r="H54" s="58" t="s">
        <v>395</v>
      </c>
      <c r="I54" s="58">
        <v>50</v>
      </c>
      <c r="J54" s="59" t="s">
        <v>396</v>
      </c>
      <c r="K54" s="60">
        <v>3</v>
      </c>
      <c r="L54" s="54">
        <v>43783</v>
      </c>
      <c r="M54" s="54" t="s">
        <v>397</v>
      </c>
      <c r="N54" s="54">
        <v>144</v>
      </c>
      <c r="O54" s="62" t="e">
        <v>#REF!</v>
      </c>
      <c r="P54" s="55" t="s">
        <v>34</v>
      </c>
      <c r="Q54" s="54">
        <v>10</v>
      </c>
      <c r="R54" s="54">
        <v>8</v>
      </c>
      <c r="S54" s="54" t="s">
        <v>34</v>
      </c>
      <c r="T54" s="62">
        <v>50</v>
      </c>
      <c r="U54" s="55" t="s">
        <v>398</v>
      </c>
      <c r="V54" s="55"/>
      <c r="W54" s="61"/>
      <c r="X54" s="56"/>
      <c r="Y54" s="57"/>
      <c r="Z54" s="63">
        <v>64</v>
      </c>
      <c r="AA54" s="63">
        <v>0</v>
      </c>
      <c r="AB54" s="63">
        <v>57</v>
      </c>
      <c r="AC54" s="60"/>
      <c r="AD54" s="54"/>
      <c r="AE54" s="54" t="s">
        <v>34</v>
      </c>
      <c r="AF54" s="54"/>
      <c r="AG54" s="62"/>
      <c r="AH54" s="55"/>
      <c r="AI54" s="55" t="s">
        <v>112</v>
      </c>
      <c r="AJ54" s="61" t="s">
        <v>112</v>
      </c>
      <c r="AK54" s="63" t="e">
        <f>VLOOKUP(AJ54,[1]!Posts[#Data],2,FALSE)</f>
        <v>#REF!</v>
      </c>
      <c r="AL54" s="63" t="e">
        <f>VLOOKUP(AJ54,[1]!Posts[#Data],3,FALSE)</f>
        <v>#REF!</v>
      </c>
      <c r="AM54" s="64" t="e">
        <f>VLOOKUP(AJ54,[1]!Posts[#Data],4,FALSE)</f>
        <v>#REF!</v>
      </c>
      <c r="AN54" s="55"/>
      <c r="AO54" s="61"/>
      <c r="AP54" s="63"/>
      <c r="AQ54" s="63"/>
      <c r="AR54" s="64"/>
      <c r="AS54" s="54"/>
      <c r="AT54" s="54"/>
      <c r="AU54" s="54"/>
      <c r="AV54" s="54"/>
      <c r="AW54" s="54"/>
    </row>
    <row r="55" spans="4:49" ht="19.5" customHeight="1" x14ac:dyDescent="0.4">
      <c r="D55" s="56" t="s">
        <v>480</v>
      </c>
      <c r="E55" s="56" t="s">
        <v>399</v>
      </c>
      <c r="F55" s="56" t="s">
        <v>400</v>
      </c>
      <c r="G55" s="69" t="s">
        <v>401</v>
      </c>
      <c r="H55" s="58" t="s">
        <v>53</v>
      </c>
      <c r="I55" s="58">
        <v>300</v>
      </c>
      <c r="J55" s="59" t="s">
        <v>402</v>
      </c>
      <c r="K55" s="60">
        <v>5</v>
      </c>
      <c r="L55" s="54">
        <v>43783</v>
      </c>
      <c r="M55" s="54" t="s">
        <v>403</v>
      </c>
      <c r="N55" s="54">
        <v>159</v>
      </c>
      <c r="O55" s="62" t="e">
        <v>#REF!</v>
      </c>
      <c r="P55" s="55" t="s">
        <v>34</v>
      </c>
      <c r="Q55" s="54">
        <v>10</v>
      </c>
      <c r="R55" s="54">
        <v>9</v>
      </c>
      <c r="S55" s="54" t="s">
        <v>34</v>
      </c>
      <c r="T55" s="62">
        <v>300</v>
      </c>
      <c r="U55" s="68" t="s">
        <v>511</v>
      </c>
      <c r="V55" s="55"/>
      <c r="W55" s="61"/>
      <c r="X55" s="56"/>
      <c r="Y55" s="57"/>
      <c r="Z55" s="63">
        <v>46</v>
      </c>
      <c r="AA55" s="63">
        <v>29</v>
      </c>
      <c r="AB55" s="63">
        <v>77</v>
      </c>
      <c r="AC55" s="60"/>
      <c r="AD55" s="54"/>
      <c r="AE55" s="54" t="s">
        <v>34</v>
      </c>
      <c r="AF55" s="54"/>
      <c r="AG55" s="62"/>
      <c r="AH55" s="55"/>
      <c r="AI55" s="55" t="s">
        <v>113</v>
      </c>
      <c r="AJ55" s="61" t="s">
        <v>113</v>
      </c>
      <c r="AK55" s="63" t="e">
        <f>VLOOKUP(AJ55,[1]!Posts[#Data],2,FALSE)</f>
        <v>#REF!</v>
      </c>
      <c r="AL55" s="63" t="e">
        <f>VLOOKUP(AJ55,[1]!Posts[#Data],3,FALSE)</f>
        <v>#REF!</v>
      </c>
      <c r="AM55" s="64" t="e">
        <f>VLOOKUP(AJ55,[1]!Posts[#Data],4,FALSE)</f>
        <v>#REF!</v>
      </c>
      <c r="AN55" s="55"/>
      <c r="AO55" s="61"/>
      <c r="AP55" s="63"/>
      <c r="AQ55" s="63"/>
      <c r="AR55" s="64"/>
      <c r="AS55" s="54"/>
      <c r="AT55" s="54"/>
      <c r="AU55" s="54"/>
      <c r="AV55" s="54"/>
      <c r="AW55" s="54"/>
    </row>
    <row r="56" spans="4:49" ht="19.5" customHeight="1" x14ac:dyDescent="0.4">
      <c r="D56" s="56" t="s">
        <v>404</v>
      </c>
      <c r="E56" s="56" t="s">
        <v>405</v>
      </c>
      <c r="F56" s="56" t="s">
        <v>404</v>
      </c>
      <c r="G56" s="69" t="s">
        <v>406</v>
      </c>
      <c r="H56" s="58" t="s">
        <v>49</v>
      </c>
      <c r="I56" s="58">
        <v>400</v>
      </c>
      <c r="J56" s="59" t="s">
        <v>407</v>
      </c>
      <c r="K56" s="60">
        <v>3</v>
      </c>
      <c r="L56" s="54">
        <v>43784</v>
      </c>
      <c r="M56" s="54" t="s">
        <v>408</v>
      </c>
      <c r="N56" s="54">
        <v>159</v>
      </c>
      <c r="O56" s="62" t="e">
        <v>#REF!</v>
      </c>
      <c r="P56" s="55" t="s">
        <v>34</v>
      </c>
      <c r="Q56" s="54">
        <v>10</v>
      </c>
      <c r="R56" s="54">
        <v>8</v>
      </c>
      <c r="S56" s="54" t="s">
        <v>34</v>
      </c>
      <c r="T56" s="62">
        <v>400</v>
      </c>
      <c r="U56" s="68" t="s">
        <v>512</v>
      </c>
      <c r="V56" s="55" t="s">
        <v>409</v>
      </c>
      <c r="W56" s="61" t="s">
        <v>410</v>
      </c>
      <c r="X56" s="56"/>
      <c r="Y56" s="57"/>
      <c r="Z56" s="63">
        <v>204</v>
      </c>
      <c r="AA56" s="63">
        <v>13</v>
      </c>
      <c r="AB56" s="63">
        <v>100</v>
      </c>
      <c r="AC56" s="60"/>
      <c r="AD56" s="54"/>
      <c r="AE56" s="54" t="s">
        <v>34</v>
      </c>
      <c r="AF56" s="54"/>
      <c r="AG56" s="62"/>
      <c r="AH56" s="55"/>
      <c r="AI56" s="55" t="s">
        <v>114</v>
      </c>
      <c r="AJ56" s="61" t="s">
        <v>114</v>
      </c>
      <c r="AK56" s="63" t="e">
        <f>VLOOKUP(AJ56,[1]!Posts[#Data],2,FALSE)</f>
        <v>#REF!</v>
      </c>
      <c r="AL56" s="63" t="e">
        <f>VLOOKUP(AJ56,[1]!Posts[#Data],3,FALSE)</f>
        <v>#REF!</v>
      </c>
      <c r="AM56" s="64" t="e">
        <f>VLOOKUP(AJ56,[1]!Posts[#Data],4,FALSE)</f>
        <v>#REF!</v>
      </c>
      <c r="AN56" s="55"/>
      <c r="AO56" s="61"/>
      <c r="AP56" s="63"/>
      <c r="AQ56" s="63"/>
      <c r="AR56" s="64"/>
      <c r="AS56" s="54"/>
      <c r="AT56" s="54"/>
      <c r="AU56" s="54"/>
      <c r="AV56" s="54"/>
      <c r="AW56" s="54"/>
    </row>
    <row r="57" spans="4:49" ht="19.5" customHeight="1" x14ac:dyDescent="0.4">
      <c r="D57" s="56" t="s">
        <v>481</v>
      </c>
      <c r="E57" s="56" t="s">
        <v>411</v>
      </c>
      <c r="F57" s="56" t="s">
        <v>502</v>
      </c>
      <c r="G57" s="69" t="s">
        <v>412</v>
      </c>
      <c r="H57" s="58" t="s">
        <v>56</v>
      </c>
      <c r="I57" s="58">
        <v>300</v>
      </c>
      <c r="J57" s="59" t="s">
        <v>411</v>
      </c>
      <c r="K57" s="60">
        <v>5</v>
      </c>
      <c r="L57" s="54">
        <v>43783</v>
      </c>
      <c r="M57" s="54" t="s">
        <v>413</v>
      </c>
      <c r="N57" s="54">
        <v>159</v>
      </c>
      <c r="O57" s="62" t="e">
        <v>#REF!</v>
      </c>
      <c r="P57" s="55" t="s">
        <v>34</v>
      </c>
      <c r="Q57" s="54">
        <v>10</v>
      </c>
      <c r="R57" s="54">
        <v>8</v>
      </c>
      <c r="S57" s="54" t="s">
        <v>34</v>
      </c>
      <c r="T57" s="62">
        <v>300</v>
      </c>
      <c r="U57" s="55"/>
      <c r="V57" s="55"/>
      <c r="W57" s="61"/>
      <c r="X57" s="56"/>
      <c r="Y57" s="57"/>
      <c r="Z57" s="63">
        <v>331</v>
      </c>
      <c r="AA57" s="63">
        <v>5</v>
      </c>
      <c r="AB57" s="63">
        <v>214</v>
      </c>
      <c r="AC57" s="60"/>
      <c r="AD57" s="54"/>
      <c r="AE57" s="54" t="s">
        <v>34</v>
      </c>
      <c r="AF57" s="54"/>
      <c r="AG57" s="62"/>
      <c r="AH57" s="55"/>
      <c r="AI57" s="55" t="s">
        <v>115</v>
      </c>
      <c r="AJ57" s="61" t="s">
        <v>115</v>
      </c>
      <c r="AK57" s="63" t="e">
        <f>VLOOKUP(AJ57,[1]!Posts[#Data],2,FALSE)</f>
        <v>#REF!</v>
      </c>
      <c r="AL57" s="63" t="e">
        <f>VLOOKUP(AJ57,[1]!Posts[#Data],3,FALSE)</f>
        <v>#REF!</v>
      </c>
      <c r="AM57" s="64" t="e">
        <f>VLOOKUP(AJ57,[1]!Posts[#Data],4,FALSE)</f>
        <v>#REF!</v>
      </c>
      <c r="AN57" s="55"/>
      <c r="AO57" s="61"/>
      <c r="AP57" s="63"/>
      <c r="AQ57" s="63"/>
      <c r="AR57" s="64"/>
      <c r="AS57" s="54"/>
      <c r="AT57" s="54"/>
      <c r="AU57" s="54"/>
      <c r="AV57" s="54"/>
      <c r="AW57" s="54"/>
    </row>
    <row r="58" spans="4:49" ht="19.5" customHeight="1" x14ac:dyDescent="0.4">
      <c r="D58" s="56" t="s">
        <v>414</v>
      </c>
      <c r="E58" s="56" t="s">
        <v>415</v>
      </c>
      <c r="F58" s="56" t="s">
        <v>416</v>
      </c>
      <c r="G58" s="69" t="s">
        <v>417</v>
      </c>
      <c r="H58" s="58" t="s">
        <v>57</v>
      </c>
      <c r="I58" s="58">
        <v>600</v>
      </c>
      <c r="J58" s="59" t="s">
        <v>415</v>
      </c>
      <c r="K58" s="60">
        <v>5</v>
      </c>
      <c r="L58" s="54">
        <v>43784</v>
      </c>
      <c r="M58" s="54" t="s">
        <v>418</v>
      </c>
      <c r="N58" s="54">
        <v>159</v>
      </c>
      <c r="O58" s="62" t="e">
        <v>#REF!</v>
      </c>
      <c r="P58" s="55" t="s">
        <v>34</v>
      </c>
      <c r="Q58" s="54">
        <v>10</v>
      </c>
      <c r="R58" s="54">
        <v>8</v>
      </c>
      <c r="S58" s="54" t="s">
        <v>34</v>
      </c>
      <c r="T58" s="62">
        <v>600</v>
      </c>
      <c r="U58" s="68" t="s">
        <v>527</v>
      </c>
      <c r="V58" s="55"/>
      <c r="W58" s="61"/>
      <c r="X58" s="56"/>
      <c r="Y58" s="57"/>
      <c r="Z58" s="63">
        <v>475</v>
      </c>
      <c r="AA58" s="63">
        <v>25</v>
      </c>
      <c r="AB58" s="63">
        <v>489</v>
      </c>
      <c r="AC58" s="60"/>
      <c r="AD58" s="54"/>
      <c r="AE58" s="54" t="s">
        <v>34</v>
      </c>
      <c r="AF58" s="54"/>
      <c r="AG58" s="62"/>
      <c r="AH58" s="55"/>
      <c r="AI58" s="55" t="s">
        <v>73</v>
      </c>
      <c r="AJ58" s="61" t="s">
        <v>73</v>
      </c>
      <c r="AK58" s="63" t="e">
        <f>VLOOKUP(AJ58,[1]!Posts[#Data],2,FALSE)</f>
        <v>#REF!</v>
      </c>
      <c r="AL58" s="63" t="e">
        <f>VLOOKUP(AJ58,[1]!Posts[#Data],3,FALSE)</f>
        <v>#REF!</v>
      </c>
      <c r="AM58" s="64" t="e">
        <f>VLOOKUP(AJ58,[1]!Posts[#Data],4,FALSE)</f>
        <v>#REF!</v>
      </c>
      <c r="AN58" s="55"/>
      <c r="AO58" s="61"/>
      <c r="AP58" s="63"/>
      <c r="AQ58" s="63"/>
      <c r="AR58" s="64"/>
      <c r="AS58" s="54"/>
      <c r="AT58" s="54"/>
      <c r="AU58" s="54"/>
      <c r="AV58" s="54"/>
      <c r="AW58" s="54"/>
    </row>
    <row r="59" spans="4:49" ht="19.5" customHeight="1" x14ac:dyDescent="0.4">
      <c r="D59" s="56" t="s">
        <v>419</v>
      </c>
      <c r="E59" s="56" t="s">
        <v>420</v>
      </c>
      <c r="F59" s="56" t="s">
        <v>503</v>
      </c>
      <c r="G59" s="69" t="s">
        <v>421</v>
      </c>
      <c r="H59" s="58" t="s">
        <v>55</v>
      </c>
      <c r="I59" s="58">
        <v>1000</v>
      </c>
      <c r="J59" s="59" t="s">
        <v>422</v>
      </c>
      <c r="K59" s="60">
        <v>3</v>
      </c>
      <c r="L59" s="54">
        <v>43784</v>
      </c>
      <c r="M59" s="54" t="s">
        <v>423</v>
      </c>
      <c r="N59" s="54">
        <v>159</v>
      </c>
      <c r="O59" s="62" t="e">
        <v>#REF!</v>
      </c>
      <c r="P59" s="55" t="s">
        <v>34</v>
      </c>
      <c r="Q59" s="54">
        <v>10</v>
      </c>
      <c r="R59" s="54">
        <v>8</v>
      </c>
      <c r="S59" s="54" t="s">
        <v>34</v>
      </c>
      <c r="T59" s="62">
        <v>1000</v>
      </c>
      <c r="U59" s="68" t="s">
        <v>506</v>
      </c>
      <c r="V59" s="55"/>
      <c r="W59" s="61"/>
      <c r="X59" s="56"/>
      <c r="Y59" s="57"/>
      <c r="Z59" s="63">
        <v>207</v>
      </c>
      <c r="AA59" s="63">
        <v>0</v>
      </c>
      <c r="AB59" s="63">
        <v>106</v>
      </c>
      <c r="AC59" s="60"/>
      <c r="AD59" s="54"/>
      <c r="AE59" s="54" t="s">
        <v>34</v>
      </c>
      <c r="AF59" s="54"/>
      <c r="AG59" s="62"/>
      <c r="AH59" s="55"/>
      <c r="AI59" s="55" t="s">
        <v>116</v>
      </c>
      <c r="AJ59" s="61" t="s">
        <v>116</v>
      </c>
      <c r="AK59" s="63" t="e">
        <f>VLOOKUP(AJ59,[1]!Posts[#Data],2,FALSE)</f>
        <v>#REF!</v>
      </c>
      <c r="AL59" s="63" t="e">
        <f>VLOOKUP(AJ59,[1]!Posts[#Data],3,FALSE)</f>
        <v>#REF!</v>
      </c>
      <c r="AM59" s="64" t="e">
        <f>VLOOKUP(AJ59,[1]!Posts[#Data],4,FALSE)</f>
        <v>#REF!</v>
      </c>
      <c r="AN59" s="55"/>
      <c r="AO59" s="61"/>
      <c r="AP59" s="63"/>
      <c r="AQ59" s="63"/>
      <c r="AR59" s="64"/>
      <c r="AS59" s="54"/>
      <c r="AT59" s="54"/>
      <c r="AU59" s="54"/>
      <c r="AV59" s="54"/>
      <c r="AW59" s="54"/>
    </row>
    <row r="60" spans="4:49" ht="19.5" customHeight="1" x14ac:dyDescent="0.4">
      <c r="D60" s="56" t="s">
        <v>482</v>
      </c>
      <c r="E60" s="56" t="s">
        <v>424</v>
      </c>
      <c r="F60" s="70" t="s">
        <v>504</v>
      </c>
      <c r="G60" s="69" t="s">
        <v>425</v>
      </c>
      <c r="H60" s="58" t="s">
        <v>44</v>
      </c>
      <c r="I60" s="58">
        <v>600</v>
      </c>
      <c r="J60" s="59" t="s">
        <v>426</v>
      </c>
      <c r="K60" s="60">
        <v>5</v>
      </c>
      <c r="L60" s="54">
        <v>43783</v>
      </c>
      <c r="M60" s="54" t="s">
        <v>427</v>
      </c>
      <c r="N60" s="54">
        <v>159</v>
      </c>
      <c r="O60" s="62" t="e">
        <v>#REF!</v>
      </c>
      <c r="P60" s="55" t="s">
        <v>34</v>
      </c>
      <c r="Q60" s="54">
        <v>10</v>
      </c>
      <c r="R60" s="54">
        <v>9</v>
      </c>
      <c r="S60" s="54" t="s">
        <v>34</v>
      </c>
      <c r="T60" s="62">
        <v>600</v>
      </c>
      <c r="U60" s="68" t="s">
        <v>528</v>
      </c>
      <c r="V60" s="55"/>
      <c r="W60" s="61"/>
      <c r="X60" s="56"/>
      <c r="Y60" s="57"/>
      <c r="Z60" s="63">
        <v>248</v>
      </c>
      <c r="AA60" s="63">
        <v>29</v>
      </c>
      <c r="AB60" s="63">
        <v>323</v>
      </c>
      <c r="AC60" s="60"/>
      <c r="AD60" s="54"/>
      <c r="AE60" s="54" t="s">
        <v>34</v>
      </c>
      <c r="AF60" s="54"/>
      <c r="AG60" s="62"/>
      <c r="AH60" s="55"/>
      <c r="AI60" s="55" t="s">
        <v>117</v>
      </c>
      <c r="AJ60" s="61" t="s">
        <v>117</v>
      </c>
      <c r="AK60" s="63" t="e">
        <f>VLOOKUP(AJ60,[1]!Posts[#Data],2,FALSE)</f>
        <v>#REF!</v>
      </c>
      <c r="AL60" s="63" t="e">
        <f>VLOOKUP(AJ60,[1]!Posts[#Data],3,FALSE)</f>
        <v>#REF!</v>
      </c>
      <c r="AM60" s="64" t="e">
        <f>VLOOKUP(AJ60,[1]!Posts[#Data],4,FALSE)</f>
        <v>#REF!</v>
      </c>
      <c r="AN60" s="55"/>
      <c r="AO60" s="61"/>
      <c r="AP60" s="63"/>
      <c r="AQ60" s="63"/>
      <c r="AR60" s="64"/>
      <c r="AS60" s="54"/>
      <c r="AT60" s="54"/>
      <c r="AU60" s="54"/>
      <c r="AV60" s="54"/>
      <c r="AW60" s="54"/>
    </row>
    <row r="61" spans="4:49" ht="19.5" customHeight="1" x14ac:dyDescent="0.4">
      <c r="D61" s="56" t="s">
        <v>428</v>
      </c>
      <c r="E61" s="56" t="s">
        <v>429</v>
      </c>
      <c r="F61" s="56" t="s">
        <v>428</v>
      </c>
      <c r="G61" s="57" t="s">
        <v>430</v>
      </c>
      <c r="H61" s="58" t="s">
        <v>431</v>
      </c>
      <c r="I61" s="58">
        <v>300</v>
      </c>
      <c r="J61" s="59" t="s">
        <v>432</v>
      </c>
      <c r="K61" s="60">
        <v>5</v>
      </c>
      <c r="L61" s="54">
        <v>43783</v>
      </c>
      <c r="M61" s="54" t="s">
        <v>433</v>
      </c>
      <c r="N61" s="54">
        <v>159</v>
      </c>
      <c r="O61" s="62" t="e">
        <v>#REF!</v>
      </c>
      <c r="P61" s="55" t="s">
        <v>34</v>
      </c>
      <c r="Q61" s="54">
        <v>10</v>
      </c>
      <c r="R61" s="54">
        <v>8</v>
      </c>
      <c r="S61" s="54" t="s">
        <v>34</v>
      </c>
      <c r="T61" s="62">
        <v>300</v>
      </c>
      <c r="U61" s="55" t="s">
        <v>434</v>
      </c>
      <c r="V61" s="55"/>
      <c r="W61" s="61"/>
      <c r="X61" s="56"/>
      <c r="Y61" s="57"/>
      <c r="Z61" s="63">
        <v>553</v>
      </c>
      <c r="AA61" s="63">
        <v>24</v>
      </c>
      <c r="AB61" s="63">
        <v>263</v>
      </c>
      <c r="AC61" s="60"/>
      <c r="AD61" s="54"/>
      <c r="AE61" s="54" t="s">
        <v>34</v>
      </c>
      <c r="AF61" s="54"/>
      <c r="AG61" s="62"/>
      <c r="AH61" s="55"/>
      <c r="AI61" s="55" t="s">
        <v>118</v>
      </c>
      <c r="AJ61" s="61" t="s">
        <v>118</v>
      </c>
      <c r="AK61" s="63" t="e">
        <f>VLOOKUP(AJ61,[1]!Posts[#Data],2,FALSE)</f>
        <v>#REF!</v>
      </c>
      <c r="AL61" s="63" t="e">
        <f>VLOOKUP(AJ61,[1]!Posts[#Data],3,FALSE)</f>
        <v>#REF!</v>
      </c>
      <c r="AM61" s="64" t="e">
        <f>VLOOKUP(AJ61,[1]!Posts[#Data],4,FALSE)</f>
        <v>#REF!</v>
      </c>
      <c r="AN61" s="55"/>
      <c r="AO61" s="61"/>
      <c r="AP61" s="63"/>
      <c r="AQ61" s="63"/>
      <c r="AR61" s="64"/>
      <c r="AS61" s="54"/>
      <c r="AT61" s="54"/>
      <c r="AU61" s="54"/>
      <c r="AV61" s="54"/>
      <c r="AW61" s="54"/>
    </row>
    <row r="62" spans="4:49" ht="19.5" customHeight="1" x14ac:dyDescent="0.4">
      <c r="D62" s="56" t="s">
        <v>435</v>
      </c>
      <c r="E62" s="56" t="s">
        <v>436</v>
      </c>
      <c r="F62" s="56" t="s">
        <v>437</v>
      </c>
      <c r="G62" s="69" t="s">
        <v>438</v>
      </c>
      <c r="H62" s="58">
        <v>34450</v>
      </c>
      <c r="I62" s="58">
        <v>800</v>
      </c>
      <c r="J62" s="59" t="s">
        <v>439</v>
      </c>
      <c r="K62" s="60">
        <v>5</v>
      </c>
      <c r="L62" s="54">
        <v>43783</v>
      </c>
      <c r="M62" s="54" t="s">
        <v>440</v>
      </c>
      <c r="N62" s="54">
        <v>159</v>
      </c>
      <c r="O62" s="62" t="e">
        <v>#REF!</v>
      </c>
      <c r="P62" s="55" t="s">
        <v>34</v>
      </c>
      <c r="Q62" s="54">
        <v>10</v>
      </c>
      <c r="R62" s="54">
        <v>8</v>
      </c>
      <c r="S62" s="54" t="s">
        <v>34</v>
      </c>
      <c r="T62" s="62">
        <v>800</v>
      </c>
      <c r="U62" s="55"/>
      <c r="V62" s="55" t="s">
        <v>441</v>
      </c>
      <c r="W62" s="61"/>
      <c r="X62" s="56"/>
      <c r="Y62" s="57"/>
      <c r="Z62" s="63">
        <v>118</v>
      </c>
      <c r="AA62" s="63">
        <v>22</v>
      </c>
      <c r="AB62" s="63">
        <v>34</v>
      </c>
      <c r="AC62" s="60"/>
      <c r="AD62" s="54"/>
      <c r="AE62" s="54" t="s">
        <v>34</v>
      </c>
      <c r="AF62" s="54"/>
      <c r="AG62" s="62"/>
      <c r="AH62" s="55"/>
      <c r="AI62" s="55" t="s">
        <v>119</v>
      </c>
      <c r="AJ62" s="61" t="s">
        <v>119</v>
      </c>
      <c r="AK62" s="63" t="e">
        <f>VLOOKUP(AJ62,[1]!Posts[#Data],2,FALSE)</f>
        <v>#REF!</v>
      </c>
      <c r="AL62" s="63" t="e">
        <f>VLOOKUP(AJ62,[1]!Posts[#Data],3,FALSE)</f>
        <v>#REF!</v>
      </c>
      <c r="AM62" s="64" t="e">
        <f>VLOOKUP(AJ62,[1]!Posts[#Data],4,FALSE)</f>
        <v>#REF!</v>
      </c>
      <c r="AN62" s="55"/>
      <c r="AO62" s="61"/>
      <c r="AP62" s="63"/>
      <c r="AQ62" s="63"/>
      <c r="AR62" s="64"/>
      <c r="AS62" s="54"/>
      <c r="AT62" s="54"/>
      <c r="AU62" s="54"/>
      <c r="AV62" s="54"/>
      <c r="AW62" s="54"/>
    </row>
    <row r="63" spans="4:49" ht="19.5" customHeight="1" x14ac:dyDescent="0.4">
      <c r="D63" s="56" t="s">
        <v>442</v>
      </c>
      <c r="E63" s="56" t="s">
        <v>443</v>
      </c>
      <c r="F63" s="71" t="s">
        <v>505</v>
      </c>
      <c r="G63" s="69" t="s">
        <v>444</v>
      </c>
      <c r="H63" s="58">
        <v>26000</v>
      </c>
      <c r="I63" s="58">
        <v>600</v>
      </c>
      <c r="J63" s="59" t="s">
        <v>445</v>
      </c>
      <c r="K63" s="60">
        <v>5</v>
      </c>
      <c r="L63" s="54">
        <v>43785</v>
      </c>
      <c r="M63" s="54" t="s">
        <v>446</v>
      </c>
      <c r="N63" s="54">
        <v>159</v>
      </c>
      <c r="O63" s="62" t="e">
        <v>#REF!</v>
      </c>
      <c r="P63" s="55" t="s">
        <v>34</v>
      </c>
      <c r="Q63" s="54">
        <v>10</v>
      </c>
      <c r="R63" s="54">
        <v>8</v>
      </c>
      <c r="S63" s="54" t="s">
        <v>34</v>
      </c>
      <c r="T63" s="62">
        <v>600</v>
      </c>
      <c r="U63" s="55"/>
      <c r="V63" s="55" t="s">
        <v>447</v>
      </c>
      <c r="W63" s="61"/>
      <c r="X63" s="56"/>
      <c r="Y63" s="57"/>
      <c r="Z63" s="63">
        <v>75</v>
      </c>
      <c r="AA63" s="63">
        <v>10</v>
      </c>
      <c r="AB63" s="63">
        <v>68</v>
      </c>
      <c r="AC63" s="60"/>
      <c r="AD63" s="54"/>
      <c r="AE63" s="54" t="s">
        <v>34</v>
      </c>
      <c r="AF63" s="54"/>
      <c r="AG63" s="62"/>
      <c r="AH63" s="55"/>
      <c r="AI63" s="55" t="s">
        <v>73</v>
      </c>
      <c r="AJ63" s="61" t="s">
        <v>73</v>
      </c>
      <c r="AK63" s="63" t="e">
        <f>VLOOKUP(AJ63,[1]!Posts[#Data],2,FALSE)</f>
        <v>#REF!</v>
      </c>
      <c r="AL63" s="63" t="e">
        <f>VLOOKUP(AJ63,[1]!Posts[#Data],3,FALSE)</f>
        <v>#REF!</v>
      </c>
      <c r="AM63" s="64" t="e">
        <f>VLOOKUP(AJ63,[1]!Posts[#Data],4,FALSE)</f>
        <v>#REF!</v>
      </c>
      <c r="AN63" s="55"/>
      <c r="AO63" s="61"/>
      <c r="AP63" s="63"/>
      <c r="AQ63" s="63"/>
      <c r="AR63" s="64"/>
      <c r="AS63" s="54"/>
      <c r="AT63" s="54"/>
      <c r="AU63" s="54"/>
      <c r="AV63" s="54"/>
      <c r="AW63" s="54"/>
    </row>
    <row r="64" spans="4:49" ht="19.5" customHeight="1" x14ac:dyDescent="0.4">
      <c r="D64" s="56" t="s">
        <v>448</v>
      </c>
      <c r="E64" s="56" t="s">
        <v>449</v>
      </c>
      <c r="F64" s="56" t="s">
        <v>448</v>
      </c>
      <c r="G64" s="69" t="s">
        <v>450</v>
      </c>
      <c r="H64" s="58">
        <v>12000</v>
      </c>
      <c r="I64" s="58">
        <v>300</v>
      </c>
      <c r="J64" s="59" t="s">
        <v>451</v>
      </c>
      <c r="K64" s="60">
        <v>5</v>
      </c>
      <c r="L64" s="54">
        <v>43783</v>
      </c>
      <c r="M64" s="54" t="s">
        <v>452</v>
      </c>
      <c r="N64" s="54">
        <v>159</v>
      </c>
      <c r="O64" s="62" t="e">
        <v>#REF!</v>
      </c>
      <c r="P64" s="55" t="s">
        <v>34</v>
      </c>
      <c r="Q64" s="54">
        <v>10</v>
      </c>
      <c r="R64" s="54">
        <v>7</v>
      </c>
      <c r="S64" s="54" t="s">
        <v>34</v>
      </c>
      <c r="T64" s="62">
        <v>300</v>
      </c>
      <c r="U64" s="68" t="s">
        <v>529</v>
      </c>
      <c r="V64" s="55" t="s">
        <v>453</v>
      </c>
      <c r="W64" s="61" t="s">
        <v>454</v>
      </c>
      <c r="X64" s="56"/>
      <c r="Y64" s="57"/>
      <c r="Z64" s="63">
        <v>82</v>
      </c>
      <c r="AA64" s="63">
        <v>4</v>
      </c>
      <c r="AB64" s="63">
        <v>21</v>
      </c>
      <c r="AC64" s="60"/>
      <c r="AD64" s="54"/>
      <c r="AE64" s="54" t="s">
        <v>34</v>
      </c>
      <c r="AF64" s="54"/>
      <c r="AG64" s="62"/>
      <c r="AH64" s="55"/>
      <c r="AI64" s="55" t="s">
        <v>120</v>
      </c>
      <c r="AJ64" s="61" t="s">
        <v>120</v>
      </c>
      <c r="AK64" s="63" t="e">
        <f>VLOOKUP(AJ64,[1]!Posts[#Data],2,FALSE)</f>
        <v>#REF!</v>
      </c>
      <c r="AL64" s="63" t="e">
        <f>VLOOKUP(AJ64,[1]!Posts[#Data],3,FALSE)</f>
        <v>#REF!</v>
      </c>
      <c r="AM64" s="64" t="e">
        <f>VLOOKUP(AJ64,[1]!Posts[#Data],4,FALSE)</f>
        <v>#REF!</v>
      </c>
      <c r="AN64" s="55"/>
      <c r="AO64" s="61"/>
      <c r="AP64" s="63"/>
      <c r="AQ64" s="63"/>
      <c r="AR64" s="64"/>
      <c r="AS64" s="54"/>
      <c r="AT64" s="54"/>
      <c r="AU64" s="54"/>
      <c r="AV64" s="54"/>
      <c r="AW64" s="54"/>
    </row>
    <row r="65" spans="4:49" ht="19.5" customHeight="1" x14ac:dyDescent="0.4">
      <c r="D65" s="56" t="s">
        <v>455</v>
      </c>
      <c r="E65" s="56" t="s">
        <v>456</v>
      </c>
      <c r="F65" s="56" t="s">
        <v>483</v>
      </c>
      <c r="G65" s="69" t="s">
        <v>457</v>
      </c>
      <c r="H65" s="58">
        <v>11000</v>
      </c>
      <c r="I65" s="58">
        <v>600</v>
      </c>
      <c r="J65" s="59" t="s">
        <v>458</v>
      </c>
      <c r="K65" s="60">
        <v>5</v>
      </c>
      <c r="L65" s="54">
        <v>43785</v>
      </c>
      <c r="M65" s="54" t="s">
        <v>459</v>
      </c>
      <c r="N65" s="54">
        <v>159</v>
      </c>
      <c r="O65" s="62" t="e">
        <v>#REF!</v>
      </c>
      <c r="P65" s="55" t="s">
        <v>34</v>
      </c>
      <c r="Q65" s="54">
        <v>8</v>
      </c>
      <c r="R65" s="54">
        <v>9</v>
      </c>
      <c r="S65" s="54" t="s">
        <v>34</v>
      </c>
      <c r="T65" s="62">
        <v>600</v>
      </c>
      <c r="U65" s="55"/>
      <c r="V65" s="55" t="s">
        <v>460</v>
      </c>
      <c r="W65" s="61"/>
      <c r="X65" s="56"/>
      <c r="Y65" s="57"/>
      <c r="Z65" s="63">
        <v>47</v>
      </c>
      <c r="AA65" s="63">
        <v>2</v>
      </c>
      <c r="AB65" s="63">
        <v>2</v>
      </c>
      <c r="AC65" s="60"/>
      <c r="AD65" s="54"/>
      <c r="AE65" s="54" t="s">
        <v>34</v>
      </c>
      <c r="AF65" s="54"/>
      <c r="AG65" s="62"/>
      <c r="AH65" s="55"/>
      <c r="AI65" s="55" t="s">
        <v>121</v>
      </c>
      <c r="AJ65" s="61" t="s">
        <v>121</v>
      </c>
      <c r="AK65" s="63" t="e">
        <f>VLOOKUP(AJ65,[1]!Posts[#Data],2,FALSE)</f>
        <v>#REF!</v>
      </c>
      <c r="AL65" s="63" t="e">
        <f>VLOOKUP(AJ65,[1]!Posts[#Data],3,FALSE)</f>
        <v>#REF!</v>
      </c>
      <c r="AM65" s="64" t="e">
        <f>VLOOKUP(AJ65,[1]!Posts[#Data],4,FALSE)</f>
        <v>#REF!</v>
      </c>
      <c r="AN65" s="55"/>
      <c r="AO65" s="61"/>
      <c r="AP65" s="63"/>
      <c r="AQ65" s="63"/>
      <c r="AR65" s="64"/>
      <c r="AS65" s="54"/>
      <c r="AT65" s="54"/>
      <c r="AU65" s="54"/>
      <c r="AV65" s="54"/>
      <c r="AW65" s="54"/>
    </row>
    <row r="66" spans="4:49" ht="19.5" customHeight="1" x14ac:dyDescent="0.4">
      <c r="D66" s="56"/>
      <c r="E66" s="56"/>
      <c r="F66" s="56"/>
      <c r="G66" s="57"/>
      <c r="H66" s="58"/>
      <c r="I66" s="58"/>
      <c r="J66" s="59"/>
      <c r="K66" s="60"/>
      <c r="L66" s="54"/>
      <c r="M66" s="54"/>
      <c r="N66" s="54"/>
      <c r="O66" s="62"/>
      <c r="P66" s="55"/>
      <c r="Q66" s="55"/>
      <c r="R66" s="61"/>
      <c r="S66" s="63"/>
      <c r="T66" s="63"/>
      <c r="U66" s="64"/>
      <c r="V66" s="56"/>
      <c r="W66" s="56"/>
      <c r="X66" s="56"/>
      <c r="Y66" s="57"/>
      <c r="Z66" s="58"/>
      <c r="AA66" s="58"/>
      <c r="AB66" s="59"/>
      <c r="AC66" s="60"/>
      <c r="AD66" s="54"/>
      <c r="AE66" s="54"/>
      <c r="AF66" s="54"/>
      <c r="AG66" s="62"/>
      <c r="AH66" s="55"/>
      <c r="AI66" s="55" t="s">
        <v>122</v>
      </c>
      <c r="AJ66" s="61" t="s">
        <v>122</v>
      </c>
      <c r="AK66" s="63" t="e">
        <f>VLOOKUP(AJ66,[1]!Posts[#Data],2,FALSE)</f>
        <v>#REF!</v>
      </c>
      <c r="AL66" s="63" t="e">
        <f>VLOOKUP(AJ66,[1]!Posts[#Data],3,FALSE)</f>
        <v>#REF!</v>
      </c>
      <c r="AM66" s="64" t="e">
        <f>VLOOKUP(AJ66,[1]!Posts[#Data],4,FALSE)</f>
        <v>#REF!</v>
      </c>
      <c r="AN66" s="55"/>
      <c r="AO66" s="61"/>
      <c r="AP66" s="63"/>
      <c r="AQ66" s="63"/>
      <c r="AR66" s="64"/>
      <c r="AS66" s="54"/>
      <c r="AT66" s="54"/>
      <c r="AU66" s="54"/>
      <c r="AV66" s="54"/>
      <c r="AW66" s="54"/>
    </row>
    <row r="67" spans="4:49" ht="19.5" customHeight="1" x14ac:dyDescent="0.4">
      <c r="D67" s="56"/>
      <c r="E67" s="56"/>
      <c r="F67" s="56"/>
      <c r="G67" s="57"/>
      <c r="H67" s="58"/>
      <c r="I67" s="58"/>
      <c r="J67" s="59"/>
      <c r="K67" s="60"/>
      <c r="L67" s="54"/>
      <c r="M67" s="54"/>
      <c r="N67" s="54"/>
      <c r="O67" s="62"/>
      <c r="P67" s="55"/>
      <c r="Q67" s="55"/>
      <c r="R67" s="61"/>
      <c r="S67" s="63"/>
      <c r="T67" s="63"/>
      <c r="U67" s="64"/>
      <c r="V67" s="56"/>
      <c r="W67" s="56"/>
      <c r="X67" s="56"/>
      <c r="Y67" s="57"/>
      <c r="Z67" s="58"/>
      <c r="AA67" s="58"/>
      <c r="AB67" s="59"/>
      <c r="AC67" s="60"/>
      <c r="AD67" s="54"/>
      <c r="AE67" s="54"/>
      <c r="AF67" s="54"/>
      <c r="AG67" s="62"/>
      <c r="AH67" s="55"/>
      <c r="AI67" s="55" t="s">
        <v>123</v>
      </c>
      <c r="AJ67" s="61" t="s">
        <v>123</v>
      </c>
      <c r="AK67" s="63" t="e">
        <f>VLOOKUP(AJ67,[1]!Posts[#Data],2,FALSE)</f>
        <v>#REF!</v>
      </c>
      <c r="AL67" s="63" t="e">
        <f>VLOOKUP(AJ67,[1]!Posts[#Data],3,FALSE)</f>
        <v>#REF!</v>
      </c>
      <c r="AM67" s="64" t="e">
        <f>VLOOKUP(AJ67,[1]!Posts[#Data],4,FALSE)</f>
        <v>#REF!</v>
      </c>
      <c r="AN67" s="55"/>
      <c r="AO67" s="61"/>
      <c r="AP67" s="63"/>
      <c r="AQ67" s="63"/>
      <c r="AR67" s="64"/>
      <c r="AS67" s="54"/>
      <c r="AT67" s="54"/>
      <c r="AU67" s="54"/>
      <c r="AV67" s="54"/>
      <c r="AW67" s="54"/>
    </row>
    <row r="68" spans="4:49" ht="19.5" customHeight="1" x14ac:dyDescent="0.4">
      <c r="D68" s="56"/>
      <c r="E68" s="56"/>
      <c r="F68" s="56"/>
      <c r="G68" s="57"/>
      <c r="H68" s="58"/>
      <c r="I68" s="58"/>
      <c r="J68" s="59"/>
      <c r="K68" s="60"/>
      <c r="L68" s="54"/>
      <c r="M68" s="54"/>
      <c r="N68" s="54"/>
      <c r="O68" s="62"/>
      <c r="P68" s="55"/>
      <c r="Q68" s="55"/>
      <c r="R68" s="61"/>
      <c r="S68" s="63"/>
      <c r="T68" s="63"/>
      <c r="U68" s="64"/>
      <c r="V68" s="56"/>
      <c r="W68" s="56"/>
      <c r="X68" s="56"/>
      <c r="Y68" s="57"/>
      <c r="Z68" s="58"/>
      <c r="AA68" s="58"/>
      <c r="AB68" s="59"/>
      <c r="AC68" s="60"/>
      <c r="AD68" s="54"/>
      <c r="AE68" s="54"/>
      <c r="AF68" s="54"/>
      <c r="AG68" s="62"/>
      <c r="AH68" s="55"/>
      <c r="AI68" s="55" t="s">
        <v>124</v>
      </c>
      <c r="AJ68" s="61" t="s">
        <v>124</v>
      </c>
      <c r="AK68" s="63" t="e">
        <f>VLOOKUP(AJ68,[1]!Posts[#Data],2,FALSE)</f>
        <v>#REF!</v>
      </c>
      <c r="AL68" s="63" t="e">
        <f>VLOOKUP(AJ68,[1]!Posts[#Data],3,FALSE)</f>
        <v>#REF!</v>
      </c>
      <c r="AM68" s="64" t="e">
        <f>VLOOKUP(AJ68,[1]!Posts[#Data],4,FALSE)</f>
        <v>#REF!</v>
      </c>
      <c r="AN68" s="55"/>
      <c r="AO68" s="61"/>
      <c r="AP68" s="63"/>
      <c r="AQ68" s="63"/>
      <c r="AR68" s="64"/>
      <c r="AS68" s="54"/>
      <c r="AT68" s="54"/>
      <c r="AU68" s="54"/>
      <c r="AV68" s="54"/>
      <c r="AW68" s="54"/>
    </row>
    <row r="69" spans="4:49" ht="19.5" customHeight="1" x14ac:dyDescent="0.4">
      <c r="D69" s="56"/>
      <c r="E69" s="56"/>
      <c r="F69" s="56"/>
      <c r="G69" s="57"/>
      <c r="H69" s="58"/>
      <c r="I69" s="58"/>
      <c r="J69" s="59"/>
      <c r="K69" s="60"/>
      <c r="L69" s="54"/>
      <c r="M69" s="54"/>
      <c r="N69" s="54"/>
      <c r="O69" s="62"/>
      <c r="P69" s="55"/>
      <c r="Q69" s="55"/>
      <c r="R69" s="61"/>
      <c r="S69" s="63"/>
      <c r="T69" s="63"/>
      <c r="U69" s="64"/>
      <c r="V69" s="56"/>
      <c r="W69" s="56"/>
      <c r="X69" s="56"/>
      <c r="Y69" s="57"/>
      <c r="Z69" s="58"/>
      <c r="AA69" s="58"/>
      <c r="AB69" s="59"/>
      <c r="AC69" s="60"/>
      <c r="AD69" s="54"/>
      <c r="AE69" s="54"/>
      <c r="AF69" s="54"/>
      <c r="AG69" s="62"/>
      <c r="AH69" s="55"/>
      <c r="AI69" s="55" t="s">
        <v>125</v>
      </c>
      <c r="AJ69" s="61" t="s">
        <v>125</v>
      </c>
      <c r="AK69" s="63" t="e">
        <f>VLOOKUP(AJ69,[1]!Posts[#Data],2,FALSE)</f>
        <v>#REF!</v>
      </c>
      <c r="AL69" s="63" t="e">
        <f>VLOOKUP(AJ69,[1]!Posts[#Data],3,FALSE)</f>
        <v>#REF!</v>
      </c>
      <c r="AM69" s="64" t="e">
        <f>VLOOKUP(AJ69,[1]!Posts[#Data],4,FALSE)</f>
        <v>#REF!</v>
      </c>
      <c r="AN69" s="55"/>
      <c r="AO69" s="61"/>
      <c r="AP69" s="63"/>
      <c r="AQ69" s="63"/>
      <c r="AR69" s="64"/>
      <c r="AS69" s="54"/>
      <c r="AT69" s="54"/>
      <c r="AU69" s="54"/>
      <c r="AV69" s="54"/>
      <c r="AW69" s="54"/>
    </row>
    <row r="70" spans="4:49" ht="19.5" customHeight="1" x14ac:dyDescent="0.4">
      <c r="D70" s="56"/>
      <c r="E70" s="56"/>
      <c r="F70" s="56"/>
      <c r="G70" s="57"/>
      <c r="H70" s="58"/>
      <c r="I70" s="58"/>
      <c r="J70" s="59"/>
      <c r="K70" s="60"/>
      <c r="L70" s="54"/>
      <c r="M70" s="54"/>
      <c r="N70" s="54"/>
      <c r="O70" s="62"/>
      <c r="P70" s="55"/>
      <c r="Q70" s="55"/>
      <c r="R70" s="61"/>
      <c r="S70" s="63"/>
      <c r="T70" s="63"/>
      <c r="U70" s="64"/>
      <c r="V70" s="56"/>
      <c r="W70" s="56"/>
      <c r="X70" s="56"/>
      <c r="Y70" s="57"/>
      <c r="Z70" s="58"/>
      <c r="AA70" s="58"/>
      <c r="AB70" s="59"/>
      <c r="AC70" s="60"/>
      <c r="AD70" s="54"/>
      <c r="AE70" s="54"/>
      <c r="AF70" s="54"/>
      <c r="AG70" s="62"/>
      <c r="AH70" s="55"/>
      <c r="AI70" s="55" t="s">
        <v>126</v>
      </c>
      <c r="AJ70" s="61" t="s">
        <v>126</v>
      </c>
      <c r="AK70" s="63" t="e">
        <f>VLOOKUP(AJ70,[1]!Posts[#Data],2,FALSE)</f>
        <v>#REF!</v>
      </c>
      <c r="AL70" s="63" t="e">
        <f>VLOOKUP(AJ70,[1]!Posts[#Data],3,FALSE)</f>
        <v>#REF!</v>
      </c>
      <c r="AM70" s="64" t="e">
        <f>VLOOKUP(AJ70,[1]!Posts[#Data],4,FALSE)</f>
        <v>#REF!</v>
      </c>
      <c r="AN70" s="55"/>
      <c r="AO70" s="61"/>
      <c r="AP70" s="63"/>
      <c r="AQ70" s="63"/>
      <c r="AR70" s="64"/>
      <c r="AS70" s="54"/>
      <c r="AT70" s="54"/>
      <c r="AU70" s="54"/>
      <c r="AV70" s="54"/>
      <c r="AW70" s="54"/>
    </row>
    <row r="71" spans="4:49" ht="19.5" customHeight="1" x14ac:dyDescent="0.4">
      <c r="D71" s="56"/>
      <c r="E71" s="56"/>
      <c r="F71" s="56"/>
      <c r="G71" s="57"/>
      <c r="H71" s="58"/>
      <c r="I71" s="58"/>
      <c r="J71" s="59"/>
      <c r="K71" s="60"/>
      <c r="L71" s="54"/>
      <c r="M71" s="54"/>
      <c r="N71" s="54"/>
      <c r="O71" s="62"/>
      <c r="P71" s="55"/>
      <c r="Q71" s="55"/>
      <c r="R71" s="61"/>
      <c r="S71" s="63"/>
      <c r="T71" s="63"/>
      <c r="U71" s="64"/>
      <c r="V71" s="56"/>
      <c r="W71" s="56"/>
      <c r="X71" s="56"/>
      <c r="Y71" s="57"/>
      <c r="Z71" s="58"/>
      <c r="AA71" s="58"/>
      <c r="AB71" s="59"/>
      <c r="AC71" s="60"/>
      <c r="AD71" s="54"/>
      <c r="AE71" s="54"/>
      <c r="AF71" s="54"/>
      <c r="AG71" s="62"/>
      <c r="AH71" s="55"/>
      <c r="AI71" s="55" t="s">
        <v>73</v>
      </c>
      <c r="AJ71" s="61" t="s">
        <v>73</v>
      </c>
      <c r="AK71" s="63" t="e">
        <f>VLOOKUP(AJ71,[1]!Posts[#Data],2,FALSE)</f>
        <v>#REF!</v>
      </c>
      <c r="AL71" s="63" t="e">
        <f>VLOOKUP(AJ71,[1]!Posts[#Data],3,FALSE)</f>
        <v>#REF!</v>
      </c>
      <c r="AM71" s="64" t="e">
        <f>VLOOKUP(AJ71,[1]!Posts[#Data],4,FALSE)</f>
        <v>#REF!</v>
      </c>
      <c r="AN71" s="55"/>
      <c r="AO71" s="61"/>
      <c r="AP71" s="63"/>
      <c r="AQ71" s="63"/>
      <c r="AR71" s="64"/>
      <c r="AS71" s="54"/>
      <c r="AT71" s="54"/>
      <c r="AU71" s="54"/>
      <c r="AV71" s="54"/>
      <c r="AW71" s="54"/>
    </row>
    <row r="72" spans="4:49" ht="19.5" customHeight="1" x14ac:dyDescent="0.4">
      <c r="D72" s="56"/>
      <c r="E72" s="56"/>
      <c r="F72" s="56"/>
      <c r="G72" s="57"/>
      <c r="H72" s="58"/>
      <c r="I72" s="58"/>
      <c r="J72" s="59"/>
      <c r="K72" s="60"/>
      <c r="L72" s="54"/>
      <c r="M72" s="54"/>
      <c r="N72" s="54"/>
      <c r="O72" s="62"/>
      <c r="P72" s="55"/>
      <c r="Q72" s="55"/>
      <c r="R72" s="61"/>
      <c r="S72" s="63"/>
      <c r="T72" s="63"/>
      <c r="U72" s="64"/>
      <c r="V72" s="56"/>
      <c r="W72" s="56"/>
      <c r="X72" s="56"/>
      <c r="Y72" s="57"/>
      <c r="Z72" s="58"/>
      <c r="AA72" s="58"/>
      <c r="AB72" s="59"/>
      <c r="AC72" s="60"/>
      <c r="AD72" s="54"/>
      <c r="AE72" s="54"/>
      <c r="AF72" s="54"/>
      <c r="AG72" s="62"/>
      <c r="AH72" s="55"/>
      <c r="AI72" s="55" t="s">
        <v>127</v>
      </c>
      <c r="AJ72" s="61" t="s">
        <v>127</v>
      </c>
      <c r="AK72" s="63" t="e">
        <f>VLOOKUP(AJ72,[1]!Posts[#Data],2,FALSE)</f>
        <v>#REF!</v>
      </c>
      <c r="AL72" s="63" t="e">
        <f>VLOOKUP(AJ72,[1]!Posts[#Data],3,FALSE)</f>
        <v>#REF!</v>
      </c>
      <c r="AM72" s="64" t="e">
        <f>VLOOKUP(AJ72,[1]!Posts[#Data],4,FALSE)</f>
        <v>#REF!</v>
      </c>
      <c r="AN72" s="55"/>
      <c r="AO72" s="61"/>
      <c r="AP72" s="63"/>
      <c r="AQ72" s="63"/>
      <c r="AR72" s="64"/>
      <c r="AS72" s="54"/>
      <c r="AT72" s="54"/>
      <c r="AU72" s="54"/>
      <c r="AV72" s="54"/>
      <c r="AW72" s="54"/>
    </row>
    <row r="73" spans="4:49" ht="19.5" customHeight="1" x14ac:dyDescent="0.4">
      <c r="D73" s="56"/>
      <c r="E73" s="56"/>
      <c r="F73" s="56"/>
      <c r="G73" s="57"/>
      <c r="H73" s="58"/>
      <c r="I73" s="58"/>
      <c r="J73" s="59"/>
      <c r="K73" s="60"/>
      <c r="L73" s="54"/>
      <c r="M73" s="54"/>
      <c r="N73" s="54"/>
      <c r="O73" s="62"/>
      <c r="P73" s="55"/>
      <c r="Q73" s="55"/>
      <c r="R73" s="61"/>
      <c r="S73" s="63"/>
      <c r="T73" s="63"/>
      <c r="U73" s="64"/>
      <c r="V73" s="56"/>
      <c r="W73" s="56"/>
      <c r="X73" s="56"/>
      <c r="Y73" s="57"/>
      <c r="Z73" s="58"/>
      <c r="AA73" s="58"/>
      <c r="AB73" s="59"/>
      <c r="AC73" s="60"/>
      <c r="AD73" s="54"/>
      <c r="AE73" s="54"/>
      <c r="AF73" s="54"/>
      <c r="AG73" s="62"/>
      <c r="AH73" s="55"/>
      <c r="AI73" s="55" t="s">
        <v>128</v>
      </c>
      <c r="AJ73" s="61" t="s">
        <v>128</v>
      </c>
      <c r="AK73" s="63" t="e">
        <f>VLOOKUP(AJ73,[1]!Posts[#Data],2,FALSE)</f>
        <v>#REF!</v>
      </c>
      <c r="AL73" s="63" t="e">
        <f>VLOOKUP(AJ73,[1]!Posts[#Data],3,FALSE)</f>
        <v>#REF!</v>
      </c>
      <c r="AM73" s="64" t="e">
        <f>VLOOKUP(AJ73,[1]!Posts[#Data],4,FALSE)</f>
        <v>#REF!</v>
      </c>
      <c r="AN73" s="55"/>
      <c r="AO73" s="61"/>
      <c r="AP73" s="63"/>
      <c r="AQ73" s="63"/>
      <c r="AR73" s="64"/>
      <c r="AS73" s="54"/>
      <c r="AT73" s="54"/>
      <c r="AU73" s="54"/>
      <c r="AV73" s="54"/>
      <c r="AW73" s="54"/>
    </row>
    <row r="74" spans="4:49" ht="19.5" customHeight="1" x14ac:dyDescent="0.4">
      <c r="D74" s="56"/>
      <c r="E74" s="56"/>
      <c r="F74" s="56"/>
      <c r="G74" s="57"/>
      <c r="H74" s="58"/>
      <c r="I74" s="58"/>
      <c r="J74" s="59"/>
      <c r="K74" s="60"/>
      <c r="L74" s="54"/>
      <c r="M74" s="54"/>
      <c r="N74" s="54"/>
      <c r="O74" s="62"/>
      <c r="P74" s="55"/>
      <c r="Q74" s="55"/>
      <c r="R74" s="61"/>
      <c r="S74" s="63"/>
      <c r="T74" s="63"/>
      <c r="U74" s="64"/>
      <c r="V74" s="56"/>
      <c r="W74" s="56"/>
      <c r="X74" s="56"/>
      <c r="Y74" s="57"/>
      <c r="Z74" s="58"/>
      <c r="AA74" s="58"/>
      <c r="AB74" s="59"/>
      <c r="AC74" s="60"/>
      <c r="AD74" s="54"/>
      <c r="AE74" s="54"/>
      <c r="AF74" s="54"/>
      <c r="AG74" s="62"/>
      <c r="AH74" s="55"/>
      <c r="AI74" s="55" t="s">
        <v>129</v>
      </c>
      <c r="AJ74" s="61" t="s">
        <v>129</v>
      </c>
      <c r="AK74" s="63" t="e">
        <f>VLOOKUP(AJ74,[1]!Posts[#Data],2,FALSE)</f>
        <v>#REF!</v>
      </c>
      <c r="AL74" s="63" t="e">
        <f>VLOOKUP(AJ74,[1]!Posts[#Data],3,FALSE)</f>
        <v>#REF!</v>
      </c>
      <c r="AM74" s="64" t="e">
        <f>VLOOKUP(AJ74,[1]!Posts[#Data],4,FALSE)</f>
        <v>#REF!</v>
      </c>
      <c r="AN74" s="55"/>
      <c r="AO74" s="61"/>
      <c r="AP74" s="63"/>
      <c r="AQ74" s="63"/>
      <c r="AR74" s="64"/>
      <c r="AS74" s="54"/>
      <c r="AT74" s="54"/>
      <c r="AU74" s="54"/>
      <c r="AV74" s="54"/>
      <c r="AW74" s="54"/>
    </row>
    <row r="75" spans="4:49" ht="19.5" customHeight="1" x14ac:dyDescent="0.4">
      <c r="D75" s="56"/>
      <c r="E75" s="56"/>
      <c r="F75" s="56"/>
      <c r="G75" s="57"/>
      <c r="H75" s="58"/>
      <c r="I75" s="58"/>
      <c r="J75" s="59"/>
      <c r="K75" s="60"/>
      <c r="L75" s="54"/>
      <c r="M75" s="54"/>
      <c r="N75" s="54"/>
      <c r="O75" s="62"/>
      <c r="P75" s="55"/>
      <c r="Q75" s="55"/>
      <c r="R75" s="61"/>
      <c r="S75" s="63"/>
      <c r="T75" s="63"/>
      <c r="U75" s="64"/>
      <c r="V75" s="56"/>
      <c r="W75" s="56"/>
      <c r="X75" s="56"/>
      <c r="Y75" s="57"/>
      <c r="Z75" s="58"/>
      <c r="AA75" s="58"/>
      <c r="AB75" s="59"/>
      <c r="AC75" s="60"/>
      <c r="AD75" s="54"/>
      <c r="AE75" s="54"/>
      <c r="AF75" s="54"/>
      <c r="AG75" s="62"/>
      <c r="AH75" s="55"/>
      <c r="AI75" s="55" t="s">
        <v>130</v>
      </c>
      <c r="AJ75" s="61" t="s">
        <v>130</v>
      </c>
      <c r="AK75" s="63" t="e">
        <f>VLOOKUP(AJ75,[1]!Posts[#Data],2,FALSE)</f>
        <v>#REF!</v>
      </c>
      <c r="AL75" s="63" t="e">
        <f>VLOOKUP(AJ75,[1]!Posts[#Data],3,FALSE)</f>
        <v>#REF!</v>
      </c>
      <c r="AM75" s="64" t="e">
        <f>VLOOKUP(AJ75,[1]!Posts[#Data],4,FALSE)</f>
        <v>#REF!</v>
      </c>
      <c r="AN75" s="55"/>
      <c r="AO75" s="61"/>
      <c r="AP75" s="63"/>
      <c r="AQ75" s="63"/>
      <c r="AR75" s="64"/>
      <c r="AS75" s="54"/>
      <c r="AT75" s="54"/>
      <c r="AU75" s="54"/>
      <c r="AV75" s="54"/>
      <c r="AW75" s="54"/>
    </row>
    <row r="76" spans="4:49" ht="19.5" customHeight="1" x14ac:dyDescent="0.4">
      <c r="D76" s="56"/>
      <c r="E76" s="56"/>
      <c r="F76" s="56"/>
      <c r="G76" s="57"/>
      <c r="H76" s="58"/>
      <c r="I76" s="58"/>
      <c r="J76" s="59"/>
      <c r="K76" s="60"/>
      <c r="L76" s="54"/>
      <c r="M76" s="54"/>
      <c r="N76" s="54"/>
      <c r="O76" s="62"/>
      <c r="P76" s="55"/>
      <c r="Q76" s="55"/>
      <c r="R76" s="61"/>
      <c r="S76" s="63"/>
      <c r="T76" s="63"/>
      <c r="U76" s="64"/>
      <c r="V76" s="56"/>
      <c r="W76" s="56"/>
      <c r="X76" s="56"/>
      <c r="Y76" s="57"/>
      <c r="Z76" s="58"/>
      <c r="AA76" s="58"/>
      <c r="AB76" s="59"/>
      <c r="AC76" s="60"/>
      <c r="AD76" s="54"/>
      <c r="AE76" s="54"/>
      <c r="AF76" s="54"/>
      <c r="AG76" s="62"/>
      <c r="AH76" s="55"/>
      <c r="AI76" s="55" t="s">
        <v>131</v>
      </c>
      <c r="AJ76" s="61" t="s">
        <v>131</v>
      </c>
      <c r="AK76" s="63" t="e">
        <f>VLOOKUP(AJ76,[1]!Posts[#Data],2,FALSE)</f>
        <v>#REF!</v>
      </c>
      <c r="AL76" s="63" t="e">
        <f>VLOOKUP(AJ76,[1]!Posts[#Data],3,FALSE)</f>
        <v>#REF!</v>
      </c>
      <c r="AM76" s="64" t="e">
        <f>VLOOKUP(AJ76,[1]!Posts[#Data],4,FALSE)</f>
        <v>#REF!</v>
      </c>
      <c r="AN76" s="55"/>
      <c r="AO76" s="61"/>
      <c r="AP76" s="63"/>
      <c r="AQ76" s="63"/>
      <c r="AR76" s="64"/>
      <c r="AS76" s="54"/>
      <c r="AT76" s="54"/>
      <c r="AU76" s="54"/>
      <c r="AV76" s="54"/>
      <c r="AW76" s="54"/>
    </row>
    <row r="77" spans="4:49" ht="19.5" customHeight="1" x14ac:dyDescent="0.4">
      <c r="D77" s="56"/>
      <c r="E77" s="56"/>
      <c r="F77" s="56"/>
      <c r="G77" s="57"/>
      <c r="H77" s="58"/>
      <c r="I77" s="58"/>
      <c r="J77" s="59"/>
      <c r="K77" s="60"/>
      <c r="L77" s="54"/>
      <c r="M77" s="54"/>
      <c r="N77" s="54"/>
      <c r="O77" s="62"/>
      <c r="P77" s="55"/>
      <c r="Q77" s="55"/>
      <c r="R77" s="61"/>
      <c r="S77" s="63"/>
      <c r="T77" s="63"/>
      <c r="U77" s="64"/>
      <c r="V77" s="56"/>
      <c r="W77" s="56"/>
      <c r="X77" s="56"/>
      <c r="Y77" s="57"/>
      <c r="Z77" s="58"/>
      <c r="AA77" s="58"/>
      <c r="AB77" s="59"/>
      <c r="AC77" s="60"/>
      <c r="AD77" s="54"/>
      <c r="AE77" s="54"/>
      <c r="AF77" s="54"/>
      <c r="AG77" s="62"/>
      <c r="AH77" s="55"/>
      <c r="AI77" s="55" t="s">
        <v>132</v>
      </c>
      <c r="AJ77" s="61" t="s">
        <v>132</v>
      </c>
      <c r="AK77" s="63" t="e">
        <f>VLOOKUP(AJ77,[1]!Posts[#Data],2,FALSE)</f>
        <v>#REF!</v>
      </c>
      <c r="AL77" s="63" t="e">
        <f>VLOOKUP(AJ77,[1]!Posts[#Data],3,FALSE)</f>
        <v>#REF!</v>
      </c>
      <c r="AM77" s="64" t="e">
        <f>VLOOKUP(AJ77,[1]!Posts[#Data],4,FALSE)</f>
        <v>#REF!</v>
      </c>
      <c r="AN77" s="55"/>
      <c r="AO77" s="61"/>
      <c r="AP77" s="63"/>
      <c r="AQ77" s="63"/>
      <c r="AR77" s="64"/>
      <c r="AS77" s="54"/>
      <c r="AT77" s="54"/>
      <c r="AU77" s="54"/>
      <c r="AV77" s="54"/>
      <c r="AW77" s="54"/>
    </row>
    <row r="78" spans="4:49" ht="19.5" customHeight="1" x14ac:dyDescent="0.4">
      <c r="D78" s="56"/>
      <c r="E78" s="56"/>
      <c r="F78" s="56"/>
      <c r="G78" s="57"/>
      <c r="H78" s="58"/>
      <c r="I78" s="58"/>
      <c r="J78" s="59"/>
      <c r="K78" s="60"/>
      <c r="L78" s="54"/>
      <c r="M78" s="54"/>
      <c r="N78" s="54"/>
      <c r="O78" s="62"/>
      <c r="P78" s="55"/>
      <c r="Q78" s="55"/>
      <c r="R78" s="61"/>
      <c r="S78" s="63"/>
      <c r="T78" s="63"/>
      <c r="U78" s="64"/>
      <c r="V78" s="56"/>
      <c r="W78" s="56"/>
      <c r="X78" s="56"/>
      <c r="Y78" s="57"/>
      <c r="Z78" s="58"/>
      <c r="AA78" s="58"/>
      <c r="AB78" s="59"/>
      <c r="AC78" s="60"/>
      <c r="AD78" s="54"/>
      <c r="AE78" s="54"/>
      <c r="AF78" s="54"/>
      <c r="AG78" s="62"/>
      <c r="AH78" s="55"/>
      <c r="AI78" s="55" t="s">
        <v>133</v>
      </c>
      <c r="AJ78" s="61" t="s">
        <v>133</v>
      </c>
      <c r="AK78" s="63" t="e">
        <f>VLOOKUP(AJ78,[1]!Posts[#Data],2,FALSE)</f>
        <v>#REF!</v>
      </c>
      <c r="AL78" s="63" t="e">
        <f>VLOOKUP(AJ78,[1]!Posts[#Data],3,FALSE)</f>
        <v>#REF!</v>
      </c>
      <c r="AM78" s="64" t="e">
        <f>VLOOKUP(AJ78,[1]!Posts[#Data],4,FALSE)</f>
        <v>#REF!</v>
      </c>
      <c r="AN78" s="55"/>
      <c r="AO78" s="61"/>
      <c r="AP78" s="63"/>
      <c r="AQ78" s="63"/>
      <c r="AR78" s="64"/>
      <c r="AS78" s="54"/>
      <c r="AT78" s="54"/>
      <c r="AU78" s="54"/>
      <c r="AV78" s="54"/>
      <c r="AW78" s="54"/>
    </row>
    <row r="79" spans="4:49" ht="19.5" customHeight="1" x14ac:dyDescent="0.4">
      <c r="D79" s="56"/>
      <c r="E79" s="56"/>
      <c r="F79" s="56"/>
      <c r="G79" s="57"/>
      <c r="H79" s="58"/>
      <c r="I79" s="58"/>
      <c r="J79" s="59"/>
      <c r="K79" s="60"/>
      <c r="L79" s="54"/>
      <c r="M79" s="54"/>
      <c r="N79" s="54"/>
      <c r="O79" s="62"/>
      <c r="P79" s="55"/>
      <c r="Q79" s="55"/>
      <c r="R79" s="61"/>
      <c r="S79" s="63"/>
      <c r="T79" s="63"/>
      <c r="U79" s="64"/>
      <c r="V79" s="54"/>
      <c r="W79" s="54"/>
      <c r="X79" s="54"/>
      <c r="Y79" s="54"/>
      <c r="Z79" s="54"/>
      <c r="AA79" s="56"/>
      <c r="AB79" s="56"/>
      <c r="AC79" s="56"/>
      <c r="AD79" s="57"/>
      <c r="AE79" s="54"/>
      <c r="AF79" s="58"/>
      <c r="AG79" s="59"/>
      <c r="AH79" s="60"/>
      <c r="AI79" s="54" t="s">
        <v>73</v>
      </c>
      <c r="AJ79" s="54" t="s">
        <v>73</v>
      </c>
      <c r="AK79" s="54" t="e">
        <f>VLOOKUP(AJ79,[1]!Posts[#Data],2,FALSE)</f>
        <v>#REF!</v>
      </c>
      <c r="AL79" s="62" t="e">
        <f>VLOOKUP(AJ79,[1]!Posts[#Data],3,FALSE)</f>
        <v>#REF!</v>
      </c>
      <c r="AM79" s="55" t="e">
        <f>VLOOKUP(AJ79,[1]!Posts[#Data],4,FALSE)</f>
        <v>#REF!</v>
      </c>
      <c r="AN79" s="55"/>
      <c r="AO79" s="61"/>
      <c r="AP79" s="63"/>
      <c r="AQ79" s="63"/>
      <c r="AR79" s="64"/>
      <c r="AS79" s="54"/>
      <c r="AT79" s="54"/>
      <c r="AU79" s="54"/>
      <c r="AV79" s="54"/>
      <c r="AW79" s="54"/>
    </row>
    <row r="80" spans="4:49" ht="19.5" customHeight="1" x14ac:dyDescent="0.4">
      <c r="D80" s="42" t="s">
        <v>70</v>
      </c>
      <c r="E80" s="65"/>
      <c r="F80" s="43">
        <f>COUNTA(合作跟踪表!$F$3:$F$79)</f>
        <v>62</v>
      </c>
      <c r="G80" s="43">
        <f>SUBTOTAL(109,tbl邀请[小红书链接])</f>
        <v>0</v>
      </c>
      <c r="H80" s="44"/>
      <c r="I80" s="45">
        <f>SUM(tbl邀请[笔记报价])</f>
        <v>28070</v>
      </c>
      <c r="J80" s="46"/>
      <c r="K80" s="46"/>
      <c r="L80" s="43">
        <f>COUNTA(合作跟踪表!$L$3:$L$79)</f>
        <v>63</v>
      </c>
      <c r="M80" s="47"/>
      <c r="N80" s="45">
        <f>SUM(tbl邀请[拍单金额])</f>
        <v>9753</v>
      </c>
      <c r="O80" s="43"/>
      <c r="P80" s="43">
        <f>COUNTIF(合作跟踪表!$P$3:$P$79,"是")</f>
        <v>62</v>
      </c>
      <c r="Q80" s="43"/>
      <c r="R80" s="43"/>
      <c r="S80" s="43">
        <f>COUNTIF(合作跟踪表!$S$3:$S$79,"是")</f>
        <v>62</v>
      </c>
      <c r="T80" s="45">
        <f>SUM(tbl邀请[结算金额])</f>
        <v>28070</v>
      </c>
      <c r="U80" s="51"/>
      <c r="V80" s="51"/>
      <c r="W80" s="51"/>
      <c r="X80" s="48"/>
      <c r="Y80" s="48"/>
      <c r="Z80" s="49"/>
      <c r="AA80" s="49"/>
      <c r="AB80" s="49"/>
      <c r="AC80" s="66"/>
      <c r="AD80" s="66"/>
      <c r="AE80" s="65"/>
      <c r="AF80" s="66"/>
      <c r="AG80" s="65"/>
    </row>
    <row r="81" ht="19.5" customHeight="1" x14ac:dyDescent="0.4"/>
    <row r="82" ht="19.5" customHeight="1" x14ac:dyDescent="0.4"/>
    <row r="83" ht="19.5" customHeight="1" x14ac:dyDescent="0.4"/>
    <row r="84" ht="19.5" customHeight="1" x14ac:dyDescent="0.4"/>
    <row r="85" ht="19.5" customHeight="1" x14ac:dyDescent="0.4"/>
    <row r="86" ht="19.5" customHeight="1" x14ac:dyDescent="0.4"/>
    <row r="87" ht="19.5" customHeight="1" x14ac:dyDescent="0.4"/>
    <row r="88" ht="19.5" customHeight="1" x14ac:dyDescent="0.4"/>
    <row r="89" ht="19.5" customHeight="1" x14ac:dyDescent="0.4"/>
    <row r="90" ht="19.5" customHeight="1" x14ac:dyDescent="0.4"/>
    <row r="91" ht="19.5" customHeight="1" x14ac:dyDescent="0.4"/>
    <row r="92" ht="19.5" customHeight="1" x14ac:dyDescent="0.4"/>
    <row r="93" ht="19.5" customHeight="1" x14ac:dyDescent="0.4"/>
    <row r="94" ht="19.5" customHeight="1" x14ac:dyDescent="0.4"/>
    <row r="95" ht="19.5" customHeight="1" x14ac:dyDescent="0.4"/>
    <row r="96" ht="19.5" customHeight="1" x14ac:dyDescent="0.4"/>
    <row r="97" ht="19.5" customHeight="1" x14ac:dyDescent="0.4"/>
    <row r="98" ht="19.5" customHeight="1" x14ac:dyDescent="0.4"/>
    <row r="99" ht="19.5" customHeight="1" x14ac:dyDescent="0.4"/>
    <row r="100" ht="19.5" customHeight="1" x14ac:dyDescent="0.4"/>
    <row r="101" ht="19.5" customHeight="1" x14ac:dyDescent="0.4"/>
    <row r="102" ht="19.5" customHeight="1" x14ac:dyDescent="0.4"/>
    <row r="103" ht="19.5" customHeight="1" x14ac:dyDescent="0.4"/>
    <row r="104" ht="19.5" customHeight="1" x14ac:dyDescent="0.4"/>
    <row r="105" ht="19.5" customHeight="1" x14ac:dyDescent="0.4"/>
    <row r="106" ht="19.5" customHeight="1" x14ac:dyDescent="0.4"/>
    <row r="107" ht="19.5" customHeight="1" x14ac:dyDescent="0.4"/>
    <row r="108" ht="19.5" customHeight="1" x14ac:dyDescent="0.4"/>
    <row r="109" ht="19.5" customHeight="1" x14ac:dyDescent="0.4"/>
    <row r="110" ht="19.5" customHeight="1" x14ac:dyDescent="0.4"/>
    <row r="111" ht="19.5" customHeight="1" x14ac:dyDescent="0.4"/>
    <row r="112" ht="19.5" customHeight="1" x14ac:dyDescent="0.4"/>
    <row r="113" ht="19.5" customHeight="1" x14ac:dyDescent="0.4"/>
    <row r="114" ht="19.5" customHeight="1" x14ac:dyDescent="0.4"/>
    <row r="115" ht="19.5" customHeight="1" x14ac:dyDescent="0.4"/>
    <row r="116" ht="19.5" customHeight="1" x14ac:dyDescent="0.4"/>
    <row r="117" ht="19.5" customHeight="1" x14ac:dyDescent="0.4"/>
    <row r="118" ht="19.5" customHeight="1" x14ac:dyDescent="0.4"/>
    <row r="119" ht="19.5" customHeight="1" x14ac:dyDescent="0.4"/>
    <row r="120" ht="19.5" customHeight="1" x14ac:dyDescent="0.4"/>
    <row r="121" ht="19.5" customHeight="1" x14ac:dyDescent="0.4"/>
    <row r="122" ht="19.5" customHeight="1" x14ac:dyDescent="0.4"/>
    <row r="123" ht="19.5" customHeight="1" x14ac:dyDescent="0.4"/>
    <row r="124" ht="19.5" customHeight="1" x14ac:dyDescent="0.4"/>
    <row r="125" ht="19.5" customHeight="1" x14ac:dyDescent="0.4"/>
    <row r="126" ht="19.5" customHeight="1" x14ac:dyDescent="0.4"/>
    <row r="127" ht="19.5" customHeight="1" x14ac:dyDescent="0.4"/>
    <row r="128" ht="19.5" customHeight="1" x14ac:dyDescent="0.4"/>
    <row r="129" ht="19.5" customHeight="1" x14ac:dyDescent="0.4"/>
    <row r="130" ht="19.5" customHeight="1" x14ac:dyDescent="0.4"/>
    <row r="131" ht="19.5" customHeight="1" x14ac:dyDescent="0.4"/>
    <row r="132" ht="19.5" customHeight="1" x14ac:dyDescent="0.4"/>
    <row r="133" ht="19.5" customHeight="1" x14ac:dyDescent="0.4"/>
    <row r="134" ht="19.5" customHeight="1" x14ac:dyDescent="0.4"/>
    <row r="135" ht="19.5" customHeight="1" x14ac:dyDescent="0.4"/>
    <row r="136" ht="19.5" customHeight="1" x14ac:dyDescent="0.4"/>
    <row r="137" ht="19.5" customHeight="1" x14ac:dyDescent="0.4"/>
    <row r="138" ht="19.5" customHeight="1" x14ac:dyDescent="0.4"/>
    <row r="139" ht="19.5" customHeight="1" x14ac:dyDescent="0.4"/>
    <row r="140" ht="19.5" customHeight="1" x14ac:dyDescent="0.4"/>
    <row r="141" ht="19.5" customHeight="1" x14ac:dyDescent="0.4"/>
    <row r="142" ht="19.5" customHeight="1" x14ac:dyDescent="0.4"/>
    <row r="143" ht="19.5" customHeight="1" x14ac:dyDescent="0.4"/>
    <row r="144" ht="19.5" customHeight="1" x14ac:dyDescent="0.4"/>
    <row r="145" ht="19.5" customHeight="1" x14ac:dyDescent="0.4"/>
    <row r="146" ht="19.5" customHeight="1" x14ac:dyDescent="0.4"/>
    <row r="147" ht="19.5" customHeight="1" x14ac:dyDescent="0.4"/>
  </sheetData>
  <phoneticPr fontId="3" type="noConversion"/>
  <dataValidations count="9">
    <dataValidation allowBlank="1" showErrorMessage="1" sqref="D1" xr:uid="{00000000-0002-0000-0000-000001000000}"/>
    <dataValidation type="list" errorStyle="information" allowBlank="1" showInputMessage="1" showErrorMessage="1" errorTitle="请下拉选择" error="请下拉选择" prompt="请下拉选择" sqref="S3:S79 P3:P79" xr:uid="{00000000-0002-0000-0000-000000000000}">
      <formula1>"是,否"</formula1>
    </dataValidation>
    <dataValidation type="list" allowBlank="1" showInputMessage="1" showErrorMessage="1" sqref="AE3:AE79" xr:uid="{00000000-0002-0000-0000-000002000000}">
      <formula1>"是"</formula1>
    </dataValidation>
    <dataValidation type="list" allowBlank="1" showInputMessage="1" showErrorMessage="1" sqref="AF3:AF79" xr:uid="{00000000-0002-0000-0000-000005000000}">
      <formula1>"视频,图文"</formula1>
    </dataValidation>
    <dataValidation allowBlank="1" showInputMessage="1" showErrorMessage="1" prompt="公式自动计算" sqref="O3:O79" xr:uid="{00000000-0002-0000-0000-000006000000}"/>
    <dataValidation allowBlank="1" showInputMessage="1" showErrorMessage="1" prompt="直接输入拍单日期" sqref="L3:L79" xr:uid="{00000000-0002-0000-0000-000008000000}"/>
    <dataValidation errorStyle="information" allowBlank="1" showInputMessage="1" showErrorMessage="1" errorTitle="请下拉选择" error="请下拉选择" prompt="输入支付金额" sqref="T3:T79" xr:uid="{00000000-0002-0000-0000-000009000000}"/>
    <dataValidation type="list" allowBlank="1" showInputMessage="1" showErrorMessage="1" sqref="AD3:AD79" xr:uid="{00000000-0002-0000-0000-00000A000000}">
      <formula1>"已发"</formula1>
    </dataValidation>
    <dataValidation type="whole" errorStyle="information" allowBlank="1" showInputMessage="1" showErrorMessage="1" errorTitle="请填0-10整数" error="请填0-10整数" sqref="Q3:R79" xr:uid="{00000000-0002-0000-0000-00000B000000}">
      <formula1>0</formula1>
      <formula2>10</formula2>
    </dataValidation>
  </dataValidations>
  <hyperlinks>
    <hyperlink ref="U16" r:id="rId1" xr:uid="{AFD1603E-F546-4F06-8527-918AF40D007A}"/>
    <hyperlink ref="U7" r:id="rId2" xr:uid="{FCBC0AD9-82C9-4F8C-9744-797CB766315A}"/>
    <hyperlink ref="U34" r:id="rId3" xr:uid="{738F10E9-1454-4203-B661-6114F2C3C964}"/>
    <hyperlink ref="G4" r:id="rId4" xr:uid="{04277C02-3966-4264-821F-971EDBAA2732}"/>
    <hyperlink ref="G6" r:id="rId5" xr:uid="{A2C10AA4-D4B6-43BF-93DD-7AB791085F20}"/>
    <hyperlink ref="G8" r:id="rId6" xr:uid="{81B04EA2-5564-4817-A45A-65A3E9AD3F91}"/>
    <hyperlink ref="G9" r:id="rId7" xr:uid="{84489C21-FCB5-479C-89E1-BED68759FB0A}"/>
    <hyperlink ref="G10" r:id="rId8" xr:uid="{4BF9533E-7A78-4562-A9FC-F9F56A052759}"/>
    <hyperlink ref="G11" r:id="rId9" xr:uid="{EC640016-FA37-4A2F-9F89-692483C2E74B}"/>
    <hyperlink ref="G13" r:id="rId10" xr:uid="{D436C755-CE44-4142-9054-EB2FA27F0F34}"/>
    <hyperlink ref="G15" r:id="rId11" xr:uid="{F76647F0-3DC8-4416-BDC7-0C4768C1E599}"/>
    <hyperlink ref="G17" r:id="rId12" xr:uid="{5089E8E4-059A-4F2D-9594-0E159AF8A31D}"/>
    <hyperlink ref="G19" r:id="rId13" xr:uid="{8694B849-0B1B-4A9F-B94F-724B2B388458}"/>
    <hyperlink ref="G21" r:id="rId14" xr:uid="{3BD02B53-3AB7-4FE9-A241-BD870EE38703}"/>
    <hyperlink ref="G22" r:id="rId15" xr:uid="{BB7B25D1-AB02-40E1-AB47-CE23E3AC933A}"/>
    <hyperlink ref="G24" r:id="rId16" xr:uid="{71FC2405-682B-4F4D-9B60-527C14FA4473}"/>
    <hyperlink ref="G25" r:id="rId17" xr:uid="{AE0CD788-86E8-4254-9239-D99475886BDB}"/>
    <hyperlink ref="G27" r:id="rId18" xr:uid="{78D7E293-790C-4517-9F1A-AD3F097E94CE}"/>
    <hyperlink ref="G26" r:id="rId19" xr:uid="{092D7EAA-2FEE-4022-8BD3-17A8FA3061A5}"/>
    <hyperlink ref="G28" r:id="rId20" xr:uid="{EA0F3AC9-0B88-4FDE-88A7-35330B753515}"/>
    <hyperlink ref="G29" r:id="rId21" xr:uid="{35202A91-1CD8-4626-A884-72B19147E44D}"/>
    <hyperlink ref="G31" r:id="rId22" xr:uid="{E3FBA632-1098-4DA4-8B11-1B70C2BD0FB3}"/>
    <hyperlink ref="G32" r:id="rId23" xr:uid="{505641DC-D813-441D-BA9B-15A4E38CCA62}"/>
    <hyperlink ref="G33" r:id="rId24" xr:uid="{2AA90184-0CF6-4096-AB9D-1FE8043F3B91}"/>
    <hyperlink ref="G34" r:id="rId25" xr:uid="{FA6F0819-6A38-48F8-8376-CE4CEB81BF6B}"/>
    <hyperlink ref="G38" r:id="rId26" xr:uid="{F438262E-760C-4CA7-9A1A-8BB7EFD3BE3B}"/>
    <hyperlink ref="G39" r:id="rId27" xr:uid="{3D529892-A4AA-4322-B743-5C6E70B92E77}"/>
    <hyperlink ref="G40" r:id="rId28" xr:uid="{D9D4D2DE-641C-4136-AC62-4BEE3D905EF1}"/>
    <hyperlink ref="G41" r:id="rId29" xr:uid="{E3DF65AD-240B-4180-AE29-B4FBFF453F7C}"/>
    <hyperlink ref="G43" r:id="rId30" xr:uid="{EFBAF76D-63E3-4A20-9444-6B746C7EDB96}"/>
    <hyperlink ref="G45" r:id="rId31" xr:uid="{44985EF6-E915-446E-AE65-969627C295BA}"/>
    <hyperlink ref="G49" r:id="rId32" xr:uid="{E76B1F22-08E4-49FB-8668-CCD2C69D3B83}"/>
    <hyperlink ref="G50" r:id="rId33" xr:uid="{39401298-3A56-4126-9777-819C6CA9D06C}"/>
    <hyperlink ref="G51" r:id="rId34" xr:uid="{28EFD2E5-6FC2-4CD1-A920-66F2D82447B3}"/>
    <hyperlink ref="G52" r:id="rId35" xr:uid="{9792E09F-0CF1-4BD9-BBB8-505B23F5C9BE}"/>
    <hyperlink ref="G53" r:id="rId36" xr:uid="{5D839A3D-3180-4647-99F9-D7822135371D}"/>
    <hyperlink ref="G56" r:id="rId37" xr:uid="{9B989843-940E-43D1-980E-99A329B82270}"/>
    <hyperlink ref="G55" r:id="rId38" xr:uid="{FF108525-2613-4A6C-BAEC-CE5030804036}"/>
    <hyperlink ref="G57" r:id="rId39" xr:uid="{04B6058F-66F8-4F47-A8F9-59350518F78C}"/>
    <hyperlink ref="G58" r:id="rId40" xr:uid="{B79EC2A9-4C9A-4D02-A1FB-80DD267EBEE0}"/>
    <hyperlink ref="G59" r:id="rId41" xr:uid="{E396388D-82C2-4185-9FF1-5F75461BBD89}"/>
    <hyperlink ref="G60" r:id="rId42" xr:uid="{7C293519-667B-4CE5-BD29-431E2B9DA9AF}"/>
    <hyperlink ref="G62" r:id="rId43" xr:uid="{B3B54CE3-F10A-4E30-BD37-A4BEC205DC6D}"/>
    <hyperlink ref="G63" r:id="rId44" xr:uid="{37AC2295-73E4-4B89-A8F3-AF50232FFE7D}"/>
    <hyperlink ref="G64" r:id="rId45" xr:uid="{0185F030-EDF5-420A-ACFB-BFEEB9E15466}"/>
    <hyperlink ref="G65" r:id="rId46" xr:uid="{48957F7A-8111-4A9A-91B2-49EB0C99B725}"/>
    <hyperlink ref="U59" r:id="rId47" xr:uid="{D850463C-0F58-4933-8873-FA07568190E1}"/>
    <hyperlink ref="U40" r:id="rId48" xr:uid="{7C475435-F5DF-449E-86D4-2D33E018F2CE}"/>
    <hyperlink ref="U26" r:id="rId49" xr:uid="{D32416DD-801B-4994-9BB9-7DBCFE700578}"/>
    <hyperlink ref="U22" r:id="rId50" xr:uid="{54384246-72C0-427B-A074-B04C0E876BA9}"/>
    <hyperlink ref="U15" r:id="rId51" xr:uid="{7234C757-3A1A-4B6F-BDE0-C172ACC209A6}"/>
    <hyperlink ref="U55" r:id="rId52" xr:uid="{C58DD7C8-6D19-4F65-B5FA-C9A72512C5FE}"/>
    <hyperlink ref="U56" r:id="rId53" xr:uid="{33FC0550-C8F1-4027-9E9B-4AE999B3156F}"/>
    <hyperlink ref="U28" r:id="rId54" xr:uid="{7C1A2DE2-EC3A-4F57-B1E5-42B8FEF7B062}"/>
    <hyperlink ref="U8" r:id="rId55" xr:uid="{5BC15EA1-274D-4C54-A710-328B5A60AC0D}"/>
    <hyperlink ref="U38" r:id="rId56" xr:uid="{5BE57383-688B-4192-B4E8-16A8E81277DA}"/>
    <hyperlink ref="U21" r:id="rId57" xr:uid="{A9ABB018-2623-41DF-9001-35060AC61EB3}"/>
    <hyperlink ref="U31" r:id="rId58" xr:uid="{58C31C0B-D7D5-4DAE-BDA6-B9B24D444CF7}"/>
    <hyperlink ref="U10" r:id="rId59" xr:uid="{E75C908D-F67E-42B3-B1AB-FDFBC3870EEC}"/>
    <hyperlink ref="U11" r:id="rId60" xr:uid="{76ECF213-65E0-4A04-9D56-009924C1E03E}"/>
    <hyperlink ref="U13" r:id="rId61" xr:uid="{F0A4E0DC-7DD1-4367-A147-A57DB4A4D6DC}"/>
    <hyperlink ref="U17" r:id="rId62" xr:uid="{1456AFD1-B84C-4964-96D7-B3947AAE79C0}"/>
    <hyperlink ref="U25" r:id="rId63" xr:uid="{D50651FD-E203-4668-AF8D-7B5E66FF0895}"/>
    <hyperlink ref="U29" r:id="rId64" xr:uid="{58EA505D-C1DD-4F55-BC21-7BE285276EDD}"/>
    <hyperlink ref="U39" r:id="rId65" xr:uid="{49239A00-E897-467C-AF2B-EE36B8875A13}"/>
    <hyperlink ref="U43" r:id="rId66" xr:uid="{60AB729B-B350-40A9-9BE8-BB539E75743E}"/>
    <hyperlink ref="U51" r:id="rId67" xr:uid="{D1CA04E3-FBB1-4C9B-A485-F9C5CBFB5F1D}"/>
    <hyperlink ref="U58" r:id="rId68" xr:uid="{D76F8A90-82CD-41FA-A7EB-58000681D1B3}"/>
    <hyperlink ref="U60" r:id="rId69" xr:uid="{1702FC44-94A3-4A06-A5E6-C0FADF31EF5A}"/>
    <hyperlink ref="U64" r:id="rId70" xr:uid="{A0C02B08-D8F0-4348-B0EA-92CD45E2B778}"/>
    <hyperlink ref="U36" r:id="rId71" xr:uid="{E2F92F8D-66DA-4A43-8347-ACFBD873CFF8}"/>
  </hyperlinks>
  <printOptions horizontalCentered="1"/>
  <pageMargins left="0.25" right="0.25" top="1" bottom="0.75" header="0.3" footer="0.3"/>
  <pageSetup paperSize="9" fitToHeight="0" orientation="landscape" r:id="rId72"/>
  <headerFooter differentFirst="1">
    <oddFooter>&amp;CPage &amp;P of &amp;N</oddFooter>
  </headerFooter>
  <tableParts count="1">
    <tablePart r:id="rId7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12</vt:i4>
      </vt:variant>
    </vt:vector>
  </HeadingPairs>
  <TitlesOfParts>
    <vt:vector size="13" baseType="lpstr">
      <vt:lpstr>合作跟踪表</vt:lpstr>
      <vt:lpstr>RSVP</vt:lpstr>
      <vt:lpstr>RSVP总数</vt:lpstr>
      <vt:lpstr>合作跟踪表!Títulos_a_imprimir</vt:lpstr>
      <vt:lpstr>列标题区域1..B3.1</vt:lpstr>
      <vt:lpstr>列标题区域2..B5.1</vt:lpstr>
      <vt:lpstr>列标题区域3..B7.1</vt:lpstr>
      <vt:lpstr>列标题区域4..B9.1</vt:lpstr>
      <vt:lpstr>列标题区域5..B11.1</vt:lpstr>
      <vt:lpstr>婚礼日期</vt:lpstr>
      <vt:lpstr>已发送总数</vt:lpstr>
      <vt:lpstr>把</vt:lpstr>
      <vt:lpstr>标题1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</dc:creator>
  <cp:lastModifiedBy>Joan</cp:lastModifiedBy>
  <dcterms:created xsi:type="dcterms:W3CDTF">2018-02-18T20:11:00Z</dcterms:created>
  <dcterms:modified xsi:type="dcterms:W3CDTF">2021-03-25T08:06:37Z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2018-02-18T20:11:44.5248007Z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KSOProductBuildVer">
    <vt:lpwstr>2052-11.1.0.10314</vt:lpwstr>
  </property>
</Properties>
</file>