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CCHE\Documents\WeChat Files\wxid_j6bm8709xgea21\FileStorage\File\2021-03\"/>
    </mc:Choice>
  </mc:AlternateContent>
  <xr:revisionPtr revIDLastSave="0" documentId="13_ncr:1_{E20C47D0-2647-4C5A-BD53-E65249179A92}" xr6:coauthVersionLast="45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合作跟踪表" sheetId="4" r:id="rId1"/>
  </sheets>
  <definedNames>
    <definedName name="_xlnm.Print_Titles" localSheetId="0">合作跟踪表!$1:$2</definedName>
    <definedName name="RSVP">#REF!</definedName>
    <definedName name="RSVP总数">#REF!</definedName>
    <definedName name="标题1">#REF!</definedName>
    <definedName name="不出席总人数">SUMIFS(#REF!,#REF!,"=否")</definedName>
    <definedName name="出席总人数">SUM(IF(#REF!="是",#REF!))</definedName>
    <definedName name="待处理RSVP">#REF!-RSVP总数</definedName>
    <definedName name="待处理总数">#REF!-#REF!</definedName>
    <definedName name="婚礼日期" localSheetId="0">合作跟踪表!$B$2</definedName>
    <definedName name="婚礼日期">#REF!</definedName>
    <definedName name="列标题区域1..B3.1" localSheetId="0">合作跟踪表!$B$1</definedName>
    <definedName name="列标题区域1..B3.1">#REF!</definedName>
    <definedName name="列标题区域2..B5.1" localSheetId="0">合作跟踪表!$B$3</definedName>
    <definedName name="列标题区域2..B5.1">#REF!</definedName>
    <definedName name="列标题区域3..B7.1" localSheetId="0">合作跟踪表!$B$5</definedName>
    <definedName name="列标题区域3..B7.1">#REF!</definedName>
    <definedName name="列标题区域4..B9.1" localSheetId="0">合作跟踪表!$B$7</definedName>
    <definedName name="列标题区域4..B9.1">#REF!</definedName>
    <definedName name="列标题区域5..B11.1" localSheetId="0">合作跟踪表!$B$9</definedName>
    <definedName name="列标题区域5..B11.1">#REF!</definedName>
    <definedName name="剩余天数" localSheetId="0">合作跟踪表!婚礼日期-TODAY()</definedName>
    <definedName name="剩余天数">婚礼日期-TODAY()</definedName>
    <definedName name="已发送总数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4" l="1"/>
  <c r="B6" i="4" s="1"/>
  <c r="T48" i="4"/>
  <c r="S48" i="4"/>
  <c r="B12" i="4" s="1"/>
  <c r="P48" i="4"/>
  <c r="B10" i="4" s="1"/>
  <c r="N48" i="4"/>
  <c r="B14" i="4" s="1"/>
  <c r="L48" i="4"/>
  <c r="I48" i="4"/>
  <c r="G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B21" i="4"/>
  <c r="O20" i="4"/>
  <c r="O19" i="4"/>
  <c r="O18" i="4"/>
  <c r="O17" i="4"/>
  <c r="O16" i="4"/>
  <c r="B16" i="4"/>
  <c r="O15" i="4"/>
  <c r="O14" i="4"/>
  <c r="O13" i="4"/>
  <c r="O12" i="4"/>
  <c r="O11" i="4"/>
  <c r="O10" i="4"/>
  <c r="O9" i="4"/>
  <c r="O8" i="4"/>
  <c r="B8" i="4"/>
  <c r="O7" i="4"/>
  <c r="O6" i="4"/>
  <c r="O5" i="4"/>
  <c r="O4" i="4"/>
  <c r="B4" i="4"/>
  <c r="O3" i="4"/>
  <c r="B18" i="4" l="1"/>
</calcChain>
</file>

<file path=xl/sharedStrings.xml><?xml version="1.0" encoding="utf-8"?>
<sst xmlns="http://schemas.openxmlformats.org/spreadsheetml/2006/main" count="458" uniqueCount="347">
  <si>
    <t>执行完成日期</t>
  </si>
  <si>
    <t>达人合作跟踪表</t>
  </si>
  <si>
    <t>1216拍单</t>
  </si>
  <si>
    <t>1226发布</t>
  </si>
  <si>
    <t>0116结算完成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</si>
  <si>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</si>
  <si>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</si>
  <si>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</si>
  <si>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</si>
  <si>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</si>
  <si>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</si>
  <si>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</si>
  <si>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</si>
  <si>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</si>
  <si>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</si>
  <si>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</si>
  <si>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</si>
  <si>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</si>
  <si>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</si>
  <si>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</si>
  <si>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</si>
  <si>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</si>
  <si>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</si>
  <si>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</si>
  <si>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</si>
  <si>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赞</t>
  </si>
  <si>
    <t>评论</t>
  </si>
  <si>
    <t>藏</t>
  </si>
  <si>
    <t>是否授权图片官方使用</t>
  </si>
  <si>
    <t>剩余天数</t>
  </si>
  <si>
    <t>可爱的琪宝宝33</t>
  </si>
  <si>
    <t>18215569533</t>
  </si>
  <si>
    <t>sweets酱</t>
  </si>
  <si>
    <t>https://www.xiaohongshu.com/user/profile/5936169f5e87e77fb3033883?xhsshare=CopyLink&amp;appuid=5936169f5e87e77fb3033883&amp;apptime=1574906879</t>
  </si>
  <si>
    <t>57646676900886564</t>
  </si>
  <si>
    <t>是</t>
  </si>
  <si>
    <t>https://m.weibo.cn/2334359500/4454157806829347</t>
  </si>
  <si>
    <t>https://community.kaola.com/idea/12656657.html?shareOs=iOS&amp;datid=__da_230bb323_5691a97408c33c80</t>
  </si>
  <si>
    <t>晓晓木子</t>
  </si>
  <si>
    <t>FB6827</t>
  </si>
  <si>
    <t>https://www.xiaohongshu.com/user/profile/58ac61996a6a696ccbd6b1a7?xhsshare=CopyLink&amp;appuid=58ac61996a6a696ccbd6b1a7&amp;apptime=1574856480</t>
  </si>
  <si>
    <t>18376057161</t>
  </si>
  <si>
    <t>57648880770727370</t>
  </si>
  <si>
    <t>总合作人数</t>
  </si>
  <si>
    <r>
      <rPr>
        <sz val="14"/>
        <color indexed="8"/>
        <rFont val="Arial"/>
        <family val="2"/>
      </rPr>
      <t>🌈</t>
    </r>
    <r>
      <rPr>
        <sz val="14"/>
        <color indexed="8"/>
        <rFont val="微软雅黑"/>
        <charset val="129"/>
      </rPr>
      <t>波波儿</t>
    </r>
    <r>
      <rPr>
        <sz val="14"/>
        <color indexed="8"/>
        <rFont val="Arial"/>
        <family val="2"/>
      </rPr>
      <t>💚</t>
    </r>
  </si>
  <si>
    <t>13539928268</t>
  </si>
  <si>
    <t>波波儿</t>
  </si>
  <si>
    <t>https://www.xiaohongshu.com/user/profile/5ab675fc4eacab5edac2284d?xhsshare=CopyLink&amp;appuid=5ab675fc4eacab5edac2284d&amp;apptime=1574857088</t>
  </si>
  <si>
    <t>57647071424223143</t>
  </si>
  <si>
    <t>https://show.meitu.com/detail?feed_id=6616226683484374017&amp;lang=cn&amp;stat_gid=1526515699&amp;stat_uid=1086574102</t>
  </si>
  <si>
    <t>崔花花爱哈密瓜</t>
  </si>
  <si>
    <t>15335446399</t>
  </si>
  <si>
    <t>崔花花</t>
  </si>
  <si>
    <t>https://www.xiaohongshu.com/user/profile/58d00d0c6a6a6902981da056?xhsshare=CopyLink&amp;appuid=59473c5c5e87e7283f9da6cf&amp;apptime=1574862943</t>
  </si>
  <si>
    <t>15624253639</t>
  </si>
  <si>
    <t>57647436078292896</t>
  </si>
  <si>
    <t>https://community.kaola.com/idea/12656339.html?shareOs=iOS&amp;datid=__da_230bb323_5691a97408c33c80</t>
  </si>
  <si>
    <t>https://m.weibo.cn/3779609875/4453713689045394</t>
  </si>
  <si>
    <t>已拍单人数</t>
  </si>
  <si>
    <t>0</t>
  </si>
  <si>
    <t>1085664403</t>
  </si>
  <si>
    <t>tt</t>
  </si>
  <si>
    <t>https://www.xiaohongshu.com/user/profile/5b7cbabd0c36c70001dfe714?xhsshare=CopyLink&amp;appuid=5b7cbabd0c36c70001dfe714&amp;apptime=1574852473</t>
  </si>
  <si>
    <t>13417210620</t>
  </si>
  <si>
    <t>576464044990216311</t>
  </si>
  <si>
    <t>https://www.xiaohongshu.com/discovery/item/5e0421350000000001000d38?xhsshare=CopyLink&amp;appuid=5b7cbabd0c36c70001dfe714&amp;apptime=1577764229</t>
  </si>
  <si>
    <t>https://m.weibo.cn/2875361664/4455528095217165</t>
  </si>
  <si>
    <t>Awn-o=ω=m</t>
  </si>
  <si>
    <t>761263408</t>
  </si>
  <si>
    <t>Mina米娜77</t>
  </si>
  <si>
    <t>https://www.xiaohongshu.com/user/profile/5bf56ff52a46670001db7022?xhsshare=CopyLink&amp;appuid=5bf56ff52a46670001db7022&amp;apptime=1574853710</t>
  </si>
  <si>
    <t>15986043416</t>
  </si>
  <si>
    <t>57646371759146723</t>
  </si>
  <si>
    <t>已交稿人数</t>
  </si>
  <si>
    <t>盐颜</t>
  </si>
  <si>
    <t>313854050</t>
  </si>
  <si>
    <t>zrlshd</t>
  </si>
  <si>
    <t>https://www.xiaohongshu.com/user/profile/54dd67602e1d936963a4a135?xhsshare=CopyLink&amp;appuid=54dd67602e1d936963a4a135&amp;apptime=1574860965</t>
  </si>
  <si>
    <t>15858568898</t>
  </si>
  <si>
    <t>57648359010372546</t>
  </si>
  <si>
    <t>雪萤</t>
  </si>
  <si>
    <t>wyxcathy0224</t>
  </si>
  <si>
    <t>雪萤Snowy</t>
  </si>
  <si>
    <t>https://www.xiaohongshu.com/user/profile/56ea4a7eaed75816698316c8?xhsshare=CopyLink&amp;appuid=56ea4a7eaed75816698316c8&amp;apptime=1574861516</t>
  </si>
  <si>
    <t>15083780809</t>
  </si>
  <si>
    <t>57647255858929853</t>
  </si>
  <si>
    <t>https://show.meitu.com/detail?feed_id=6618494137476580353&amp;root_id=53231378&amp;stat_gid=1579859625&amp;stat_uid=53231378</t>
  </si>
  <si>
    <t>已发布人数</t>
  </si>
  <si>
    <t>水晶</t>
  </si>
  <si>
    <t>13680362760</t>
  </si>
  <si>
    <t>https://www.xiaohongshu.com/user/profile/5c1737750000000007003d2f?xhsshare=CopyLink&amp;appuid=5c1737750000000007003d2f&amp;apptime=1574856165</t>
  </si>
  <si>
    <t>57647228121792570</t>
  </si>
  <si>
    <t>https://www.xiaohongshu.com/discovery/item/5e04823100000000010039fb?xhsshare=CopyLink&amp;appuid=5c1737750000000007003d2f&amp;apptime=1577354233</t>
  </si>
  <si>
    <t>https://m.weibo.cn/2795699714/4453808501875798</t>
  </si>
  <si>
    <t>毒药posion</t>
  </si>
  <si>
    <t>1006401419</t>
  </si>
  <si>
    <t>凉薄</t>
  </si>
  <si>
    <t>https://www.xiaohongshu.com/user/profile/5bbf78e8101c7a0001b00197?xhsshare=CopyLink&amp;appuid=5bbf78e8101c7a0001b00197&amp;apptime=1570600923</t>
  </si>
  <si>
    <t>16606120511</t>
  </si>
  <si>
    <t>57646391217120160</t>
  </si>
  <si>
    <t>https://show.meitu.com/detail?feed_id=6615592354848703489&amp;lang=cn</t>
  </si>
  <si>
    <t>拍单总额</t>
  </si>
  <si>
    <t>爱吃不胖</t>
  </si>
  <si>
    <t>lcAIYQ1314</t>
  </si>
  <si>
    <t>https://www.xiaohongshu.com/user/profile/5997a0dc82ec394bed8fbeb0?xhsshare=CopyLink&amp;appuid=5997a0dc82ec394bed8fbeb0&amp;apptime=1574855004</t>
  </si>
  <si>
    <t>15162108998</t>
  </si>
  <si>
    <t>57646376222631343</t>
  </si>
  <si>
    <t>https://h5.xiuxiu.meitu.com/share/?feed_id=6614788572980184065&amp;to=detail&amp;lang=cn</t>
  </si>
  <si>
    <t>https://m.weibo.cn/6051078852/4452693147555360</t>
  </si>
  <si>
    <t>喵吃鱼</t>
  </si>
  <si>
    <t>993490370</t>
  </si>
  <si>
    <t>一只猫咪jiang</t>
  </si>
  <si>
    <t>https://www.xiaohongshu.com/user/profile/5bf413e3576d7b000161382f?xhsshare=CopyLink&amp;appuid=5bf413e3576d7b000161382f&amp;apptime=1574836933</t>
  </si>
  <si>
    <t>13060621174</t>
  </si>
  <si>
    <t>57646469076992865</t>
  </si>
  <si>
    <t>结算总额</t>
  </si>
  <si>
    <t>游儿</t>
  </si>
  <si>
    <t>yxy-96</t>
  </si>
  <si>
    <t>A游游儿</t>
  </si>
  <si>
    <t>https://www.xiaohongshu.com/user/profile/56a8e00c5e87e75f53591882?xhsshare=CopyLink&amp;appuid=56a8e00c5e87e75f53591882&amp;apptime=1574854571</t>
  </si>
  <si>
    <t>15915894801</t>
  </si>
  <si>
    <t>57647940975859733</t>
  </si>
  <si>
    <t>https://m.weibo.cn/1926496783/4455250872018221</t>
  </si>
  <si>
    <t>https://m.oasis.weibo.cn/v1/h5/share?sid=4455238641576445 https://m.oasis.weibo.cn/v1/h5/share?sid=4455238641576445</t>
  </si>
  <si>
    <t>阳阳</t>
  </si>
  <si>
    <t>cy1364513</t>
  </si>
  <si>
    <t xml:space="preserve"> 阳小喵</t>
  </si>
  <si>
    <t>https://www.xiaohongshu.com/user/profile/569d8fc11c07df52289c4ad5?xhsshare=CopyLink&amp;appuid=569d8fc11c07df52289c4ad5&amp;apptime=1574855063</t>
  </si>
  <si>
    <t>15851882362</t>
  </si>
  <si>
    <t>57647940258549204</t>
  </si>
  <si>
    <t>https://show.meitu.com/detail?feed_id=6619916241380049921&amp;lang=cn&amp;stat_id=6619916241380049921&amp;stat_gid=1831398506&amp;stat_uid=1629971283</t>
  </si>
  <si>
    <t>待结算总额</t>
  </si>
  <si>
    <t>希宝贝er</t>
  </si>
  <si>
    <t>w791282676</t>
  </si>
  <si>
    <t>小啊小</t>
  </si>
  <si>
    <t>https://www.xiaohongshu.com/user/profile/53f2f867b4c4d679eab37c36?xhsshare=CopyLink&amp;appuid=53f2f867b4c4d679eab37c36&amp;apptime=1574870925</t>
  </si>
  <si>
    <t>13060916587</t>
  </si>
  <si>
    <t>57646371407699475</t>
  </si>
  <si>
    <t>http://community.kaola.com/idea/12653194.html?shareTo=fz&amp;shareOs=android&amp;datid=__da_230bb323_5691a97408c33c80</t>
  </si>
  <si>
    <t>陌阡777</t>
  </si>
  <si>
    <t>jjend1218abc</t>
  </si>
  <si>
    <t>18100949210</t>
  </si>
  <si>
    <t>57647909606827326</t>
  </si>
  <si>
    <t>https://m.weibo.cn/5647298416/4458012238328115</t>
  </si>
  <si>
    <t>Yang91uyan</t>
  </si>
  <si>
    <t>Yan9q1uyan-bb</t>
  </si>
  <si>
    <t>https://www.xiaohongshu.com/user/profile/5760e2815e87e7692533185c?xhsshare=CopyLink&amp;appuid=5760e2815e87e7692533185c&amp;apptime=1570581798</t>
  </si>
  <si>
    <t>13538018107</t>
  </si>
  <si>
    <t>57648718090031525</t>
  </si>
  <si>
    <t>https://m.oasis.weibo.cn/v1/h5/share?sid=4453697516195890</t>
  </si>
  <si>
    <t>最新更新日期</t>
  </si>
  <si>
    <t>apple</t>
  </si>
  <si>
    <t>weliana</t>
  </si>
  <si>
    <t>稻子随风摇</t>
  </si>
  <si>
    <t>https://www.xiaohongshu.com/user/profile/5bc8256170a0790001a89df3?xhsshare=CopyLink&amp;appuid=5b042137e8ac2b5fa164dec7&amp;apptime=1568792034</t>
  </si>
  <si>
    <t>18550832315</t>
  </si>
  <si>
    <t>57646474266969869</t>
  </si>
  <si>
    <t>https://m.weibo.cn/6460651796/4453778889823141</t>
  </si>
  <si>
    <t>https://m.oasis.weibo.cn/v1/h5/share?sid=4453779241542322</t>
  </si>
  <si>
    <t>圆嘟嘟悦🍀</t>
  </si>
  <si>
    <t>13919288272</t>
  </si>
  <si>
    <t>宝儿超甜</t>
  </si>
  <si>
    <t>https://www.xiaohongshu.com/user/profile/57330e201c07df311b696b3a?xhsshare=CopyLink&amp;appuid=57330e201c07df311b696b3a&amp;apptime=1574903334</t>
  </si>
  <si>
    <t>57649080238155525</t>
  </si>
  <si>
    <t>https://www.xiaohongshu.com/discovery/item/5e133eb70000000001006fe4?xhsshare=CopyLink&amp;appuid=5a0bfcc94eacab5bd8e5d058&amp;apptime=1578367145</t>
  </si>
  <si>
    <t>子樱</t>
  </si>
  <si>
    <t>18318064399</t>
  </si>
  <si>
    <t>https://www.xiaohongshu.com/user/profile/573b12b36a6a6914fc7cc0ce?xhsshare=CopyLink&amp;appuid=573b12b36a6a6914fc7cc0ce&amp;apptime=1564531194</t>
  </si>
  <si>
    <t>57648403439343416</t>
  </si>
  <si>
    <t>夏至</t>
  </si>
  <si>
    <t>mohaubing</t>
  </si>
  <si>
    <t>https://www.xiaohongshu.com/user/profile/5b644f034eacab6a78c9576d?xhsshare=CopyLink&amp;appuid=5b644f034eacab6a78c9576d&amp;apptime=1574855576</t>
  </si>
  <si>
    <t>13480366952</t>
  </si>
  <si>
    <t>57646669415519981</t>
  </si>
  <si>
    <t>啃面包的泰迪</t>
  </si>
  <si>
    <t>17625426371</t>
  </si>
  <si>
    <t>半俗半雅半疯癫</t>
  </si>
  <si>
    <t>https://www.xiaohongshu.com/user/profile/5bbc8916995b09000120ace9?xhsshare=CopyLink&amp;appuid=5bbf04876cc8c10001959fea&amp;apptime=1572446218</t>
  </si>
  <si>
    <t>57646460554375015</t>
  </si>
  <si>
    <t>https://www.xiaohongshu.com/discovery/item/5e031e1c0000000001002229</t>
  </si>
  <si>
    <t>https://m.oasis.weibo.cn/v1/h5/share?sid=4453427947616980</t>
  </si>
  <si>
    <t>苏小陌</t>
  </si>
  <si>
    <t>mo_eterna0823</t>
  </si>
  <si>
    <t>兮小沫</t>
  </si>
  <si>
    <t>https://www.xiaohongshu.com/user/profile/59b253b96a6a696a90fdbf16?xhsshare=CopyLink&amp;appuid=59b253b96a6a696a90fdbf16&amp;apptime=1522149070</t>
  </si>
  <si>
    <t>13556695782</t>
  </si>
  <si>
    <t>57646453916770034</t>
  </si>
  <si>
    <t>https://m.weibo.cn/5367603869/4453450764753383</t>
  </si>
  <si>
    <t>https://show.meitu.com/detail?feed_id=6615544490953016321&amp;root_id=1089085357&amp;stat_gid=1584342135&amp;stat_uid=1089085357</t>
  </si>
  <si>
    <t>你的七七仙女</t>
  </si>
  <si>
    <t>L960417127</t>
  </si>
  <si>
    <t>https://www.xiaohongshu.com/user/profile/5a2c24214eacab4a03eddc88?xhsshare=CopyLink&amp;appuid=5a2c24214eacab4a03eddc88&amp;apptime=1563089723</t>
  </si>
  <si>
    <t>13682375690</t>
  </si>
  <si>
    <t>57646412139483475</t>
  </si>
  <si>
    <t>https://show.meitu.com/detail?feed_id=6617652032348881921&amp;root_id=1032197696&amp;stat_gid=1861358451&amp;stat_uid=1032197696</t>
  </si>
  <si>
    <t>咖妃豆</t>
  </si>
  <si>
    <t>16604133596</t>
  </si>
  <si>
    <t>https://www.xiaohongshu.com/user/profile/5ab745cce8ac2b3cfc64d9e3?xhsshare=CopyLink&amp;appuid=5ab745cce8ac2b3cfc64d9e3&amp;apptime=1533275366</t>
  </si>
  <si>
    <t>57646455298323659</t>
  </si>
  <si>
    <t>https://show.meitu.com/detail?feed_id=6615142929940612097&amp;lang=cn&amp;stat_id=6615142929940612097&amp;stat_gid=1510424728&amp;stat_uid=1622965763</t>
  </si>
  <si>
    <t>https://m.weibo.cn/6531626280/4453046073215404</t>
  </si>
  <si>
    <t>A一星月</t>
  </si>
  <si>
    <t>jun1272750943</t>
  </si>
  <si>
    <t>https://www.xiaohongshu.com/user/profile/5a1a97e611be1032e17346f7?xhsshare=CopyLink&amp;appuid=5a1a97e611be1032e17346f7&amp;apptime=1574854214</t>
  </si>
  <si>
    <t>15884563899</t>
  </si>
  <si>
    <t>57646395542353171</t>
  </si>
  <si>
    <t>https://m.weibo.cn/6192811816/4452988837508683</t>
  </si>
  <si>
    <t>热带鱼🐠</t>
  </si>
  <si>
    <t>redaiyu0416</t>
  </si>
  <si>
    <t>不怕冷的热带鱼</t>
  </si>
  <si>
    <t>https://www.xiaohongshu.com/user/profile/576916da50c4b4247ff07814?xhsshare=CopyLink&amp;appuid=576916da50c4b4247ff07814&amp;apptime=1574854203</t>
  </si>
  <si>
    <t>18930345283</t>
  </si>
  <si>
    <t>57647065551121659</t>
  </si>
  <si>
    <t>https://community.kaola.com/idea/12660985.html?shareTo=fz&amp;shareOs=android&amp;datid=__da_230bb323_5691a97408c33c80</t>
  </si>
  <si>
    <t>https://m.vmei.com/beauty/post/7610543?uskey=acddd0d6f18f410cad95f80560f4f1fa</t>
  </si>
  <si>
    <t>y</t>
  </si>
  <si>
    <t>imyeah1</t>
  </si>
  <si>
    <t>tripleyeah</t>
  </si>
  <si>
    <t>https://www.xiaohongshu.com/user/profile/5c0d0923000000000700b3b1?xhsshare=CopyLink&amp;appuid=5c0d0923000000000700b3b1&amp;apptime=1574859493</t>
  </si>
  <si>
    <t>18319256013</t>
  </si>
  <si>
    <t>57649525330981841</t>
  </si>
  <si>
    <t>https://www.xiaohongshu.com/discovery/item/5e0495410000000001006967?xhsshare=CopyLink&amp;appuid=5c791394000000001000b928&amp;apptime=1577359095</t>
  </si>
  <si>
    <t>https://show.meitu.com/detail?feed_id=6615924850584978433&amp;root_id=50526024&amp;stat_gid=1778150206&amp;stat_uid=50526024</t>
  </si>
  <si>
    <t>茵哦®</t>
  </si>
  <si>
    <t>932250541</t>
  </si>
  <si>
    <t>茵yin</t>
  </si>
  <si>
    <t>https://www.xiaohongshu.com/user/profile/5d2d38d40000000010015687?xhsshare=CopyLink&amp;appuid=5d2d38d40000000010015687&amp;apptime=1571567067</t>
  </si>
  <si>
    <t>15813653056</t>
  </si>
  <si>
    <t>57647936496423898</t>
  </si>
  <si>
    <t>https://m.oasis.weibo.cn/v1/h5/share?sid=4454782649381557</t>
  </si>
  <si>
    <t>芸哒</t>
  </si>
  <si>
    <t>JYunxxx666</t>
  </si>
  <si>
    <t>https://www.xiaohongshu.com/user/profile/5c71107b0000000010031462?xhsshare=CopyLink&amp;appuid=5c71107b0000000010031462&amp;apptime=1571994220</t>
  </si>
  <si>
    <t>15323927020</t>
  </si>
  <si>
    <t>57646426187041886</t>
  </si>
  <si>
    <t>溺安</t>
  </si>
  <si>
    <t xml:space="preserve">anyan_zy </t>
  </si>
  <si>
    <t xml:space="preserve">小安先生 </t>
  </si>
  <si>
    <t xml:space="preserve">https://www.xiaohongshu.com/user/profile/5bea794204bbf000012a5087?xhsshare=CopyLink&amp;appuid=5bea794204bbf000012a5087&amp;apptime=1566978710 </t>
  </si>
  <si>
    <t xml:space="preserve">13416182288 </t>
  </si>
  <si>
    <t>57646662349826895</t>
  </si>
  <si>
    <t>Cindy</t>
  </si>
  <si>
    <t>c343498451</t>
  </si>
  <si>
    <t>思维广的Cindy</t>
  </si>
  <si>
    <t>https://www.xiaohongshu.com/user/profile/56547a81e4b1cf7c7683e75e?xhsshare=CopyLink&amp;appuid=56547a81e4b1cf7c7683e75e&amp;apptime=1574854058</t>
  </si>
  <si>
    <t>13120133297</t>
  </si>
  <si>
    <t>57646391493086029</t>
  </si>
  <si>
    <t>https://www.xiaohongshu.com/discovery/item/5e007fc700000000010033cf?xhsshare=CopyLink&amp;appuid=56547a81e4b1cf7c7683e75e&amp;apptime=1577091161</t>
  </si>
  <si>
    <t>https://community.kaola.com/idea/12652115.html?shareOs=iOS&amp;datid=__da_230bb323_5691a97408c33c80</t>
  </si>
  <si>
    <t>https://show.meitu.com/detail?feed_id=6614802146251244545&amp;root_id=1078110051&amp;stat_gid=610586149&amp;stat_uid=1078110051</t>
  </si>
  <si>
    <t>MULY</t>
  </si>
  <si>
    <t>LY941986055</t>
  </si>
  <si>
    <t>https://www.xiaohongshu.com/user/profile/59ed5cfc4eacab13279ded91?xhsshare=CopyLink&amp;appuid=59ed5cfc4eacab13279ded91&amp;apptime=1574858821</t>
  </si>
  <si>
    <t>15733112716</t>
  </si>
  <si>
    <t>57646520708833293</t>
  </si>
  <si>
    <t>https://show.meitu.com/detail?feed_id=6616641530806141953&amp;root_id=1623668106&amp;stat_gid=1358195166&amp;stat_uid=1623668106</t>
  </si>
  <si>
    <t>JINJI KIKKO</t>
  </si>
  <si>
    <t>791119548</t>
  </si>
  <si>
    <t>柚子阿</t>
  </si>
  <si>
    <t>https://www.xiaohongshu.com/user/profile/5c0f1b2800000000060338b1?xhsshare=CopyLink&amp;appuid=5c0f1b2800000000060338b1&amp;apptime=1574855869</t>
  </si>
  <si>
    <t>17355530198</t>
  </si>
  <si>
    <t>57647895636022139</t>
  </si>
  <si>
    <t>https://show.meitu.com/detail?feed_id=6615062089650930689&amp;root_id=1639577282&amp;stat_gid=1683217707&amp;stat_uid=1639577282</t>
  </si>
  <si>
    <t>花花(工作号)</t>
  </si>
  <si>
    <t>christal121955</t>
  </si>
  <si>
    <t>花花Christal</t>
  </si>
  <si>
    <t>https://www.xiaohongshu.com/user/profile/5c35ad160000000007005d49?xhsshare=CopyLink&amp;appuid=5c35ad160000000007005d49&amp;apptime=1574864010</t>
  </si>
  <si>
    <t>13288633603</t>
  </si>
  <si>
    <t>57646387603586437</t>
  </si>
  <si>
    <t>https://show.meitu.com/detail?feed_id=6617333075226133505&amp;lang=cn&amp;stat_id=6617333075226133505&amp;stat_gid=2062654676&amp;stat_uid=1705847091</t>
  </si>
  <si>
    <t>Milly</t>
  </si>
  <si>
    <t>Giraffa_m</t>
  </si>
  <si>
    <t>丶可爱的小葡萄</t>
  </si>
  <si>
    <t>https://www.xiaohongshu.com/user/profile/59deeecfde5fb476ad840339?xhsshare=CopyLink&amp;appuid=59deeecfde5fb476ad840339&amp;apptime=1574854587</t>
  </si>
  <si>
    <t>15603069412</t>
  </si>
  <si>
    <t>57647886882556150</t>
  </si>
  <si>
    <t>https://www.xiaohongshu.com/discovery/item/5e14462a00000000010041e6?xhsshare=CopyLink&amp;appuid=59deeecfde5fb476ad840339&amp;apptime=1578387094</t>
  </si>
  <si>
    <t>SEVEN</t>
  </si>
  <si>
    <t>ylh1065629460</t>
  </si>
  <si>
    <t>甜栀子</t>
  </si>
  <si>
    <t>https://www.xiaohongshu.com/user/profile/5d4cf5ba000000001000da0a?xhsshare=CopyLink&amp;appuid=5d4cf5ba000000001000da0a&amp;apptime=1574858784</t>
  </si>
  <si>
    <t>13829395694</t>
  </si>
  <si>
    <t>57646648025049163</t>
  </si>
  <si>
    <t>鱼瑕</t>
  </si>
  <si>
    <t>W18927005189</t>
  </si>
  <si>
    <t>https://www.xiaohongshu.com/user/profile/5d5e75780000000001020ff0?xhsshare=CopyLink&amp;appuid=5d5e75780000000001020ff0&amp;apptime=1574864524</t>
  </si>
  <si>
    <t>13825314859</t>
  </si>
  <si>
    <t>57646392788572955</t>
  </si>
  <si>
    <t>https://show.meitu.com/detail?feed_id=6614859933018752001&amp;lang=cn&amp;stat_id=6614859933018752001&amp;stat_gid=1931298097&amp;stat_uid=1644954936</t>
  </si>
  <si>
    <t>Mary酱</t>
  </si>
  <si>
    <t>https://www.xiaohongshu.com/user/profile/5cfd0338000000001702b648?xhsshare=CopyLink&amp;appuid=5cfd0338000000001702b648&amp;apptime=1574854431</t>
  </si>
  <si>
    <t>15019812052</t>
  </si>
  <si>
    <t>57646894846157230</t>
  </si>
  <si>
    <t>https://m.weibo.cn/7334520833/4454801888824879</t>
  </si>
  <si>
    <t>U</t>
  </si>
  <si>
    <t>Yxy4902</t>
  </si>
  <si>
    <t>https://www.xiaohongshu.com/user/profile/5c7a5bbb0000000012006edc?xhsshare=CopyLink&amp;appuid=5c7a5bbb0000000012006edc&amp;apptime=1574854727</t>
  </si>
  <si>
    <t>13827812038</t>
  </si>
  <si>
    <t>57646369579453074</t>
  </si>
  <si>
    <t>https://show.meitu.com/detail?feed_id=6617259313306797057&amp;root_id=1048396293&amp;stat_gid=1491058677&amp;stat_uid=1048396293</t>
  </si>
  <si>
    <t>八九</t>
  </si>
  <si>
    <t>ww5103399</t>
  </si>
  <si>
    <t>爱吃橘子</t>
  </si>
  <si>
    <t>https://www.xiaohongshu.com/user/profile/5d45a3800000000010038b09?xhsshare=CopyLink&amp;appuid=5d45a3800000000010038b09&amp;apptime=1573150668</t>
  </si>
  <si>
    <t>15014882658</t>
  </si>
  <si>
    <t>5648702561166275</t>
  </si>
  <si>
    <t>ぴ安之若素</t>
  </si>
  <si>
    <t>yan18826155976</t>
  </si>
  <si>
    <t>史十一</t>
  </si>
  <si>
    <t>https://www.xiaohongshu.com/user/profile/5b929bf02045fe00017757ac?xhsshare=CopyLink&amp;appuid=5b929bf02045fe00017757ac&amp;apptime=1575365871</t>
  </si>
  <si>
    <t>13000</t>
  </si>
  <si>
    <t>13267679660</t>
  </si>
  <si>
    <t>575973654761445961</t>
  </si>
  <si>
    <t>汇总</t>
  </si>
  <si>
    <t>豆沙包</t>
  </si>
  <si>
    <t>qq软糖</t>
  </si>
  <si>
    <t>邂逅晴天</t>
  </si>
  <si>
    <t>揪揪yun</t>
  </si>
  <si>
    <t>艾薇塔小盆友</t>
  </si>
  <si>
    <t>林林超暴躁</t>
  </si>
  <si>
    <t xml:space="preserve"> -流久甜子</t>
  </si>
  <si>
    <t>https://www.xiaohongshu.com/discovery/item/5e12f7c600000000010024a6?xhsshare=CopyLink&amp;appuid=5ace9141e8ac2b7e168b96cd&amp;apptime=1616150468</t>
  </si>
  <si>
    <t>https://www.xiaohongshu.com/discovery/item/5e00aa5600000000010016a8?xhsshare=CopyLink&amp;appuid=5ace9141e8ac2b7e168b96cd&amp;apptime=161615052</t>
  </si>
  <si>
    <t>https://www.xiaohongshu.com/discovery/item/5e09b6d80000000001000e65?xhsshare=CopyLink&amp;appuid=5ace9141e8ac2b7e168b96cd&amp;apptime=1616150570</t>
  </si>
  <si>
    <t>https://www.xiaohongshu.com/discovery/item/5e09e78a0000000001002afb?xhsshare=CopyLink&amp;appuid=5ace9141e8ac2b7e168b96cd&amp;apptime=1616150614</t>
  </si>
  <si>
    <t>https://www.xiaohongshu.com/discovery/item/5e00b4f30000000001007bd4?xhsshare=CopyLink&amp;appuid=5ace9141e8ac2b7e168b96cd&amp;apptime=1616150674</t>
  </si>
  <si>
    <t>https://www.xiaohongshu.com/discovery/item/5e072b1c0000000001001969?xhsshare=CopyLink&amp;appuid=5ace9141e8ac2b7e168b96cd&amp;apptime=1616150767</t>
  </si>
  <si>
    <t>https://www.xiaohongshu.com/discovery/item/5e13319b00000000010056ed?xhsshare=CopyLink&amp;appuid=5ace9141e8ac2b7e168b96cd&amp;apptime=1616150803</t>
  </si>
  <si>
    <t>https://www.xiaohongshu.com/discovery/item/5e033742000000000100104f?xhsshare=CopyLink&amp;appuid=5ace9141e8ac2b7e168b96cd&amp;apptime=1616150835</t>
  </si>
  <si>
    <t>https://www.xiaohongshu.com/discovery/item/5e1331570000000001000ab8?xhsshare=CopyLink&amp;appuid=5ace9141e8ac2b7e168b96cd&amp;apptime=1616150967</t>
  </si>
  <si>
    <t>https://www.xiaohongshu.com/discovery/item/5e0333e40000000001005d80?xhsshare=CopyLink&amp;appuid=5ace9141e8ac2b7e168b96cd&amp;apptime=1616151014</t>
  </si>
  <si>
    <t>https://www.xiaohongshu.com/discovery/item/5e09fa1b000000000100bdbc?xhsshare=CopyLink&amp;appuid=5ace9141e8ac2b7e168b96cd&amp;apptime=1616151106</t>
  </si>
  <si>
    <t>https://www.xiaohongshu.com/discovery/item/5e074d260000000001005fad?xhsshare=CopyLink&amp;appuid=5ace9141e8ac2b7e168b96cd&amp;apptime=1616151178</t>
  </si>
  <si>
    <t>https://www.xiaohongshu.com/discovery/item/5e01bc410000000001005d9b?xhsshare=CopyLink&amp;appuid=5ace9141e8ac2b7e168b96cd&amp;apptime=1616151273</t>
  </si>
  <si>
    <t>https://www.xiaohongshu.com/discovery/item/5e042ae90000000001001eba?xhsshare=CopyLink&amp;appuid=5ace9141e8ac2b7e168b96cd&amp;apptime=1616151455</t>
  </si>
  <si>
    <t>https://www.xiaohongshu.com/discovery/item/5e0caa9b00000000010013e5?xhsshare=CopyLink&amp;appuid=5ace9141e8ac2b7e168b96cd&amp;apptime=1616151615</t>
  </si>
  <si>
    <t>https://www.xiaohongshu.com/discovery/item/5e102b040000000001005d39?xhsshare=CopyLink&amp;appuid=5ace9141e8ac2b7e168b96cd&amp;apptime=1616151656</t>
  </si>
  <si>
    <t>https://www.xiaohongshu.com/discovery/item/5e00729700000000010042b7?xhsshare=CopyLink&amp;appuid=5ace9141e8ac2b7e168b96cd&amp;apptime=1616151907</t>
  </si>
  <si>
    <t>https://www.xiaohongshu.com/discovery/item/5e09b7030000000001005247?xhsshare=CopyLink&amp;appuid=5ace9141e8ac2b7e168b96cd&amp;apptime=1616152014</t>
  </si>
  <si>
    <t>https://www.xiaohongshu.com/discovery/item/5e135953000000000100616f?xhsshare=CopyLink&amp;appuid=5ace9141e8ac2b7e168b96cd&amp;apptime=1616152203</t>
  </si>
  <si>
    <t>https://www.xiaohongshu.com/user/profile/56e9f4d34775a734f2aee6d7?xhsshare=CopyLink&amp;appuid=56e9f4d34775a734f2aee6d7&amp;apptime=1574855396</t>
    <phoneticPr fontId="22" type="noConversion"/>
  </si>
  <si>
    <t>https://www.xiaohongshu.com/web-login/canvas?redirectPath=http%3A%2F%2Fwww.xiaohongshu.com%2Fdiscovery%2Fitem%2F5e0465fe0000000001000447%3Fxhsshare%3DCopyLink%26appuid%3D5a08e985e8ac2b7fc5b7a6f1%26apptime%3D1616163374</t>
    <phoneticPr fontId="22" type="noConversion"/>
  </si>
  <si>
    <t>https://www.xiaohongshu.com/discovery/item/5e1bed82000000000100b7bb?xhsshare=CopyLink&amp;appuid=5a08e985e8ac2b7fc5b7a6f1&amp;apptime=1616164018</t>
  </si>
  <si>
    <t>https://www.xiaohongshu.com/discovery/item/5e0ad963000000000100485d?xhsshare=CopyLink&amp;appuid=5a08e985e8ac2b7fc5b7a6f1&amp;apptime=1616164326</t>
  </si>
  <si>
    <t>https://www.xiaohongshu.com/discovery/item/5e017d92000000000100a0b5?xhsshare=CopyLink&amp;appuid=5a08e985e8ac2b7fc5b7a6f1&amp;apptime=1616164548</t>
  </si>
  <si>
    <t>https://www.xiaohongshu.com/discovery/item/5e080c14000000000100371c?xhsshare=CopyLink&amp;appuid=5a08e985e8ac2b7fc5b7a6f1&amp;apptime=1616165056</t>
  </si>
  <si>
    <t>https://www.xiaohongshu.com/discovery/item/5e0dd09d0000000001004e8a?xhsshare=CopyLink&amp;appuid=5a08e985e8ac2b7fc5b7a6f1&amp;apptime=1616166730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</si>
</sst>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[&lt;=9999999]###\-####;\(###\)\ ###\-####"/>
    <numFmt numFmtId="177" formatCode="m/d/yy;@"/>
    <numFmt numFmtId="178" formatCode="#,##0_ "/>
    <numFmt numFmtId="179" formatCode="0_ "/>
    <numFmt numFmtId="180" formatCode="yyyy/m/d;@"/>
    <numFmt numFmtId="181" formatCode="\¥#,##0;\¥\-#,##0"/>
    <numFmt numFmtId="182" formatCode="#,##0_);[Red]\(#,##0\)"/>
  </numFmts>
  <fonts count="24" x14ac:knownFonts="1">
    <font>
      <sz val="11"/>
      <color theme="1"/>
      <name val="Microsoft YaHei UI"/>
      <charset val="134"/>
    </font>
    <font>
      <sz val="14"/>
      <color indexed="8"/>
      <name val="微软雅黑"/>
      <charset val="129"/>
    </font>
    <font>
      <b/>
      <sz val="14"/>
      <color theme="3"/>
      <name val="Microsoft YaHei UI"/>
      <family val="2"/>
    </font>
    <font>
      <sz val="9"/>
      <name val="Microsoft YaHei UI"/>
      <family val="2"/>
    </font>
    <font>
      <sz val="24"/>
      <color theme="3"/>
      <name val="Microsoft YaHei UI"/>
      <family val="2"/>
    </font>
    <font>
      <sz val="12"/>
      <color theme="1"/>
      <name val="Microsoft YaHei UI"/>
      <family val="2"/>
    </font>
    <font>
      <sz val="11"/>
      <color theme="3"/>
      <name val="Microsoft YaHei UI"/>
      <family val="2"/>
    </font>
    <font>
      <sz val="24"/>
      <color theme="0"/>
      <name val="Microsoft YaHei UI"/>
      <family val="2"/>
    </font>
    <font>
      <b/>
      <sz val="14"/>
      <color theme="0"/>
      <name val="Microsoft YaHei UI"/>
      <family val="2"/>
    </font>
    <font>
      <sz val="36"/>
      <color theme="1"/>
      <name val="Microsoft YaHei UI"/>
      <family val="2"/>
    </font>
    <font>
      <sz val="11"/>
      <color theme="2" tint="0.39985351115451523"/>
      <name val="Microsoft YaHei UI"/>
      <family val="2"/>
    </font>
    <font>
      <sz val="14"/>
      <color indexed="8"/>
      <name val="Arial"/>
      <family val="2"/>
    </font>
    <font>
      <sz val="11"/>
      <color theme="1"/>
      <name val="Microsoft YaHei UI"/>
      <family val="2"/>
    </font>
    <font>
      <sz val="11"/>
      <color theme="1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1"/>
      <name val="Microsoft YaHei UI"/>
      <family val="2"/>
    </font>
    <font>
      <u/>
      <sz val="11"/>
      <name val="Microsoft YaHei UI"/>
      <family val="2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11"/>
      <color rgb="FFFF0000"/>
      <name val="Microsoft YaHei UI"/>
      <family val="2"/>
    </font>
    <font>
      <sz val="9"/>
      <name val="Microsoft YaHei UI"/>
      <family val="2"/>
      <charset val="134"/>
    </font>
    <font>
      <sz val="11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2" tint="0.799920651875362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95117038483843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theme="4" tint="0.79989013336588644"/>
      </left>
      <right style="thin">
        <color theme="4" tint="0.79989013336588644"/>
      </right>
      <top style="thin">
        <color theme="4" tint="0.79992065187536243"/>
      </top>
      <bottom style="thin">
        <color theme="4" tint="0.79992065187536243"/>
      </bottom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4">
    <xf numFmtId="0" fontId="0" fillId="2" borderId="0">
      <alignment vertical="center"/>
    </xf>
    <xf numFmtId="176" fontId="5" fillId="0" borderId="0" applyFill="0">
      <alignment horizontal="left" vertical="center" indent="1"/>
    </xf>
    <xf numFmtId="177" fontId="7" fillId="11" borderId="0">
      <alignment horizontal="center"/>
    </xf>
    <xf numFmtId="179" fontId="7" fillId="11" borderId="0">
      <alignment horizontal="center"/>
    </xf>
    <xf numFmtId="0" fontId="12" fillId="0" borderId="0" applyNumberFormat="0" applyFill="0" applyBorder="0" applyAlignment="0" applyProtection="0"/>
    <xf numFmtId="0" fontId="9" fillId="0" borderId="2" applyNumberFormat="0" applyFill="0" applyProtection="0">
      <alignment vertical="top"/>
    </xf>
    <xf numFmtId="0" fontId="6" fillId="0" borderId="0" applyNumberFormat="0" applyFill="0" applyBorder="0" applyProtection="0">
      <alignment vertical="center"/>
    </xf>
    <xf numFmtId="0" fontId="12" fillId="0" borderId="2" applyNumberFormat="0" applyFill="0" applyAlignment="0">
      <alignment vertical="center"/>
    </xf>
    <xf numFmtId="0" fontId="8" fillId="12" borderId="2" applyProtection="0">
      <alignment horizontal="center"/>
    </xf>
    <xf numFmtId="0" fontId="10" fillId="13" borderId="0" applyNumberFormat="0" applyBorder="0" applyAlignment="0">
      <alignment vertical="center"/>
    </xf>
    <xf numFmtId="0" fontId="12" fillId="0" borderId="3">
      <alignment vertical="center" wrapText="1"/>
    </xf>
    <xf numFmtId="0" fontId="8" fillId="12" borderId="0" applyProtection="0">
      <alignment horizontal="center"/>
    </xf>
    <xf numFmtId="0" fontId="12" fillId="0" borderId="0">
      <alignment horizontal="left" vertical="center" indent="1"/>
    </xf>
    <xf numFmtId="0" fontId="12" fillId="7" borderId="0">
      <alignment horizontal="left" vertical="center"/>
    </xf>
  </cellStyleXfs>
  <cellXfs count="70">
    <xf numFmtId="0" fontId="0" fillId="2" borderId="0" xfId="0">
      <alignment vertical="center"/>
    </xf>
    <xf numFmtId="0" fontId="0" fillId="3" borderId="0" xfId="9" applyFont="1" applyFill="1">
      <alignment vertical="center"/>
    </xf>
    <xf numFmtId="0" fontId="2" fillId="4" borderId="0" xfId="11" applyFont="1" applyFill="1" applyAlignment="1">
      <alignment horizontal="center"/>
    </xf>
    <xf numFmtId="0" fontId="3" fillId="3" borderId="0" xfId="9" applyFont="1" applyFill="1">
      <alignment vertical="center"/>
    </xf>
    <xf numFmtId="0" fontId="0" fillId="5" borderId="0" xfId="0" applyFont="1" applyFill="1" applyAlignment="1">
      <alignment vertical="center"/>
    </xf>
    <xf numFmtId="0" fontId="2" fillId="4" borderId="0" xfId="8" applyFont="1" applyFill="1" applyBorder="1" applyAlignment="1">
      <alignment horizontal="center" vertical="center"/>
    </xf>
    <xf numFmtId="177" fontId="4" fillId="4" borderId="0" xfId="2" applyNumberFormat="1" applyFont="1" applyFill="1" applyAlignment="1">
      <alignment horizontal="center" vertical="center"/>
    </xf>
    <xf numFmtId="179" fontId="4" fillId="4" borderId="0" xfId="3" applyFont="1" applyFill="1" applyAlignment="1">
      <alignment horizontal="center" vertical="center"/>
    </xf>
    <xf numFmtId="0" fontId="2" fillId="4" borderId="0" xfId="8" applyFont="1" applyFill="1" applyBorder="1" applyAlignment="1">
      <alignment horizontal="center"/>
    </xf>
    <xf numFmtId="179" fontId="4" fillId="4" borderId="0" xfId="3" applyFont="1" applyFill="1" applyAlignment="1">
      <alignment horizontal="center" vertical="top"/>
    </xf>
    <xf numFmtId="181" fontId="4" fillId="4" borderId="0" xfId="3" applyNumberFormat="1" applyFont="1" applyFill="1" applyAlignment="1">
      <alignment horizontal="center" vertical="top"/>
    </xf>
    <xf numFmtId="14" fontId="2" fillId="4" borderId="0" xfId="11" applyNumberFormat="1" applyFont="1" applyFill="1" applyAlignment="1">
      <alignment horizontal="center"/>
    </xf>
    <xf numFmtId="182" fontId="5" fillId="0" borderId="1" xfId="1" applyNumberFormat="1" applyFont="1" applyFill="1" applyBorder="1" applyAlignment="1">
      <alignment horizontal="left" vertical="center" indent="1"/>
    </xf>
    <xf numFmtId="0" fontId="15" fillId="4" borderId="0" xfId="6" applyFont="1" applyFill="1" applyBorder="1" applyAlignment="1">
      <alignment horizontal="center" vertical="center" wrapText="1"/>
    </xf>
    <xf numFmtId="178" fontId="15" fillId="4" borderId="0" xfId="6" applyNumberFormat="1" applyFont="1" applyFill="1" applyBorder="1" applyAlignment="1">
      <alignment horizontal="center" vertical="center" wrapText="1"/>
    </xf>
    <xf numFmtId="180" fontId="16" fillId="8" borderId="0" xfId="6" applyNumberFormat="1" applyFont="1" applyFill="1" applyBorder="1" applyAlignment="1">
      <alignment horizontal="center" vertical="center" wrapText="1"/>
    </xf>
    <xf numFmtId="0" fontId="16" fillId="8" borderId="0" xfId="6" applyFont="1" applyFill="1" applyBorder="1" applyAlignment="1">
      <alignment horizontal="center" vertical="center" wrapText="1"/>
    </xf>
    <xf numFmtId="181" fontId="16" fillId="8" borderId="0" xfId="6" applyNumberFormat="1" applyFont="1" applyFill="1" applyBorder="1" applyAlignment="1">
      <alignment horizontal="center" vertical="center" wrapText="1"/>
    </xf>
    <xf numFmtId="181" fontId="15" fillId="4" borderId="0" xfId="6" applyNumberFormat="1" applyFont="1" applyFill="1" applyBorder="1" applyAlignment="1">
      <alignment horizontal="center" vertical="center" wrapText="1"/>
    </xf>
    <xf numFmtId="0" fontId="15" fillId="9" borderId="0" xfId="6" applyFont="1" applyFill="1" applyBorder="1" applyAlignment="1">
      <alignment horizontal="center" vertical="center" wrapText="1"/>
    </xf>
    <xf numFmtId="0" fontId="15" fillId="4" borderId="0" xfId="6" applyNumberFormat="1" applyFont="1" applyFill="1" applyBorder="1" applyAlignment="1">
      <alignment horizontal="center" vertical="center" wrapText="1"/>
    </xf>
    <xf numFmtId="0" fontId="16" fillId="8" borderId="0" xfId="6" applyNumberFormat="1" applyFont="1" applyFill="1" applyBorder="1" applyAlignment="1">
      <alignment horizontal="center" vertical="center"/>
    </xf>
    <xf numFmtId="0" fontId="16" fillId="14" borderId="0" xfId="6" applyNumberFormat="1" applyFont="1" applyFill="1" applyBorder="1" applyAlignment="1">
      <alignment horizontal="center" vertical="center" wrapText="1"/>
    </xf>
    <xf numFmtId="182" fontId="16" fillId="14" borderId="0" xfId="6" applyNumberFormat="1" applyFont="1" applyFill="1" applyBorder="1" applyAlignment="1">
      <alignment horizontal="center" vertical="center" wrapText="1"/>
    </xf>
    <xf numFmtId="0" fontId="17" fillId="0" borderId="0" xfId="0" applyFont="1" applyFill="1">
      <alignment vertical="center"/>
    </xf>
    <xf numFmtId="0" fontId="18" fillId="0" borderId="0" xfId="4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9" fillId="2" borderId="0" xfId="0" applyFont="1" applyAlignment="1">
      <alignment horizontal="center" vertical="center"/>
    </xf>
    <xf numFmtId="180" fontId="19" fillId="2" borderId="0" xfId="0" applyNumberFormat="1" applyFont="1" applyAlignment="1">
      <alignment horizontal="center" vertical="center"/>
    </xf>
    <xf numFmtId="0" fontId="19" fillId="2" borderId="0" xfId="0" applyFont="1" applyAlignment="1">
      <alignment horizontal="left" vertical="center"/>
    </xf>
    <xf numFmtId="181" fontId="19" fillId="2" borderId="0" xfId="0" applyNumberFormat="1" applyFont="1" applyAlignment="1">
      <alignment horizontal="left" vertical="center"/>
    </xf>
    <xf numFmtId="14" fontId="19" fillId="2" borderId="0" xfId="0" applyNumberFormat="1" applyFont="1" applyAlignment="1">
      <alignment horizontal="left" vertical="center"/>
    </xf>
    <xf numFmtId="0" fontId="17" fillId="2" borderId="0" xfId="0" applyFont="1" applyAlignment="1">
      <alignment horizontal="left" vertical="center"/>
    </xf>
    <xf numFmtId="0" fontId="17" fillId="2" borderId="0" xfId="0" applyFont="1" applyAlignment="1">
      <alignment horizontal="center" vertical="center"/>
    </xf>
    <xf numFmtId="181" fontId="17" fillId="2" borderId="0" xfId="0" applyNumberFormat="1" applyFont="1" applyAlignment="1">
      <alignment horizontal="center" vertical="center"/>
    </xf>
    <xf numFmtId="176" fontId="17" fillId="10" borderId="0" xfId="4" applyNumberFormat="1" applyFont="1" applyFill="1" applyBorder="1" applyAlignment="1" applyProtection="1">
      <alignment horizontal="left" vertical="center"/>
    </xf>
    <xf numFmtId="176" fontId="17" fillId="10" borderId="0" xfId="1" applyFont="1" applyFill="1" applyAlignment="1">
      <alignment horizontal="left" vertical="center"/>
    </xf>
    <xf numFmtId="182" fontId="17" fillId="10" borderId="0" xfId="1" applyNumberFormat="1" applyFont="1" applyFill="1" applyAlignment="1">
      <alignment horizontal="center" vertical="center"/>
    </xf>
    <xf numFmtId="176" fontId="19" fillId="2" borderId="0" xfId="0" applyNumberFormat="1" applyFont="1" applyAlignment="1">
      <alignment horizontal="left" vertical="center" indent="1"/>
    </xf>
    <xf numFmtId="182" fontId="17" fillId="2" borderId="0" xfId="0" applyNumberFormat="1" applyFont="1" applyAlignment="1">
      <alignment horizontal="center" vertical="center"/>
    </xf>
    <xf numFmtId="0" fontId="20" fillId="7" borderId="0" xfId="0" applyFont="1" applyFill="1">
      <alignment vertical="center"/>
    </xf>
    <xf numFmtId="0" fontId="12" fillId="2" borderId="0" xfId="0" applyFont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178" fontId="20" fillId="7" borderId="0" xfId="0" applyNumberFormat="1" applyFont="1" applyFill="1" applyAlignment="1">
      <alignment horizontal="center" vertical="center"/>
    </xf>
    <xf numFmtId="181" fontId="20" fillId="7" borderId="0" xfId="0" applyNumberFormat="1" applyFont="1" applyFill="1" applyAlignment="1">
      <alignment horizontal="center" vertical="center"/>
    </xf>
    <xf numFmtId="0" fontId="20" fillId="7" borderId="0" xfId="0" applyFont="1" applyFill="1" applyAlignment="1">
      <alignment horizontal="left" vertical="center"/>
    </xf>
    <xf numFmtId="0" fontId="20" fillId="7" borderId="0" xfId="0" applyFont="1" applyFill="1" applyAlignment="1">
      <alignment horizontal="left" vertical="center" indent="1"/>
    </xf>
    <xf numFmtId="182" fontId="20" fillId="7" borderId="0" xfId="0" applyNumberFormat="1" applyFont="1" applyFill="1" applyAlignment="1">
      <alignment horizontal="left" vertical="center" indent="1"/>
    </xf>
    <xf numFmtId="0" fontId="0" fillId="2" borderId="0" xfId="0" applyAlignment="1">
      <alignment horizontal="center" vertical="center"/>
    </xf>
    <xf numFmtId="178" fontId="0" fillId="2" borderId="0" xfId="0" applyNumberFormat="1" applyAlignment="1">
      <alignment horizontal="center" vertical="center"/>
    </xf>
    <xf numFmtId="180" fontId="0" fillId="2" borderId="0" xfId="0" applyNumberFormat="1" applyAlignment="1">
      <alignment horizontal="center" vertical="center"/>
    </xf>
    <xf numFmtId="181" fontId="0" fillId="2" borderId="0" xfId="0" applyNumberFormat="1">
      <alignment vertical="center"/>
    </xf>
    <xf numFmtId="176" fontId="0" fillId="2" borderId="0" xfId="0" applyNumberFormat="1" applyAlignment="1">
      <alignment horizontal="left" vertical="center" indent="1"/>
    </xf>
    <xf numFmtId="176" fontId="0" fillId="2" borderId="0" xfId="0" applyNumberFormat="1" applyAlignment="1">
      <alignment horizontal="left" vertical="center"/>
    </xf>
    <xf numFmtId="182" fontId="0" fillId="2" borderId="0" xfId="0" applyNumberFormat="1" applyAlignment="1">
      <alignment horizontal="left" vertical="center" indent="1"/>
    </xf>
    <xf numFmtId="0" fontId="14" fillId="6" borderId="0" xfId="5" applyFont="1" applyFill="1" applyBorder="1">
      <alignment vertical="top"/>
    </xf>
    <xf numFmtId="178" fontId="14" fillId="6" borderId="0" xfId="5" applyNumberFormat="1" applyFont="1" applyFill="1" applyBorder="1">
      <alignment vertical="top"/>
    </xf>
    <xf numFmtId="178" fontId="14" fillId="6" borderId="0" xfId="5" applyNumberFormat="1" applyFont="1" applyFill="1" applyBorder="1" applyAlignment="1">
      <alignment horizontal="center" vertical="top"/>
    </xf>
    <xf numFmtId="181" fontId="14" fillId="6" borderId="0" xfId="5" applyNumberFormat="1" applyFont="1" applyFill="1" applyBorder="1">
      <alignment vertical="top"/>
    </xf>
    <xf numFmtId="182" fontId="14" fillId="6" borderId="0" xfId="5" applyNumberFormat="1" applyFont="1" applyFill="1" applyBorder="1">
      <alignment vertical="top"/>
    </xf>
    <xf numFmtId="0" fontId="13" fillId="10" borderId="0" xfId="1" applyNumberFormat="1" applyFont="1" applyFill="1">
      <alignment horizontal="left" vertical="center" indent="1"/>
    </xf>
    <xf numFmtId="0" fontId="12" fillId="0" borderId="0" xfId="4" applyFill="1" applyAlignment="1">
      <alignment vertical="center"/>
    </xf>
    <xf numFmtId="0" fontId="17" fillId="0" borderId="0" xfId="0" applyFont="1" applyFill="1" applyAlignment="1">
      <alignment vertical="center" wrapText="1"/>
    </xf>
    <xf numFmtId="0" fontId="17" fillId="0" borderId="0" xfId="0" applyNumberFormat="1" applyFont="1" applyFill="1">
      <alignment vertical="center"/>
    </xf>
    <xf numFmtId="176" fontId="12" fillId="10" borderId="0" xfId="4" applyNumberFormat="1" applyFill="1" applyBorder="1" applyAlignment="1" applyProtection="1">
      <alignment horizontal="left" vertical="center"/>
    </xf>
    <xf numFmtId="0" fontId="21" fillId="0" borderId="0" xfId="0" applyFont="1" applyFill="1" applyAlignment="1">
      <alignment vertical="center" wrapText="1"/>
    </xf>
    <xf numFmtId="176" fontId="23" fillId="10" borderId="0" xfId="0" applyNumberFormat="1" applyFont="1" applyFill="1" applyAlignment="1" applyProtection="1">
      <alignment horizontal="left" vertical="center"/>
    </xf>
    <xf numFmtId="0" fontId="18" fillId="0" borderId="0" xfId="0" applyFont="1" applyFill="1" applyAlignment="1">
      <alignment vertical="center"/>
    </xf>
    <xf numFmtId="176" fontId="17" fillId="10" borderId="0" xfId="0" applyNumberFormat="1" applyFont="1" applyFill="1" applyBorder="1" applyAlignment="1" applyProtection="1">
      <alignment horizontal="left" vertical="center"/>
    </xf>
    <xf numFmtId="182" fontId="17" fillId="10" borderId="0" xfId="0" applyNumberFormat="1" applyFont="1" applyFill="1" applyBorder="1" applyAlignment="1" applyProtection="1">
      <alignment horizontal="center" vertical="center"/>
    </xf>
  </cellXfs>
  <cellStyles count="14">
    <cellStyle name="备注详细信息" xfId="10" xr:uid="{00000000-0005-0000-0000-000036000000}"/>
    <cellStyle name="边栏边框" xfId="9" xr:uid="{00000000-0005-0000-0000-00002E000000}"/>
    <cellStyle name="边栏填充" xfId="11" xr:uid="{00000000-0005-0000-0000-000037000000}"/>
    <cellStyle name="边栏值" xfId="3" xr:uid="{00000000-0005-0000-0000-00000B000000}"/>
    <cellStyle name="标题" xfId="5" builtinId="15"/>
    <cellStyle name="标题 1" xfId="6" builtinId="16"/>
    <cellStyle name="标题 2" xfId="8" builtinId="17"/>
    <cellStyle name="常规" xfId="0" builtinId="0"/>
    <cellStyle name="超链接" xfId="4" builtinId="8"/>
    <cellStyle name="电话" xfId="1" xr:uid="{00000000-0005-0000-0000-000005000000}"/>
    <cellStyle name="电子邮件" xfId="12" xr:uid="{00000000-0005-0000-0000-000038000000}"/>
    <cellStyle name="日期" xfId="2" xr:uid="{00000000-0005-0000-0000-00000A000000}"/>
    <cellStyle name="双分隔线" xfId="7" xr:uid="{00000000-0005-0000-0000-000017000000}"/>
    <cellStyle name="邮政编码" xfId="13" xr:uid="{00000000-0005-0000-0000-00003900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82" formatCode="#,##0_);[Red]\(#,##0\)"/>
      <fill>
        <patternFill patternType="solid">
          <fgColor indexed="64"/>
          <bgColor rgb="FFF5F8FA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82" formatCode="#,##0_);[Red]\(#,##0\)"/>
      <fill>
        <patternFill patternType="solid">
          <fgColor indexed="64"/>
          <bgColor rgb="FFF5F8FA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76" formatCode="[&lt;=9999999]###\-####;\(###\)\ ###\-####"/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76" formatCode="[&lt;=9999999]###\-####;\(###\)\ ###\-####"/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76" formatCode="[&lt;=9999999]###\-####;\(###\)\ ###\-####"/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81" formatCode="\¥#,##0;\¥\-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76" formatCode="[&lt;=9999999]###\-####;\(###\)\ ###\-####"/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81" formatCode="\¥#,##0;\¥\-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</dxf>
    <dxf>
      <font>
        <sz val="11"/>
        <color auto="1"/>
        <family val="2"/>
      </font>
      <numFmt numFmtId="182" formatCode="#,##0_);[Red]\(#,##0\)"/>
      <fill>
        <patternFill patternType="solid">
          <fgColor indexed="64"/>
          <bgColor rgb="FFF5F8FA"/>
        </patternFill>
      </fill>
      <alignment horizontal="center" vertical="center" textRotation="0" wrapText="0" indent="0" justifyLastLine="0" shrinkToFit="0" readingOrder="0"/>
    </dxf>
    <dxf>
      <font>
        <sz val="11"/>
        <color auto="1"/>
        <family val="2"/>
      </font>
      <numFmt numFmtId="182" formatCode="#,##0_);[Red]\(#,##0\)"/>
      <fill>
        <patternFill patternType="solid">
          <fgColor indexed="64"/>
          <bgColor rgb="FFF5F8FA"/>
        </patternFill>
      </fill>
      <alignment horizontal="center" vertical="center" textRotation="0" wrapText="0" indent="0" justifyLastLine="0" shrinkToFit="0" readingOrder="0"/>
    </dxf>
    <dxf>
      <font>
        <sz val="12"/>
        <color theme="1" tint="0.34998626667073579"/>
        <family val="2"/>
      </font>
      <numFmt numFmtId="176" formatCode="[&lt;=9999999]###\-####;\(###\)\ ###\-####"/>
      <alignment horizontal="left" vertical="center" textRotation="0" wrapText="0" indent="1" justifyLastLine="0" shrinkToFit="0" readingOrder="0"/>
    </dxf>
    <dxf>
      <font>
        <sz val="12"/>
        <color theme="1" tint="0.34998626667073579"/>
        <family val="2"/>
      </font>
      <numFmt numFmtId="176" formatCode="[&lt;=9999999]###\-####;\(###\)\ ###\-####"/>
      <alignment horizontal="left" vertical="center" textRotation="0" wrapText="0" indent="1" justifyLastLine="0" shrinkToFit="0" readingOrder="0"/>
    </dxf>
    <dxf>
      <font>
        <sz val="11"/>
        <color auto="1"/>
        <family val="2"/>
      </font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</dxf>
    <dxf>
      <font>
        <color auto="1"/>
        <family val="2"/>
      </font>
      <numFmt numFmtId="176" formatCode="[&lt;=9999999]###\-####;\(###\)\ ###\-####"/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  <protection locked="1" hidden="0"/>
    </dxf>
    <dxf>
      <font>
        <color auto="1"/>
        <family val="2"/>
      </font>
      <numFmt numFmtId="176" formatCode="[&lt;=9999999]###\-####;\(###\)\ ###\-####"/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81" formatCode="\¥#,##0;\¥\-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color auto="1"/>
        <family val="2"/>
      </font>
      <alignment horizontal="center" vertical="center" textRotation="0" wrapText="0" indent="0" justifyLastLine="0" shrinkToFit="0" readingOrder="0"/>
    </dxf>
    <dxf>
      <font>
        <color auto="1"/>
        <family val="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numFmt numFmtId="176" formatCode="[&lt;=9999999]###\-####;\(###\)\ ###\-####"/>
      <fill>
        <patternFill patternType="solid">
          <fgColor indexed="64"/>
          <bgColor rgb="FFF5F8FA"/>
        </patternFill>
      </fill>
      <alignment horizontal="left" vertical="center" textRotation="0" wrapText="0" indent="0" justifyLastLine="0" shrinkToFit="0" readingOrder="0"/>
      <protection locked="1" hidden="0"/>
    </dxf>
    <dxf>
      <font>
        <color auto="1"/>
        <family val="2"/>
      </font>
      <numFmt numFmtId="181" formatCode="\¥#,##0;\¥\-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color auto="1"/>
        <family val="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color auto="1"/>
        <family val="2"/>
      </font>
      <alignment horizontal="left" vertical="center" textRotation="0" wrapText="0" indent="0" justifyLastLine="0" shrinkToFit="0" readingOrder="0"/>
    </dxf>
    <dxf>
      <font>
        <color auto="1"/>
        <family val="2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  <family val="2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u/>
        <color auto="1"/>
        <family val="2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none">
          <fgColor indexed="64"/>
          <bgColor indexed="65"/>
        </patternFill>
      </fill>
    </dxf>
    <dxf>
      <font>
        <color auto="1"/>
        <family val="2"/>
      </font>
      <fill>
        <patternFill patternType="none">
          <fgColor indexed="64"/>
          <bgColor indexed="65"/>
        </patternFill>
      </fill>
    </dxf>
    <dxf>
      <font>
        <color auto="1"/>
        <family val="2"/>
      </font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FFFF00"/>
        </patternFill>
      </fill>
    </dxf>
    <dxf>
      <border outline="0">
        <top style="double">
          <color theme="0" tint="-0.34998626667073579"/>
        </top>
      </border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89013336588644"/>
        </vertical>
        <horizontal style="thin">
          <color theme="4" tint="0.799920651875362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53"/>
      <tableStyleElement type="headerRow" dxfId="52"/>
      <tableStyleElement type="totalRow" dxfId="51"/>
      <tableStyleElement type="firstTotalCell" dxfId="50"/>
    </tableStyle>
  </tableStyles>
  <colors>
    <mruColors>
      <color rgb="FFF5F8FA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A48" totalsRowCount="1" tableBorderDxfId="49">
  <autoFilter ref="D2:AA47" xr:uid="{00000000-0009-0000-0100-000002000000}">
    <filterColumn colId="0">
      <colorFilter dxfId="48"/>
    </filterColumn>
    <filterColumn colId="17">
      <filters>
        <filter val="http://xhsurl.com/4-C6z"/>
        <filter val="http://xhsurl.com/4-jP3"/>
        <filter val="http://xhsurl.com/4YHA9"/>
        <filter val="http://xhsurl.com/52BXz"/>
        <filter val="http://xhsurl.com/52--n"/>
        <filter val="http://xhsurl.com/5534m"/>
        <filter val="http://xhsurl.com/5Akk2"/>
        <filter val="http://xhsurl.com/5dGBE"/>
        <filter val="http://xhsurl.com/5DvmK"/>
        <filter val="http://xhsurl.com/5ehG1"/>
        <filter val="http://xhsurl.com/5eVtU"/>
        <filter val="http://xhsurl.com/5iigt"/>
        <filter val="http://xhsurl.com/5k3YY"/>
        <filter val="http://xhsurl.com/5Lezd"/>
        <filter val="http://xhsurl.com/5NBQU"/>
        <filter val="http://xhsurl.com/5NBvN"/>
        <filter val="http://xhsurl.com/5NCGh"/>
        <filter val="http://xhsurl.com/5oFG4"/>
        <filter val="http://xhsurl.com/5oQ1J"/>
        <filter val="http://xhsurl.com/5rV9r"/>
        <filter val="http://xhsurl.com/5UZnJ"/>
        <filter val="http://xhsurl.com/5wDDG"/>
        <filter val="http://xhsurl.com/5zAM-"/>
        <filter val="http://xhsurl.com/64FBK"/>
        <filter val="http://xhsurl.com/65coV"/>
        <filter val="http://xhsurl.com/66ki2"/>
        <filter val="http://xhsurl.com/6IENa"/>
        <filter val="http://xhsurl.com/6IM-q"/>
        <filter val="http://xhsurl.com/6IoCX"/>
        <filter val="http://xhsurl.com/6iWm3"/>
        <filter val="http://xhsurl.com/6KGfl"/>
        <filter val="http://xhsurl.com/6KV3w"/>
        <filter val="http://xhsurl.com/6NfaP"/>
        <filter val="http://xhsurl.com/6Orzz"/>
        <filter val="http://xhsurl.com/6qC4o"/>
      </filters>
    </filterColumn>
  </autoFilter>
  <tableColumns count="24">
    <tableColumn id="1" xr3:uid="{00000000-0010-0000-0000-000001000000}" name="微信昵称" totalsRowLabel="汇总" dataDxfId="47" totalsRowDxfId="23"/>
    <tableColumn id="2" xr3:uid="{00000000-0010-0000-0000-000002000000}" name="微信号" dataDxfId="46" totalsRowDxfId="22"/>
    <tableColumn id="3" xr3:uid="{00000000-0010-0000-0000-000003000000}" name="小红书昵称" totalsRowFunction="custom" dataDxfId="45" totalsRowDxfId="21">
      <totalsRowFormula>COUNTA(合作跟踪表!$F$3:$F$47)</totalsRowFormula>
    </tableColumn>
    <tableColumn id="4" xr3:uid="{00000000-0010-0000-0000-000004000000}" name="小红书链接" totalsRowFunction="sum" dataDxfId="44" totalsRowDxfId="20"/>
    <tableColumn id="5" xr3:uid="{00000000-0010-0000-0000-000005000000}" name="粉丝数量" dataDxfId="43" totalsRowDxfId="19"/>
    <tableColumn id="6" xr3:uid="{00000000-0010-0000-0000-000006000000}" name="笔记报价" totalsRowFunction="custom" dataDxfId="42" totalsRowDxfId="18">
      <totalsRowFormula>SUM(tbl邀请[笔记报价])</totalsRowFormula>
    </tableColumn>
    <tableColumn id="7" xr3:uid="{00000000-0010-0000-0000-000007000000}" name="手机号" dataDxfId="41" totalsRowDxfId="17"/>
    <tableColumn id="8" xr3:uid="{00000000-0010-0000-0000-000008000000}" name="收货后出稿时间" dataDxfId="40" totalsRowDxfId="16"/>
    <tableColumn id="9" xr3:uid="{00000000-0010-0000-0000-000009000000}" name="拍单日期" totalsRowFunction="custom" dataDxfId="39" totalsRowDxfId="15">
      <totalsRowFormula>COUNTA(合作跟踪表!$L$3:$L$47)</totalsRowFormula>
    </tableColumn>
    <tableColumn id="10" xr3:uid="{00000000-0010-0000-0000-00000A000000}" name="订单号" dataDxfId="38" totalsRowDxfId="14"/>
    <tableColumn id="11" xr3:uid="{00000000-0010-0000-0000-00000B000000}" name="拍单金额" totalsRowFunction="custom" dataDxfId="37" totalsRowDxfId="13">
      <totalsRowFormula>SUM(tbl邀请[拍单金额])</totalsRowFormula>
    </tableColumn>
    <tableColumn id="12" xr3:uid="{00000000-0010-0000-0000-00000C000000}" name="催稿日期" dataDxfId="36" totalsRowDxfId="12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dataDxfId="35" totalsRowDxfId="11">
      <totalsRowFormula>COUNTIF(合作跟踪表!$P$3:$P$47,"是")</totalsRowFormula>
    </tableColumn>
    <tableColumn id="14" xr3:uid="{00000000-0010-0000-0000-00000E000000}" name="交稿速度评分" dataDxfId="34" totalsRowDxfId="10"/>
    <tableColumn id="15" xr3:uid="{00000000-0010-0000-0000-00000F000000}" name="图文质量评分" dataDxfId="33" totalsRowDxfId="9"/>
    <tableColumn id="16" xr3:uid="{00000000-0010-0000-0000-000010000000}" name="是否发布" totalsRowFunction="custom" dataDxfId="32" totalsRowDxfId="8">
      <totalsRowFormula>COUNTIF(合作跟踪表!$S$3:$S$47,"是")</totalsRowFormula>
    </tableColumn>
    <tableColumn id="17" xr3:uid="{00000000-0010-0000-0000-000011000000}" name="结算金额" totalsRowFunction="custom" dataDxfId="31" totalsRowDxfId="7">
      <totalsRowFormula>SUM(tbl邀请[结算金额])</totalsRowFormula>
    </tableColumn>
    <tableColumn id="18" xr3:uid="{00000000-0010-0000-0000-000012000000}" name="链接" dataDxfId="30" totalsRowDxfId="6"/>
    <tableColumn id="19" xr3:uid="{00000000-0010-0000-0000-000013000000}" name="链接2" dataDxfId="29" totalsRowDxfId="5"/>
    <tableColumn id="20" xr3:uid="{00000000-0010-0000-0000-000014000000}" name="链接3" dataDxfId="28" totalsRowDxfId="4" dataCellStyle="电话"/>
    <tableColumn id="21" xr3:uid="{00000000-0010-0000-0000-000015000000}" name="赞" dataDxfId="27" totalsRowDxfId="3"/>
    <tableColumn id="22" xr3:uid="{00000000-0010-0000-0000-000016000000}" name="评论" dataDxfId="26" totalsRowDxfId="2"/>
    <tableColumn id="23" xr3:uid="{00000000-0010-0000-0000-000017000000}" name="藏" dataDxfId="25" totalsRowDxfId="1" dataCellStyle="电话"/>
    <tableColumn id="24" xr3:uid="{00000000-0010-0000-0000-000018000000}" name="是否授权图片官方使用" dataDxfId="24" totalsRowDxfId="0" dataCellStyle="电话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.oasis.weibo.cn/v1/h5/share?sid=4453697516195890" TargetMode="External"/><Relationship Id="rId21" Type="http://schemas.openxmlformats.org/officeDocument/2006/relationships/hyperlink" Target="https://www.xiaohongshu.com/web-login/canvas?redirectPath=http%3A%2F%2Fwww.xiaohongshu.com%2Fdiscovery%2Fitem%2F5e0465fe0000000001000447%3Fxhsshare%3DCopyLink%26appuid%3D5a08e985e8ac2b7fc5b7a6f1%26apptime%3D1616163374" TargetMode="External"/><Relationship Id="rId34" Type="http://schemas.openxmlformats.org/officeDocument/2006/relationships/hyperlink" Target="https://m.oasis.weibo.cn/v1/h5/share?sid=4453779241542322" TargetMode="External"/><Relationship Id="rId42" Type="http://schemas.openxmlformats.org/officeDocument/2006/relationships/hyperlink" Target="https://www.xiaohongshu.com/user/profile/56ea4a7eaed75816698316c8?xhsshare=CopyLink&amp;appuid=56ea4a7eaed75816698316c8&amp;apptime=1574861516" TargetMode="External"/><Relationship Id="rId47" Type="http://schemas.openxmlformats.org/officeDocument/2006/relationships/hyperlink" Target="https://www.xiaohongshu.com/discovery/item/5e09b7030000000001005247?xhsshare=CopyLink&amp;appuid=5ace9141e8ac2b7e168b96cd&amp;apptime=1616152014" TargetMode="External"/><Relationship Id="rId50" Type="http://schemas.openxmlformats.org/officeDocument/2006/relationships/hyperlink" Target="https://show.meitu.com/detail?feed_id=6617259313306797057&amp;root_id=1048396293&amp;stat_gid=1491058677&amp;stat_uid=1048396293" TargetMode="External"/><Relationship Id="rId55" Type="http://schemas.openxmlformats.org/officeDocument/2006/relationships/hyperlink" Target="https://show.meitu.com/detail?feed_id=6617652032348881921&amp;root_id=1032197696&amp;stat_gid=1861358451&amp;stat_uid=1032197696" TargetMode="External"/><Relationship Id="rId63" Type="http://schemas.openxmlformats.org/officeDocument/2006/relationships/hyperlink" Target="https://www.xiaohongshu.com/discovery/item/5e12f7c600000000010024a6?xhsshare=CopyLink&amp;appuid=5ace9141e8ac2b7e168b96cd&amp;apptime=1616150468" TargetMode="External"/><Relationship Id="rId68" Type="http://schemas.openxmlformats.org/officeDocument/2006/relationships/hyperlink" Target="https://www.xiaohongshu.com/user/profile/5bbc8916995b09000120ace9?xhsshare=CopyLink&amp;appuid=5bbf04876cc8c10001959fea&amp;apptime=1572446218" TargetMode="External"/><Relationship Id="rId76" Type="http://schemas.openxmlformats.org/officeDocument/2006/relationships/hyperlink" Target="https://www.xiaohongshu.com/user/profile/58d00d0c6a6a6902981da056?xhsshare=CopyLink&amp;appuid=59473c5c5e87e7283f9da6cf&amp;apptime=1574862943" TargetMode="External"/><Relationship Id="rId84" Type="http://schemas.openxmlformats.org/officeDocument/2006/relationships/hyperlink" Target="https://www.xiaohongshu.com/user/profile/5b644f034eacab6a78c9576d?xhsshare=CopyLink&amp;appuid=5b644f034eacab6a78c9576d&amp;apptime=1574855576" TargetMode="External"/><Relationship Id="rId89" Type="http://schemas.openxmlformats.org/officeDocument/2006/relationships/hyperlink" Target="https://www.xiaohongshu.com/user/profile/576916da50c4b4247ff07814?xhsshare=CopyLink&amp;appuid=576916da50c4b4247ff07814&amp;apptime=1574854203" TargetMode="External"/><Relationship Id="rId97" Type="http://schemas.openxmlformats.org/officeDocument/2006/relationships/hyperlink" Target="https://www.xiaohongshu.com/user/profile/5cfd0338000000001702b648?xhsshare=CopyLink&amp;appuid=5cfd0338000000001702b648&amp;apptime=1574854431" TargetMode="External"/><Relationship Id="rId7" Type="http://schemas.openxmlformats.org/officeDocument/2006/relationships/hyperlink" Target="https://community.kaola.com/idea/12652115.html?shareOs=iOS&amp;datid=__da_230bb323_5691a97408c33c80" TargetMode="External"/><Relationship Id="rId71" Type="http://schemas.openxmlformats.org/officeDocument/2006/relationships/hyperlink" Target="https://www.xiaohongshu.com/discovery/item/5e14462a00000000010041e6?xhsshare=CopyLink&amp;appuid=59deeecfde5fb476ad840339&amp;apptime=1578387094" TargetMode="External"/><Relationship Id="rId92" Type="http://schemas.openxmlformats.org/officeDocument/2006/relationships/hyperlink" Target="https://www.xiaohongshu.com/user/profile/59ed5cfc4eacab13279ded91?xhsshare=CopyLink&amp;appuid=59ed5cfc4eacab13279ded91&amp;apptime=1574858821" TargetMode="External"/><Relationship Id="rId2" Type="http://schemas.openxmlformats.org/officeDocument/2006/relationships/hyperlink" Target="https://www.xiaohongshu.com/user/profile/5c0d0923000000000700b3b1?xhsshare=CopyLink&amp;appuid=5c0d0923000000000700b3b1&amp;apptime=1574859493" TargetMode="External"/><Relationship Id="rId16" Type="http://schemas.openxmlformats.org/officeDocument/2006/relationships/hyperlink" Target="https://show.meitu.com/detail?feed_id=6615142929940612097&amp;lang=cn&amp;stat_id=6615142929940612097&amp;stat_gid=1510424728&amp;stat_uid=1622965763" TargetMode="External"/><Relationship Id="rId29" Type="http://schemas.openxmlformats.org/officeDocument/2006/relationships/hyperlink" Target="https://show.meitu.com/detail?feed_id=6615924850584978433&amp;root_id=50526024&amp;stat_gid=1778150206&amp;stat_uid=50526024" TargetMode="External"/><Relationship Id="rId11" Type="http://schemas.openxmlformats.org/officeDocument/2006/relationships/hyperlink" Target="https://show.meitu.com/detail?feed_id=6615062089650930689&amp;root_id=1639577282&amp;stat_gid=1683217707&amp;stat_uid=1639577282" TargetMode="External"/><Relationship Id="rId24" Type="http://schemas.openxmlformats.org/officeDocument/2006/relationships/hyperlink" Target="https://www.xiaohongshu.com/discovery/item/5e031e1c0000000001002229" TargetMode="External"/><Relationship Id="rId32" Type="http://schemas.openxmlformats.org/officeDocument/2006/relationships/hyperlink" Target="https://show.meitu.com/detail?feed_id=6616226683484374017&amp;lang=cn&amp;stat_gid=1526515699&amp;stat_uid=1086574102" TargetMode="External"/><Relationship Id="rId37" Type="http://schemas.openxmlformats.org/officeDocument/2006/relationships/hyperlink" Target="https://m.weibo.cn/7334520833/4454801888824879" TargetMode="External"/><Relationship Id="rId40" Type="http://schemas.openxmlformats.org/officeDocument/2006/relationships/hyperlink" Target="https://www.xiaohongshu.com/discovery/item/5e072b1c0000000001001969?xhsshare=CopyLink&amp;appuid=5ace9141e8ac2b7e168b96cd&amp;apptime=1616150767" TargetMode="External"/><Relationship Id="rId45" Type="http://schemas.openxmlformats.org/officeDocument/2006/relationships/hyperlink" Target="https://community.kaola.com/idea/12660985.html?shareTo=fz&amp;shareOs=android&amp;datid=__da_230bb323_5691a97408c33c80" TargetMode="External"/><Relationship Id="rId53" Type="http://schemas.openxmlformats.org/officeDocument/2006/relationships/hyperlink" Target="https://www.xiaohongshu.com/discovery/item/5e0421350000000001000d38?xhsshare=CopyLink&amp;appuid=5b7cbabd0c36c70001dfe714&amp;apptime=1577764229" TargetMode="External"/><Relationship Id="rId58" Type="http://schemas.openxmlformats.org/officeDocument/2006/relationships/hyperlink" Target="https://www.xiaohongshu.com/discovery/item/5e042ae90000000001001eba?xhsshare=CopyLink&amp;appuid=5ace9141e8ac2b7e168b96cd&amp;apptime=1616151455" TargetMode="External"/><Relationship Id="rId66" Type="http://schemas.openxmlformats.org/officeDocument/2006/relationships/hyperlink" Target="https://www.xiaohongshu.com/discovery/item/5e1331570000000001000ab8?xhsshare=CopyLink&amp;appuid=5ace9141e8ac2b7e168b96cd&amp;apptime=1616150967" TargetMode="External"/><Relationship Id="rId74" Type="http://schemas.openxmlformats.org/officeDocument/2006/relationships/hyperlink" Target="https://www.xiaohongshu.com/user/profile/58ac61996a6a696ccbd6b1a7?xhsshare=CopyLink&amp;appuid=58ac61996a6a696ccbd6b1a7&amp;apptime=1574856480" TargetMode="External"/><Relationship Id="rId79" Type="http://schemas.openxmlformats.org/officeDocument/2006/relationships/hyperlink" Target="https://www.xiaohongshu.com/user/profile/5bf413e3576d7b000161382f?xhsshare=CopyLink&amp;appuid=5bf413e3576d7b000161382f&amp;apptime=1574836933" TargetMode="External"/><Relationship Id="rId87" Type="http://schemas.openxmlformats.org/officeDocument/2006/relationships/hyperlink" Target="https://www.xiaohongshu.com/user/profile/5ab745cce8ac2b3cfc64d9e3?xhsshare=CopyLink&amp;appuid=5ab745cce8ac2b3cfc64d9e3&amp;apptime=1533275366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m.weibo.cn/6051078852/4452693147555360" TargetMode="External"/><Relationship Id="rId61" Type="http://schemas.openxmlformats.org/officeDocument/2006/relationships/hyperlink" Target="https://www.xiaohongshu.com/discovery/item/5e09e78a0000000001002afb?xhsshare=CopyLink&amp;appuid=5ace9141e8ac2b7e168b96cd&amp;apptime=1616150614" TargetMode="External"/><Relationship Id="rId82" Type="http://schemas.openxmlformats.org/officeDocument/2006/relationships/hyperlink" Target="https://www.xiaohongshu.com/user/profile/53f2f867b4c4d679eab37c36?xhsshare=CopyLink&amp;appuid=53f2f867b4c4d679eab37c36&amp;apptime=1574870925" TargetMode="External"/><Relationship Id="rId90" Type="http://schemas.openxmlformats.org/officeDocument/2006/relationships/hyperlink" Target="https://www.xiaohongshu.com/user/profile/5d2d38d40000000010015687?xhsshare=CopyLink&amp;appuid=5d2d38d40000000010015687&amp;apptime=1571567067" TargetMode="External"/><Relationship Id="rId95" Type="http://schemas.openxmlformats.org/officeDocument/2006/relationships/hyperlink" Target="https://www.xiaohongshu.com/user/profile/5d4cf5ba000000001000da0a?xhsshare=CopyLink&amp;appuid=5d4cf5ba000000001000da0a&amp;apptime=1574858784" TargetMode="External"/><Relationship Id="rId19" Type="http://schemas.openxmlformats.org/officeDocument/2006/relationships/hyperlink" Target="https://show.meitu.com/detail?feed_id=6615592354848703489&amp;lang=cn" TargetMode="External"/><Relationship Id="rId14" Type="http://schemas.openxmlformats.org/officeDocument/2006/relationships/hyperlink" Target="https://m.weibo.cn/6192811816/4452988837508683" TargetMode="External"/><Relationship Id="rId22" Type="http://schemas.openxmlformats.org/officeDocument/2006/relationships/hyperlink" Target="https://m.weibo.cn/5367603869/4453450764753383" TargetMode="External"/><Relationship Id="rId27" Type="http://schemas.openxmlformats.org/officeDocument/2006/relationships/hyperlink" Target="https://www.xiaohongshu.com/discovery/item/5e033742000000000100104f?xhsshare=CopyLink&amp;appuid=5ace9141e8ac2b7e168b96cd&amp;apptime=1616150835" TargetMode="External"/><Relationship Id="rId30" Type="http://schemas.openxmlformats.org/officeDocument/2006/relationships/hyperlink" Target="https://www.xiaohongshu.com/discovery/item/5e04823100000000010039fb?xhsshare=CopyLink&amp;appuid=5c1737750000000007003d2f&amp;apptime=1577354233" TargetMode="External"/><Relationship Id="rId35" Type="http://schemas.openxmlformats.org/officeDocument/2006/relationships/hyperlink" Target="https://m.weibo.cn/2334359500/4454157806829347" TargetMode="External"/><Relationship Id="rId43" Type="http://schemas.openxmlformats.org/officeDocument/2006/relationships/hyperlink" Target="https://www.xiaohongshu.com/discovery/item/5e09b6d80000000001000e65?xhsshare=CopyLink&amp;appuid=5ace9141e8ac2b7e168b96cd&amp;apptime=1616150570" TargetMode="External"/><Relationship Id="rId48" Type="http://schemas.openxmlformats.org/officeDocument/2006/relationships/hyperlink" Target="https://m.weibo.cn/1926496783/4455250872018221" TargetMode="External"/><Relationship Id="rId56" Type="http://schemas.openxmlformats.org/officeDocument/2006/relationships/hyperlink" Target="https://show.meitu.com/detail?feed_id=6618494137476580353&amp;root_id=53231378&amp;stat_gid=1579859625&amp;stat_uid=53231378" TargetMode="External"/><Relationship Id="rId64" Type="http://schemas.openxmlformats.org/officeDocument/2006/relationships/hyperlink" Target="https://www.xiaohongshu.com/discovery/item/5e135953000000000100616f?xhsshare=CopyLink&amp;appuid=5ace9141e8ac2b7e168b96cd&amp;apptime=1616152203" TargetMode="External"/><Relationship Id="rId69" Type="http://schemas.openxmlformats.org/officeDocument/2006/relationships/hyperlink" Target="https://www.xiaohongshu.com/discovery/item/5e133eb70000000001006fe4?xhsshare=CopyLink&amp;appuid=5a0bfcc94eacab5bd8e5d058&amp;apptime=1578367145" TargetMode="External"/><Relationship Id="rId77" Type="http://schemas.openxmlformats.org/officeDocument/2006/relationships/hyperlink" Target="https://www.xiaohongshu.com/user/profile/5bbf78e8101c7a0001b00197?xhsshare=CopyLink&amp;appuid=5bbf78e8101c7a0001b00197&amp;apptime=1570600923" TargetMode="External"/><Relationship Id="rId100" Type="http://schemas.openxmlformats.org/officeDocument/2006/relationships/hyperlink" Target="https://www.xiaohongshu.com/user/profile/56e9f4d34775a734f2aee6d7?xhsshare=CopyLink&amp;appuid=56e9f4d34775a734f2aee6d7&amp;apptime=1574855396" TargetMode="External"/><Relationship Id="rId8" Type="http://schemas.openxmlformats.org/officeDocument/2006/relationships/hyperlink" Target="https://show.meitu.com/detail?feed_id=6614802146251244545&amp;root_id=1078110051&amp;stat_gid=610586149&amp;stat_uid=1078110051" TargetMode="External"/><Relationship Id="rId51" Type="http://schemas.openxmlformats.org/officeDocument/2006/relationships/hyperlink" Target="https://www.xiaohongshu.com/user/profile/573b12b36a6a6914fc7cc0ce?xhsshare=CopyLink&amp;appuid=573b12b36a6a6914fc7cc0ce&amp;apptime=1564531194" TargetMode="External"/><Relationship Id="rId72" Type="http://schemas.openxmlformats.org/officeDocument/2006/relationships/hyperlink" Target="https://show.meitu.com/detail?feed_id=6619916241380049921&amp;lang=cn&amp;stat_id=6619916241380049921&amp;stat_gid=1831398506&amp;stat_uid=1629971283" TargetMode="External"/><Relationship Id="rId80" Type="http://schemas.openxmlformats.org/officeDocument/2006/relationships/hyperlink" Target="https://www.xiaohongshu.com/user/profile/56a8e00c5e87e75f53591882?xhsshare=CopyLink&amp;appuid=56a8e00c5e87e75f53591882&amp;apptime=1574854571" TargetMode="External"/><Relationship Id="rId85" Type="http://schemas.openxmlformats.org/officeDocument/2006/relationships/hyperlink" Target="https://www.xiaohongshu.com/user/profile/59b253b96a6a696a90fdbf16?xhsshare=CopyLink&amp;appuid=59b253b96a6a696a90fdbf16&amp;apptime=1522149070" TargetMode="External"/><Relationship Id="rId93" Type="http://schemas.openxmlformats.org/officeDocument/2006/relationships/hyperlink" Target="https://www.xiaohongshu.com/user/profile/5c0f1b2800000000060338b1?xhsshare=CopyLink&amp;appuid=5c0f1b2800000000060338b1&amp;apptime=1574855869" TargetMode="External"/><Relationship Id="rId98" Type="http://schemas.openxmlformats.org/officeDocument/2006/relationships/hyperlink" Target="https://www.xiaohongshu.com/user/profile/5c7a5bbb0000000012006edc?xhsshare=CopyLink&amp;appuid=5c7a5bbb0000000012006edc&amp;apptime=1574854727" TargetMode="External"/><Relationship Id="rId3" Type="http://schemas.openxmlformats.org/officeDocument/2006/relationships/hyperlink" Target="https://www.xiaohongshu.com/discovery/item/5e00729700000000010042b7?xhsshare=CopyLink&amp;appuid=5ace9141e8ac2b7e168b96cd&amp;apptime=1616151907" TargetMode="External"/><Relationship Id="rId12" Type="http://schemas.openxmlformats.org/officeDocument/2006/relationships/hyperlink" Target="https://www.xiaohongshu.com/discovery/item/5e00aa5600000000010016a8?xhsshare=CopyLink&amp;appuid=5ace9141e8ac2b7e168b96cd&amp;apptime=161615052" TargetMode="External"/><Relationship Id="rId17" Type="http://schemas.openxmlformats.org/officeDocument/2006/relationships/hyperlink" Target="https://m.weibo.cn/6531626280/4453046073215404" TargetMode="External"/><Relationship Id="rId25" Type="http://schemas.openxmlformats.org/officeDocument/2006/relationships/hyperlink" Target="https://m.oasis.weibo.cn/v1/h5/share?sid=4453427947616980" TargetMode="External"/><Relationship Id="rId33" Type="http://schemas.openxmlformats.org/officeDocument/2006/relationships/hyperlink" Target="https://m.weibo.cn/6460651796/4453778889823141" TargetMode="External"/><Relationship Id="rId38" Type="http://schemas.openxmlformats.org/officeDocument/2006/relationships/hyperlink" Target="https://m.oasis.weibo.cn/v1/h5/share?sid=4454782649381557" TargetMode="External"/><Relationship Id="rId46" Type="http://schemas.openxmlformats.org/officeDocument/2006/relationships/hyperlink" Target="https://m.vmei.com/beauty/post/7610543?uskey=acddd0d6f18f410cad95f80560f4f1fa" TargetMode="External"/><Relationship Id="rId59" Type="http://schemas.openxmlformats.org/officeDocument/2006/relationships/hyperlink" Target="https://community.kaola.com/idea/12656339.html?shareOs=iOS&amp;datid=__da_230bb323_5691a97408c33c80" TargetMode="External"/><Relationship Id="rId67" Type="http://schemas.openxmlformats.org/officeDocument/2006/relationships/hyperlink" Target="https://www.xiaohongshu.com/discovery/item/5e13319b00000000010056ed?xhsshare=CopyLink&amp;appuid=5ace9141e8ac2b7e168b96cd&amp;apptime=1616150803" TargetMode="External"/><Relationship Id="rId20" Type="http://schemas.openxmlformats.org/officeDocument/2006/relationships/hyperlink" Target="https://www.xiaohongshu.com/discovery/item/5e0333e40000000001005d80?xhsshare=CopyLink&amp;appuid=5ace9141e8ac2b7e168b96cd&amp;apptime=1616151014" TargetMode="External"/><Relationship Id="rId41" Type="http://schemas.openxmlformats.org/officeDocument/2006/relationships/hyperlink" Target="https://show.meitu.com/detail?feed_id=6616641530806141953&amp;root_id=1623668106&amp;stat_gid=1358195166&amp;stat_uid=1623668106" TargetMode="External"/><Relationship Id="rId54" Type="http://schemas.openxmlformats.org/officeDocument/2006/relationships/hyperlink" Target="https://www.xiaohongshu.com/discovery/item/5e0caa9b00000000010013e5?xhsshare=CopyLink&amp;appuid=5ace9141e8ac2b7e168b96cd&amp;apptime=1616151615" TargetMode="External"/><Relationship Id="rId62" Type="http://schemas.openxmlformats.org/officeDocument/2006/relationships/hyperlink" Target="https://www.xiaohongshu.com/discovery/item/5e09fa1b000000000100bdbc?xhsshare=CopyLink&amp;appuid=5ace9141e8ac2b7e168b96cd&amp;apptime=1616151106" TargetMode="External"/><Relationship Id="rId70" Type="http://schemas.openxmlformats.org/officeDocument/2006/relationships/hyperlink" Target="https://show.meitu.com/detail?feed_id=6617652032348881921&amp;root_id=1032197696&amp;stat_gid=1861358451&amp;stat_uid=1032197696" TargetMode="External"/><Relationship Id="rId75" Type="http://schemas.openxmlformats.org/officeDocument/2006/relationships/hyperlink" Target="https://www.xiaohongshu.com/user/profile/5ab675fc4eacab5edac2284d?xhsshare=CopyLink&amp;appuid=5ab675fc4eacab5edac2284d&amp;apptime=1574857088" TargetMode="External"/><Relationship Id="rId83" Type="http://schemas.openxmlformats.org/officeDocument/2006/relationships/hyperlink" Target="https://www.xiaohongshu.com/user/profile/5760e2815e87e7692533185c?xhsshare=CopyLink&amp;appuid=5760e2815e87e7692533185c&amp;apptime=1570581798" TargetMode="External"/><Relationship Id="rId88" Type="http://schemas.openxmlformats.org/officeDocument/2006/relationships/hyperlink" Target="https://www.xiaohongshu.com/user/profile/5a1a97e611be1032e17346f7?xhsshare=CopyLink&amp;appuid=5a1a97e611be1032e17346f7&amp;apptime=1574854214" TargetMode="External"/><Relationship Id="rId91" Type="http://schemas.openxmlformats.org/officeDocument/2006/relationships/hyperlink" Target="https://www.xiaohongshu.com/user/profile/5c71107b0000000010031462?xhsshare=CopyLink&amp;appuid=5c71107b0000000010031462&amp;apptime=1571994220" TargetMode="External"/><Relationship Id="rId96" Type="http://schemas.openxmlformats.org/officeDocument/2006/relationships/hyperlink" Target="https://www.xiaohongshu.com/user/profile/5d5e75780000000001020ff0?xhsshare=CopyLink&amp;appuid=5d5e75780000000001020ff0&amp;apptime=1574864524" TargetMode="External"/><Relationship Id="rId1" Type="http://schemas.openxmlformats.org/officeDocument/2006/relationships/hyperlink" Target="https://www.xiaohongshu.com/user/profile/5bc8256170a0790001a89df3?xhsshare=CopyLink&amp;appuid=5b042137e8ac2b5fa164dec7&amp;apptime=1568792034" TargetMode="External"/><Relationship Id="rId6" Type="http://schemas.openxmlformats.org/officeDocument/2006/relationships/hyperlink" Target="https://www.xiaohongshu.com/discovery/item/5e007fc700000000010033cf?xhsshare=CopyLink&amp;appuid=56547a81e4b1cf7c7683e75e&amp;apptime=1577091161" TargetMode="External"/><Relationship Id="rId15" Type="http://schemas.openxmlformats.org/officeDocument/2006/relationships/hyperlink" Target="https://www.xiaohongshu.com/discovery/item/5e01bc410000000001005d9b?xhsshare=CopyLink&amp;appuid=5ace9141e8ac2b7e168b96cd&amp;apptime=1616151273" TargetMode="External"/><Relationship Id="rId23" Type="http://schemas.openxmlformats.org/officeDocument/2006/relationships/hyperlink" Target="https://show.meitu.com/detail?feed_id=6615544490953016321&amp;root_id=1089085357&amp;stat_gid=1584342135&amp;stat_uid=1089085357" TargetMode="External"/><Relationship Id="rId28" Type="http://schemas.openxmlformats.org/officeDocument/2006/relationships/hyperlink" Target="https://www.xiaohongshu.com/discovery/item/5e0495410000000001006967?xhsshare=CopyLink&amp;appuid=5c791394000000001000b928&amp;apptime=1577359095" TargetMode="External"/><Relationship Id="rId36" Type="http://schemas.openxmlformats.org/officeDocument/2006/relationships/hyperlink" Target="https://community.kaola.com/idea/12656657.html?shareOs=iOS&amp;datid=__da_230bb323_5691a97408c33c80" TargetMode="External"/><Relationship Id="rId49" Type="http://schemas.openxmlformats.org/officeDocument/2006/relationships/hyperlink" Target="https://m.oasis.weibo.cn/v1/h5/share?sid=4455238641576445%20https://m.oasis.weibo.cn/v1/h5/share?sid=4455238641576445" TargetMode="External"/><Relationship Id="rId57" Type="http://schemas.openxmlformats.org/officeDocument/2006/relationships/hyperlink" Target="https://www.xiaohongshu.com/discovery/item/5e102b040000000001005d39?xhsshare=CopyLink&amp;appuid=5ace9141e8ac2b7e168b96cd&amp;apptime=1616151656" TargetMode="External"/><Relationship Id="rId10" Type="http://schemas.openxmlformats.org/officeDocument/2006/relationships/hyperlink" Target="https://show.meitu.com/detail?feed_id=6614859933018752001&amp;lang=cn&amp;stat_id=6614859933018752001&amp;stat_gid=1931298097&amp;stat_uid=1644954936" TargetMode="External"/><Relationship Id="rId31" Type="http://schemas.openxmlformats.org/officeDocument/2006/relationships/hyperlink" Target="https://m.weibo.cn/2795699714/4453808501875798" TargetMode="External"/><Relationship Id="rId44" Type="http://schemas.openxmlformats.org/officeDocument/2006/relationships/hyperlink" Target="https://show.meitu.com/detail?feed_id=6617333075226133505&amp;lang=cn&amp;stat_id=6617333075226133505&amp;stat_gid=2062654676&amp;stat_uid=1705847091" TargetMode="External"/><Relationship Id="rId52" Type="http://schemas.openxmlformats.org/officeDocument/2006/relationships/hyperlink" Target="https://m.weibo.cn/2875361664/4455528095217165" TargetMode="External"/><Relationship Id="rId60" Type="http://schemas.openxmlformats.org/officeDocument/2006/relationships/hyperlink" Target="https://m.weibo.cn/3779609875/4453713689045394" TargetMode="External"/><Relationship Id="rId65" Type="http://schemas.openxmlformats.org/officeDocument/2006/relationships/hyperlink" Target="https://m.weibo.cn/5647298416/4458012238328115" TargetMode="External"/><Relationship Id="rId73" Type="http://schemas.openxmlformats.org/officeDocument/2006/relationships/hyperlink" Target="https://www.xiaohongshu.com/user/profile/5936169f5e87e77fb3033883?xhsshare=CopyLink&amp;appuid=5936169f5e87e77fb3033883&amp;apptime=1574906879" TargetMode="External"/><Relationship Id="rId78" Type="http://schemas.openxmlformats.org/officeDocument/2006/relationships/hyperlink" Target="https://www.xiaohongshu.com/user/profile/5997a0dc82ec394bed8fbeb0?xhsshare=CopyLink&amp;appuid=5997a0dc82ec394bed8fbeb0&amp;apptime=1574855004" TargetMode="External"/><Relationship Id="rId81" Type="http://schemas.openxmlformats.org/officeDocument/2006/relationships/hyperlink" Target="https://www.xiaohongshu.com/user/profile/569d8fc11c07df52289c4ad5?xhsshare=CopyLink&amp;appuid=569d8fc11c07df52289c4ad5&amp;apptime=1574855063" TargetMode="External"/><Relationship Id="rId86" Type="http://schemas.openxmlformats.org/officeDocument/2006/relationships/hyperlink" Target="https://www.xiaohongshu.com/user/profile/5a2c24214eacab4a03eddc88?xhsshare=CopyLink&amp;appuid=5a2c24214eacab4a03eddc88&amp;apptime=1563089723" TargetMode="External"/><Relationship Id="rId94" Type="http://schemas.openxmlformats.org/officeDocument/2006/relationships/hyperlink" Target="https://www.xiaohongshu.com/user/profile/5c35ad160000000007005d49?xhsshare=CopyLink&amp;appuid=5c35ad160000000007005d49&amp;apptime=1574864010" TargetMode="External"/><Relationship Id="rId99" Type="http://schemas.openxmlformats.org/officeDocument/2006/relationships/hyperlink" Target="https://www.xiaohongshu.com/user/profile/5d45a3800000000010038b09?xhsshare=CopyLink&amp;appuid=5d45a3800000000010038b09&amp;apptime=1573150668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h5.xiuxiu.meitu.com/share/?feed_id=6614788572980184065&amp;to=detail&amp;lang=cn" TargetMode="External"/><Relationship Id="rId9" Type="http://schemas.openxmlformats.org/officeDocument/2006/relationships/hyperlink" Target="https://www.xiaohongshu.com/discovery/item/5e00b4f30000000001007bd4?xhsshare=CopyLink&amp;appuid=5ace9141e8ac2b7e168b96cd&amp;apptime=1616150674" TargetMode="External"/><Relationship Id="rId13" Type="http://schemas.openxmlformats.org/officeDocument/2006/relationships/hyperlink" Target="http://community.kaola.com/idea/12653194.html?shareTo=fz&amp;shareOs=android&amp;datid=__da_230bb323_5691a97408c33c80" TargetMode="External"/><Relationship Id="rId18" Type="http://schemas.openxmlformats.org/officeDocument/2006/relationships/hyperlink" Target="https://www.xiaohongshu.com/discovery/item/5e033742000000000100104f?xhsshare=CopyLink&amp;appuid=5ace9141e8ac2b7e168b96cd&amp;apptime=1616150835" TargetMode="External"/><Relationship Id="rId39" Type="http://schemas.openxmlformats.org/officeDocument/2006/relationships/hyperlink" Target="https://www.xiaohongshu.com/discovery/item/5e074d260000000001005fad?xhsshare=CopyLink&amp;appuid=5ace9141e8ac2b7e168b96cd&amp;apptime=1616151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C80"/>
  <sheetViews>
    <sheetView showGridLines="0" tabSelected="1" zoomScale="85" zoomScaleNormal="85" workbookViewId="0">
      <pane xSplit="6" ySplit="2" topLeftCell="G3" activePane="bottomRight" state="frozen"/>
      <selection pane="topRight"/>
      <selection pane="bottomLeft"/>
      <selection pane="bottomRight" activeCell="U50" sqref="U50"/>
    </sheetView>
  </sheetViews>
  <sheetFormatPr defaultColWidth="9.33203125" defaultRowHeight="30.75" customHeight="1" x14ac:dyDescent="0.3"/>
  <cols>
    <col min="1" max="1" width="1.77734375" style="1" customWidth="1"/>
    <col min="2" max="2" width="20.88671875" style="2" customWidth="1"/>
    <col min="3" max="3" width="1.77734375" style="3" customWidth="1"/>
    <col min="4" max="4" width="15.6640625" customWidth="1"/>
    <col min="5" max="6" width="13.33203125" style="48" customWidth="1"/>
    <col min="7" max="7" width="28.88671875" style="48" customWidth="1"/>
    <col min="8" max="8" width="8.6640625" style="49" customWidth="1"/>
    <col min="9" max="9" width="8.6640625" style="49" hidden="1" customWidth="1"/>
    <col min="10" max="10" width="13.33203125" style="48" hidden="1" customWidth="1"/>
    <col min="11" max="11" width="8.33203125" style="48" hidden="1" customWidth="1"/>
    <col min="12" max="12" width="13.33203125" style="50" hidden="1" customWidth="1"/>
    <col min="13" max="13" width="13.6640625" hidden="1" customWidth="1"/>
    <col min="14" max="14" width="8.6640625" style="51" hidden="1" customWidth="1"/>
    <col min="15" max="15" width="10.21875" style="51" hidden="1" customWidth="1"/>
    <col min="16" max="18" width="8.109375" hidden="1" customWidth="1"/>
    <col min="19" max="19" width="0" hidden="1" customWidth="1"/>
    <col min="20" max="20" width="8.109375" style="52" hidden="1" customWidth="1"/>
    <col min="21" max="21" width="24.33203125" style="53" customWidth="1"/>
    <col min="22" max="23" width="8.5546875" style="53" hidden="1" customWidth="1"/>
    <col min="24" max="25" width="10.109375" style="52" customWidth="1"/>
    <col min="26" max="26" width="7.77734375" style="52" customWidth="1"/>
    <col min="27" max="27" width="7.77734375" style="54" customWidth="1"/>
    <col min="28" max="16384" width="9.33203125" style="4"/>
  </cols>
  <sheetData>
    <row r="1" spans="2:29" ht="51" customHeight="1" x14ac:dyDescent="0.25">
      <c r="B1" s="5" t="s">
        <v>0</v>
      </c>
      <c r="D1" s="55" t="s">
        <v>1</v>
      </c>
      <c r="E1" s="55"/>
      <c r="F1" s="55"/>
      <c r="G1" s="55"/>
      <c r="H1" s="56" t="s">
        <v>2</v>
      </c>
      <c r="I1" s="57"/>
      <c r="J1" s="55"/>
      <c r="K1" s="55" t="s">
        <v>3</v>
      </c>
      <c r="L1" s="55"/>
      <c r="M1" s="55"/>
      <c r="N1" s="58" t="s">
        <v>4</v>
      </c>
      <c r="O1" s="58"/>
      <c r="P1" s="55"/>
      <c r="Q1" s="55"/>
      <c r="R1" s="55"/>
      <c r="S1" s="55"/>
      <c r="T1" s="55"/>
      <c r="U1" s="55"/>
      <c r="V1" s="55"/>
      <c r="W1" s="55"/>
      <c r="X1" s="55"/>
      <c r="Y1" s="55"/>
      <c r="Z1" s="59"/>
      <c r="AA1" s="59"/>
    </row>
    <row r="2" spans="2:29" ht="30.75" customHeight="1" x14ac:dyDescent="0.25">
      <c r="B2" s="6">
        <v>43825</v>
      </c>
      <c r="D2" s="13" t="s">
        <v>5</v>
      </c>
      <c r="E2" s="13" t="s">
        <v>6</v>
      </c>
      <c r="F2" s="13" t="s">
        <v>7</v>
      </c>
      <c r="G2" s="13" t="s">
        <v>8</v>
      </c>
      <c r="H2" s="14" t="s">
        <v>9</v>
      </c>
      <c r="I2" s="14" t="s">
        <v>10</v>
      </c>
      <c r="J2" s="13" t="s">
        <v>11</v>
      </c>
      <c r="K2" s="13" t="s">
        <v>12</v>
      </c>
      <c r="L2" s="15" t="s">
        <v>13</v>
      </c>
      <c r="M2" s="16" t="s">
        <v>14</v>
      </c>
      <c r="N2" s="17" t="s">
        <v>15</v>
      </c>
      <c r="O2" s="18" t="s">
        <v>16</v>
      </c>
      <c r="P2" s="13" t="s">
        <v>17</v>
      </c>
      <c r="Q2" s="19" t="s">
        <v>18</v>
      </c>
      <c r="R2" s="19" t="s">
        <v>19</v>
      </c>
      <c r="S2" s="20" t="s">
        <v>20</v>
      </c>
      <c r="T2" s="20" t="s">
        <v>21</v>
      </c>
      <c r="U2" s="21" t="s">
        <v>22</v>
      </c>
      <c r="V2" s="21" t="s">
        <v>23</v>
      </c>
      <c r="W2" s="21" t="s">
        <v>24</v>
      </c>
      <c r="X2" s="22" t="s">
        <v>25</v>
      </c>
      <c r="Y2" s="22" t="s">
        <v>26</v>
      </c>
      <c r="Z2" s="23" t="s">
        <v>27</v>
      </c>
      <c r="AA2" s="23" t="s">
        <v>28</v>
      </c>
    </row>
    <row r="3" spans="2:29" ht="30.75" customHeight="1" x14ac:dyDescent="0.25">
      <c r="B3" s="5" t="s">
        <v>29</v>
      </c>
      <c r="D3" s="24" t="s">
        <v>30</v>
      </c>
      <c r="E3" s="24" t="s">
        <v>31</v>
      </c>
      <c r="F3" s="24" t="s">
        <v>32</v>
      </c>
      <c r="G3" s="61" t="s">
        <v>33</v>
      </c>
      <c r="H3" s="26">
        <v>20000</v>
      </c>
      <c r="I3" s="26">
        <v>600</v>
      </c>
      <c r="J3" s="26" t="s">
        <v>31</v>
      </c>
      <c r="K3" s="27"/>
      <c r="L3" s="28">
        <v>43815</v>
      </c>
      <c r="M3" s="29" t="s">
        <v>34</v>
      </c>
      <c r="N3" s="30">
        <v>89</v>
      </c>
      <c r="O3" s="31">
        <f>tbl邀请[[#This Row],[拍单日期]]+5+tbl邀请[[#This Row],[收货后出稿时间]]</f>
        <v>43820</v>
      </c>
      <c r="P3" s="32" t="s">
        <v>35</v>
      </c>
      <c r="Q3" s="33">
        <v>10</v>
      </c>
      <c r="R3" s="33">
        <v>8</v>
      </c>
      <c r="S3" s="33" t="s">
        <v>35</v>
      </c>
      <c r="T3" s="34">
        <v>600</v>
      </c>
      <c r="U3" s="35"/>
      <c r="V3" s="35" t="s">
        <v>36</v>
      </c>
      <c r="W3" s="36" t="s">
        <v>37</v>
      </c>
      <c r="X3" s="60">
        <v>101</v>
      </c>
      <c r="Y3" s="60">
        <v>16</v>
      </c>
      <c r="Z3" s="60">
        <v>72</v>
      </c>
      <c r="AA3" s="37"/>
    </row>
    <row r="4" spans="2:29" ht="30.75" customHeight="1" x14ac:dyDescent="0.25">
      <c r="B4" s="7">
        <f ca="1">合作跟踪表!婚礼日期-TODAY()</f>
        <v>-449</v>
      </c>
      <c r="D4" s="24" t="s">
        <v>38</v>
      </c>
      <c r="E4" s="24" t="s">
        <v>39</v>
      </c>
      <c r="F4" s="24" t="s">
        <v>38</v>
      </c>
      <c r="G4" s="61" t="s">
        <v>40</v>
      </c>
      <c r="H4" s="26">
        <v>10000</v>
      </c>
      <c r="I4" s="26">
        <v>300</v>
      </c>
      <c r="J4" s="26" t="s">
        <v>41</v>
      </c>
      <c r="K4" s="32"/>
      <c r="L4" s="33">
        <v>43815</v>
      </c>
      <c r="M4" s="33" t="s">
        <v>42</v>
      </c>
      <c r="N4" s="33">
        <v>89</v>
      </c>
      <c r="O4" s="34">
        <f>tbl邀请[[#This Row],[拍单日期]]+5+tbl邀请[[#This Row],[收货后出稿时间]]</f>
        <v>43820</v>
      </c>
      <c r="P4" s="35" t="s">
        <v>35</v>
      </c>
      <c r="Q4" s="33">
        <v>10</v>
      </c>
      <c r="R4" s="33">
        <v>8</v>
      </c>
      <c r="S4" s="33" t="s">
        <v>35</v>
      </c>
      <c r="T4" s="34">
        <v>300</v>
      </c>
      <c r="U4" s="64" t="s">
        <v>324</v>
      </c>
      <c r="V4" s="35"/>
      <c r="W4" s="36"/>
      <c r="X4" s="60">
        <v>44</v>
      </c>
      <c r="Y4" s="60">
        <v>12</v>
      </c>
      <c r="Z4" s="60">
        <v>31</v>
      </c>
      <c r="AA4" s="37"/>
    </row>
    <row r="5" spans="2:29" ht="30.75" customHeight="1" x14ac:dyDescent="0.3">
      <c r="B5" s="8" t="s">
        <v>43</v>
      </c>
      <c r="D5" s="24" t="s">
        <v>44</v>
      </c>
      <c r="E5" s="24" t="s">
        <v>45</v>
      </c>
      <c r="F5" s="24" t="s">
        <v>46</v>
      </c>
      <c r="G5" s="61" t="s">
        <v>47</v>
      </c>
      <c r="H5" s="26">
        <v>11000</v>
      </c>
      <c r="I5" s="26">
        <v>300</v>
      </c>
      <c r="J5" s="26" t="s">
        <v>45</v>
      </c>
      <c r="K5" s="32"/>
      <c r="L5" s="33">
        <v>43815</v>
      </c>
      <c r="M5" s="33" t="s">
        <v>48</v>
      </c>
      <c r="N5" s="33">
        <v>89</v>
      </c>
      <c r="O5" s="34">
        <f>tbl邀请[[#This Row],[拍单日期]]+5+tbl邀请[[#This Row],[收货后出稿时间]]</f>
        <v>43820</v>
      </c>
      <c r="P5" s="35" t="s">
        <v>35</v>
      </c>
      <c r="Q5" s="33">
        <v>10</v>
      </c>
      <c r="R5" s="33">
        <v>9</v>
      </c>
      <c r="S5" s="33" t="s">
        <v>35</v>
      </c>
      <c r="T5" s="34">
        <v>300</v>
      </c>
      <c r="U5" s="64" t="s">
        <v>328</v>
      </c>
      <c r="V5" s="35" t="s">
        <v>49</v>
      </c>
      <c r="W5" s="36"/>
      <c r="X5" s="60">
        <v>152</v>
      </c>
      <c r="Y5" s="60">
        <v>21</v>
      </c>
      <c r="Z5" s="60">
        <v>100</v>
      </c>
      <c r="AA5" s="37" t="s">
        <v>35</v>
      </c>
    </row>
    <row r="6" spans="2:29" ht="30.75" customHeight="1" x14ac:dyDescent="0.25">
      <c r="B6" s="9">
        <f>tbl邀请[[#Totals],[小红书昵称]]</f>
        <v>42</v>
      </c>
      <c r="D6" s="24" t="s">
        <v>50</v>
      </c>
      <c r="E6" s="24" t="s">
        <v>51</v>
      </c>
      <c r="F6" s="24" t="s">
        <v>52</v>
      </c>
      <c r="G6" s="61" t="s">
        <v>53</v>
      </c>
      <c r="H6" s="26">
        <v>34000</v>
      </c>
      <c r="I6" s="26">
        <v>800</v>
      </c>
      <c r="J6" s="26" t="s">
        <v>54</v>
      </c>
      <c r="K6" s="32"/>
      <c r="L6" s="33">
        <v>43815</v>
      </c>
      <c r="M6" s="33" t="s">
        <v>55</v>
      </c>
      <c r="N6" s="33">
        <v>89</v>
      </c>
      <c r="O6" s="34">
        <f>tbl邀请[[#This Row],[拍单日期]]+5+tbl邀请[[#This Row],[收货后出稿时间]]</f>
        <v>43820</v>
      </c>
      <c r="P6" s="35" t="s">
        <v>35</v>
      </c>
      <c r="Q6" s="33">
        <v>10</v>
      </c>
      <c r="R6" s="33">
        <v>5</v>
      </c>
      <c r="S6" s="33" t="s">
        <v>35</v>
      </c>
      <c r="T6" s="34">
        <v>800</v>
      </c>
      <c r="U6" s="64" t="s">
        <v>334</v>
      </c>
      <c r="V6" s="35" t="s">
        <v>56</v>
      </c>
      <c r="W6" s="36" t="s">
        <v>57</v>
      </c>
      <c r="X6" s="60">
        <v>119</v>
      </c>
      <c r="Y6" s="60">
        <v>18</v>
      </c>
      <c r="Z6" s="60">
        <v>27</v>
      </c>
      <c r="AA6" s="37"/>
    </row>
    <row r="7" spans="2:29" ht="30.75" hidden="1" customHeight="1" x14ac:dyDescent="0.3">
      <c r="B7" s="8" t="s">
        <v>58</v>
      </c>
      <c r="D7" s="24" t="s">
        <v>59</v>
      </c>
      <c r="E7" s="24" t="s">
        <v>60</v>
      </c>
      <c r="F7" s="24" t="s">
        <v>61</v>
      </c>
      <c r="G7" s="25" t="s">
        <v>62</v>
      </c>
      <c r="H7" s="26">
        <v>12000</v>
      </c>
      <c r="I7" s="26">
        <v>250</v>
      </c>
      <c r="J7" s="26" t="s">
        <v>63</v>
      </c>
      <c r="K7" s="32"/>
      <c r="L7" s="33">
        <v>43815</v>
      </c>
      <c r="M7" s="33" t="s">
        <v>64</v>
      </c>
      <c r="N7" s="33">
        <v>89</v>
      </c>
      <c r="O7" s="34">
        <f>tbl邀请[[#This Row],[拍单日期]]+5+tbl邀请[[#This Row],[收货后出稿时间]]</f>
        <v>43820</v>
      </c>
      <c r="P7" s="35" t="s">
        <v>35</v>
      </c>
      <c r="Q7" s="33">
        <v>10</v>
      </c>
      <c r="R7" s="33">
        <v>8</v>
      </c>
      <c r="S7" s="33" t="s">
        <v>35</v>
      </c>
      <c r="T7" s="34">
        <v>250</v>
      </c>
      <c r="U7" s="35" t="s">
        <v>65</v>
      </c>
      <c r="V7" s="35" t="s">
        <v>66</v>
      </c>
      <c r="W7" s="36"/>
      <c r="X7" s="60">
        <v>52</v>
      </c>
      <c r="Y7" s="60">
        <v>10</v>
      </c>
      <c r="Z7" s="60">
        <v>50</v>
      </c>
      <c r="AA7" s="37" t="s">
        <v>35</v>
      </c>
      <c r="AC7" s="12"/>
    </row>
    <row r="8" spans="2:29" ht="31.5" customHeight="1" x14ac:dyDescent="0.25">
      <c r="B8" s="9">
        <f>tbl邀请[[#Totals],[拍单日期]]</f>
        <v>42</v>
      </c>
      <c r="D8" s="24" t="s">
        <v>67</v>
      </c>
      <c r="E8" s="24" t="s">
        <v>68</v>
      </c>
      <c r="F8" s="24" t="s">
        <v>69</v>
      </c>
      <c r="G8" s="25" t="s">
        <v>70</v>
      </c>
      <c r="H8" s="26">
        <v>23000</v>
      </c>
      <c r="I8" s="26">
        <v>500</v>
      </c>
      <c r="J8" s="26" t="s">
        <v>71</v>
      </c>
      <c r="K8" s="32"/>
      <c r="L8" s="33">
        <v>43815</v>
      </c>
      <c r="M8" s="33" t="s">
        <v>72</v>
      </c>
      <c r="N8" s="33">
        <v>89</v>
      </c>
      <c r="O8" s="34">
        <f>tbl邀请[[#This Row],[拍单日期]]+5+tbl邀请[[#This Row],[收货后出稿时间]]</f>
        <v>43820</v>
      </c>
      <c r="P8" s="35" t="s">
        <v>35</v>
      </c>
      <c r="Q8" s="33">
        <v>10</v>
      </c>
      <c r="R8" s="33">
        <v>8</v>
      </c>
      <c r="S8" s="33" t="s">
        <v>35</v>
      </c>
      <c r="T8" s="34">
        <v>500</v>
      </c>
      <c r="U8" s="64" t="s">
        <v>335</v>
      </c>
      <c r="V8" s="35"/>
      <c r="W8" s="36"/>
      <c r="X8" s="60">
        <v>29</v>
      </c>
      <c r="Y8" s="60">
        <v>16</v>
      </c>
      <c r="Z8" s="60">
        <v>33</v>
      </c>
      <c r="AA8" s="37"/>
    </row>
    <row r="9" spans="2:29" ht="30.75" customHeight="1" x14ac:dyDescent="0.3">
      <c r="B9" s="8" t="s">
        <v>73</v>
      </c>
      <c r="D9" s="24" t="s">
        <v>74</v>
      </c>
      <c r="E9" s="24" t="s">
        <v>75</v>
      </c>
      <c r="F9" s="24" t="s">
        <v>76</v>
      </c>
      <c r="G9" s="25" t="s">
        <v>77</v>
      </c>
      <c r="H9" s="26">
        <v>34450</v>
      </c>
      <c r="I9" s="26">
        <v>800</v>
      </c>
      <c r="J9" s="26" t="s">
        <v>78</v>
      </c>
      <c r="K9" s="32"/>
      <c r="L9" s="33">
        <v>43815</v>
      </c>
      <c r="M9" s="33" t="s">
        <v>79</v>
      </c>
      <c r="N9" s="33">
        <v>89</v>
      </c>
      <c r="O9" s="34">
        <f>tbl邀请[[#This Row],[拍单日期]]+5+tbl邀请[[#This Row],[收货后出稿时间]]</f>
        <v>43820</v>
      </c>
      <c r="P9" s="35" t="s">
        <v>35</v>
      </c>
      <c r="Q9" s="33">
        <v>8</v>
      </c>
      <c r="R9" s="33">
        <v>6</v>
      </c>
      <c r="S9" s="33" t="s">
        <v>35</v>
      </c>
      <c r="T9" s="34">
        <v>800</v>
      </c>
      <c r="U9" s="64" t="s">
        <v>336</v>
      </c>
      <c r="V9" s="35"/>
      <c r="W9" s="36"/>
      <c r="X9" s="60">
        <v>146</v>
      </c>
      <c r="Y9" s="60">
        <v>27</v>
      </c>
      <c r="Z9" s="60">
        <v>24</v>
      </c>
      <c r="AA9" s="37"/>
    </row>
    <row r="10" spans="2:29" ht="30.75" customHeight="1" x14ac:dyDescent="0.25">
      <c r="B10" s="9">
        <f>tbl邀请[[#Totals],[是否交稿]]</f>
        <v>42</v>
      </c>
      <c r="D10" s="24" t="s">
        <v>80</v>
      </c>
      <c r="E10" s="24" t="s">
        <v>81</v>
      </c>
      <c r="F10" s="24" t="s">
        <v>82</v>
      </c>
      <c r="G10" s="61" t="s">
        <v>83</v>
      </c>
      <c r="H10" s="26">
        <v>169000</v>
      </c>
      <c r="I10" s="26">
        <v>3000</v>
      </c>
      <c r="J10" s="26" t="s">
        <v>84</v>
      </c>
      <c r="K10" s="32"/>
      <c r="L10" s="33">
        <v>43815</v>
      </c>
      <c r="M10" s="33" t="s">
        <v>85</v>
      </c>
      <c r="N10" s="33">
        <v>89</v>
      </c>
      <c r="O10" s="34">
        <f>tbl邀请[[#This Row],[拍单日期]]+5+tbl邀请[[#This Row],[收货后出稿时间]]</f>
        <v>43820</v>
      </c>
      <c r="P10" s="35" t="s">
        <v>35</v>
      </c>
      <c r="Q10" s="33">
        <v>10</v>
      </c>
      <c r="R10" s="33">
        <v>9</v>
      </c>
      <c r="S10" s="33" t="s">
        <v>35</v>
      </c>
      <c r="T10" s="34">
        <v>3000</v>
      </c>
      <c r="U10" s="35"/>
      <c r="V10" s="35" t="s">
        <v>86</v>
      </c>
      <c r="W10" s="36"/>
      <c r="X10" s="60">
        <v>128</v>
      </c>
      <c r="Y10" s="60">
        <v>53</v>
      </c>
      <c r="Z10" s="60">
        <v>118</v>
      </c>
      <c r="AA10" s="37"/>
    </row>
    <row r="11" spans="2:29" ht="30.75" hidden="1" customHeight="1" x14ac:dyDescent="0.3">
      <c r="B11" s="8" t="s">
        <v>87</v>
      </c>
      <c r="D11" s="24" t="s">
        <v>88</v>
      </c>
      <c r="E11" s="24" t="s">
        <v>89</v>
      </c>
      <c r="F11" s="24" t="s">
        <v>88</v>
      </c>
      <c r="G11" s="25" t="s">
        <v>90</v>
      </c>
      <c r="H11" s="26">
        <v>13000</v>
      </c>
      <c r="I11" s="26">
        <v>350</v>
      </c>
      <c r="J11" s="26" t="s">
        <v>89</v>
      </c>
      <c r="K11" s="32"/>
      <c r="L11" s="33">
        <v>43815</v>
      </c>
      <c r="M11" s="33" t="s">
        <v>91</v>
      </c>
      <c r="N11" s="33">
        <v>89</v>
      </c>
      <c r="O11" s="34">
        <f>tbl邀请[[#This Row],[拍单日期]]+5+tbl邀请[[#This Row],[收货后出稿时间]]</f>
        <v>43820</v>
      </c>
      <c r="P11" s="35" t="s">
        <v>35</v>
      </c>
      <c r="Q11" s="33">
        <v>10</v>
      </c>
      <c r="R11" s="33">
        <v>8</v>
      </c>
      <c r="S11" s="33" t="s">
        <v>35</v>
      </c>
      <c r="T11" s="34">
        <v>350</v>
      </c>
      <c r="U11" s="35" t="s">
        <v>92</v>
      </c>
      <c r="V11" s="35" t="s">
        <v>93</v>
      </c>
      <c r="W11" s="36"/>
      <c r="X11" s="60">
        <v>105</v>
      </c>
      <c r="Y11" s="60">
        <v>17</v>
      </c>
      <c r="Z11" s="60">
        <v>86</v>
      </c>
      <c r="AA11" s="37"/>
    </row>
    <row r="12" spans="2:29" ht="30.75" customHeight="1" x14ac:dyDescent="0.25">
      <c r="B12" s="9">
        <f>tbl邀请[[#Totals],[是否发布]]</f>
        <v>42</v>
      </c>
      <c r="D12" s="24" t="s">
        <v>94</v>
      </c>
      <c r="E12" s="24" t="s">
        <v>95</v>
      </c>
      <c r="F12" s="24" t="s">
        <v>96</v>
      </c>
      <c r="G12" s="61" t="s">
        <v>97</v>
      </c>
      <c r="H12" s="26">
        <v>11000</v>
      </c>
      <c r="I12" s="26">
        <v>300</v>
      </c>
      <c r="J12" s="26" t="s">
        <v>98</v>
      </c>
      <c r="K12" s="32"/>
      <c r="L12" s="33">
        <v>43815</v>
      </c>
      <c r="M12" s="33" t="s">
        <v>99</v>
      </c>
      <c r="N12" s="33">
        <v>89</v>
      </c>
      <c r="O12" s="34">
        <f>tbl邀请[[#This Row],[拍单日期]]+5+tbl邀请[[#This Row],[收货后出稿时间]]</f>
        <v>43820</v>
      </c>
      <c r="P12" s="35" t="s">
        <v>35</v>
      </c>
      <c r="Q12" s="33">
        <v>10</v>
      </c>
      <c r="R12" s="33">
        <v>5</v>
      </c>
      <c r="S12" s="33" t="s">
        <v>35</v>
      </c>
      <c r="T12" s="34">
        <v>300</v>
      </c>
      <c r="U12" s="64" t="s">
        <v>328</v>
      </c>
      <c r="V12" s="35" t="s">
        <v>100</v>
      </c>
      <c r="W12" s="36"/>
      <c r="X12" s="60">
        <v>29</v>
      </c>
      <c r="Y12" s="60">
        <v>5</v>
      </c>
      <c r="Z12" s="60">
        <v>31</v>
      </c>
      <c r="AA12" s="37"/>
    </row>
    <row r="13" spans="2:29" ht="30.75" customHeight="1" x14ac:dyDescent="0.3">
      <c r="B13" s="8" t="s">
        <v>101</v>
      </c>
      <c r="D13" s="24" t="s">
        <v>102</v>
      </c>
      <c r="E13" s="24" t="s">
        <v>103</v>
      </c>
      <c r="F13" s="24" t="s">
        <v>102</v>
      </c>
      <c r="G13" s="61" t="s">
        <v>104</v>
      </c>
      <c r="H13" s="26">
        <v>15000</v>
      </c>
      <c r="I13" s="26">
        <v>300</v>
      </c>
      <c r="J13" s="26" t="s">
        <v>105</v>
      </c>
      <c r="K13" s="32"/>
      <c r="L13" s="33">
        <v>43815</v>
      </c>
      <c r="M13" s="33" t="s">
        <v>106</v>
      </c>
      <c r="N13" s="33">
        <v>89</v>
      </c>
      <c r="O13" s="34">
        <f>tbl邀请[[#This Row],[拍单日期]]+5+tbl邀请[[#This Row],[收货后出稿时间]]</f>
        <v>43820</v>
      </c>
      <c r="P13" s="35" t="s">
        <v>35</v>
      </c>
      <c r="Q13" s="33">
        <v>10</v>
      </c>
      <c r="R13" s="33">
        <v>8</v>
      </c>
      <c r="S13" s="33" t="s">
        <v>35</v>
      </c>
      <c r="T13" s="34">
        <v>300</v>
      </c>
      <c r="U13" s="64" t="s">
        <v>337</v>
      </c>
      <c r="V13" s="35" t="s">
        <v>107</v>
      </c>
      <c r="W13" s="36" t="s">
        <v>108</v>
      </c>
      <c r="X13" s="60">
        <v>58</v>
      </c>
      <c r="Y13" s="60">
        <v>24</v>
      </c>
      <c r="Z13" s="60">
        <v>60</v>
      </c>
      <c r="AA13" s="37"/>
    </row>
    <row r="14" spans="2:29" ht="30.75" customHeight="1" x14ac:dyDescent="0.25">
      <c r="B14" s="10">
        <f>tbl邀请[[#Totals],[拍单金额]]</f>
        <v>3738</v>
      </c>
      <c r="D14" s="24" t="s">
        <v>109</v>
      </c>
      <c r="E14" s="24" t="s">
        <v>110</v>
      </c>
      <c r="F14" s="24" t="s">
        <v>111</v>
      </c>
      <c r="G14" s="61" t="s">
        <v>112</v>
      </c>
      <c r="H14" s="26">
        <v>22000</v>
      </c>
      <c r="I14" s="26">
        <v>500</v>
      </c>
      <c r="J14" s="26" t="s">
        <v>113</v>
      </c>
      <c r="K14" s="32"/>
      <c r="L14" s="33">
        <v>43815</v>
      </c>
      <c r="M14" s="33" t="s">
        <v>114</v>
      </c>
      <c r="N14" s="33">
        <v>89</v>
      </c>
      <c r="O14" s="34">
        <f>tbl邀请[[#This Row],[拍单日期]]+5+tbl邀请[[#This Row],[收货后出稿时间]]</f>
        <v>43820</v>
      </c>
      <c r="P14" s="35" t="s">
        <v>35</v>
      </c>
      <c r="Q14" s="33">
        <v>10</v>
      </c>
      <c r="R14" s="33">
        <v>9</v>
      </c>
      <c r="S14" s="33" t="s">
        <v>35</v>
      </c>
      <c r="T14" s="34">
        <v>500</v>
      </c>
      <c r="U14" s="64" t="s">
        <v>329</v>
      </c>
      <c r="V14" s="35"/>
      <c r="W14" s="36"/>
      <c r="X14" s="60">
        <v>426</v>
      </c>
      <c r="Y14" s="60">
        <v>20</v>
      </c>
      <c r="Z14" s="60">
        <v>335</v>
      </c>
      <c r="AA14" s="37" t="s">
        <v>35</v>
      </c>
    </row>
    <row r="15" spans="2:29" ht="30.75" customHeight="1" x14ac:dyDescent="0.3">
      <c r="B15" s="8" t="s">
        <v>115</v>
      </c>
      <c r="D15" s="24" t="s">
        <v>116</v>
      </c>
      <c r="E15" s="24" t="s">
        <v>117</v>
      </c>
      <c r="F15" s="24" t="s">
        <v>118</v>
      </c>
      <c r="G15" s="61" t="s">
        <v>119</v>
      </c>
      <c r="H15" s="26">
        <v>12000</v>
      </c>
      <c r="I15" s="26">
        <v>350</v>
      </c>
      <c r="J15" s="26" t="s">
        <v>120</v>
      </c>
      <c r="K15" s="32"/>
      <c r="L15" s="33">
        <v>43815</v>
      </c>
      <c r="M15" s="33" t="s">
        <v>121</v>
      </c>
      <c r="N15" s="33">
        <v>89</v>
      </c>
      <c r="O15" s="34">
        <f>tbl邀请[[#This Row],[拍单日期]]+5+tbl邀请[[#This Row],[收货后出稿时间]]</f>
        <v>43820</v>
      </c>
      <c r="P15" s="35" t="s">
        <v>35</v>
      </c>
      <c r="Q15" s="33">
        <v>10</v>
      </c>
      <c r="R15" s="33">
        <v>8</v>
      </c>
      <c r="S15" s="33" t="s">
        <v>35</v>
      </c>
      <c r="T15" s="34">
        <v>350</v>
      </c>
      <c r="U15" s="64" t="s">
        <v>338</v>
      </c>
      <c r="V15" s="35" t="s">
        <v>122</v>
      </c>
      <c r="W15" s="36" t="s">
        <v>123</v>
      </c>
      <c r="X15" s="60">
        <v>55</v>
      </c>
      <c r="Y15" s="60">
        <v>14</v>
      </c>
      <c r="Z15" s="60">
        <v>57</v>
      </c>
      <c r="AA15" s="37"/>
    </row>
    <row r="16" spans="2:29" ht="30.75" customHeight="1" x14ac:dyDescent="0.25">
      <c r="B16" s="10">
        <f>tbl邀请[[#Totals],[结算金额]]</f>
        <v>20350</v>
      </c>
      <c r="D16" s="24" t="s">
        <v>124</v>
      </c>
      <c r="E16" s="24" t="s">
        <v>125</v>
      </c>
      <c r="F16" s="24" t="s">
        <v>126</v>
      </c>
      <c r="G16" s="61" t="s">
        <v>127</v>
      </c>
      <c r="H16" s="26">
        <v>13000</v>
      </c>
      <c r="I16" s="26">
        <v>300</v>
      </c>
      <c r="J16" s="26" t="s">
        <v>128</v>
      </c>
      <c r="K16" s="32"/>
      <c r="L16" s="33">
        <v>43815</v>
      </c>
      <c r="M16" s="33" t="s">
        <v>129</v>
      </c>
      <c r="N16" s="33">
        <v>89</v>
      </c>
      <c r="O16" s="34">
        <f>tbl邀请[[#This Row],[拍单日期]]+5+tbl邀请[[#This Row],[收货后出稿时间]]</f>
        <v>43820</v>
      </c>
      <c r="P16" s="35" t="s">
        <v>35</v>
      </c>
      <c r="Q16" s="33">
        <v>10</v>
      </c>
      <c r="R16" s="33">
        <v>8</v>
      </c>
      <c r="S16" s="33" t="s">
        <v>35</v>
      </c>
      <c r="T16" s="34">
        <v>300</v>
      </c>
      <c r="U16" s="64" t="s">
        <v>331</v>
      </c>
      <c r="V16" s="35" t="s">
        <v>130</v>
      </c>
      <c r="W16" s="36"/>
      <c r="X16" s="60">
        <v>97</v>
      </c>
      <c r="Y16" s="60">
        <v>17</v>
      </c>
      <c r="Z16" s="60">
        <v>83</v>
      </c>
      <c r="AA16" s="37"/>
    </row>
    <row r="17" spans="2:27" ht="30.75" customHeight="1" x14ac:dyDescent="0.3">
      <c r="B17" s="8" t="s">
        <v>131</v>
      </c>
      <c r="D17" s="24" t="s">
        <v>132</v>
      </c>
      <c r="E17" s="24" t="s">
        <v>133</v>
      </c>
      <c r="F17" s="24" t="s">
        <v>134</v>
      </c>
      <c r="G17" s="61" t="s">
        <v>135</v>
      </c>
      <c r="H17" s="26">
        <v>11000</v>
      </c>
      <c r="I17" s="26">
        <v>200</v>
      </c>
      <c r="J17" s="26" t="s">
        <v>136</v>
      </c>
      <c r="K17" s="32"/>
      <c r="L17" s="33">
        <v>43815</v>
      </c>
      <c r="M17" s="33" t="s">
        <v>137</v>
      </c>
      <c r="N17" s="33">
        <v>89</v>
      </c>
      <c r="O17" s="34">
        <f>tbl邀请[[#This Row],[拍单日期]]+5+tbl邀请[[#This Row],[收货后出稿时间]]</f>
        <v>43820</v>
      </c>
      <c r="P17" s="35" t="s">
        <v>35</v>
      </c>
      <c r="Q17" s="33">
        <v>10</v>
      </c>
      <c r="R17" s="33">
        <v>6</v>
      </c>
      <c r="S17" s="33" t="s">
        <v>35</v>
      </c>
      <c r="T17" s="34">
        <v>200</v>
      </c>
      <c r="U17" s="64" t="s">
        <v>322</v>
      </c>
      <c r="V17" s="35" t="s">
        <v>138</v>
      </c>
      <c r="W17" s="36"/>
      <c r="X17" s="60">
        <v>74</v>
      </c>
      <c r="Y17" s="60">
        <v>16</v>
      </c>
      <c r="Z17" s="60">
        <v>62</v>
      </c>
      <c r="AA17" s="37"/>
    </row>
    <row r="18" spans="2:27" ht="30.75" customHeight="1" x14ac:dyDescent="0.25">
      <c r="B18" s="10">
        <f>tbl邀请[[#Totals],[笔记报价]]-B16</f>
        <v>0</v>
      </c>
      <c r="D18" s="24" t="s">
        <v>139</v>
      </c>
      <c r="E18" s="24" t="s">
        <v>140</v>
      </c>
      <c r="F18" s="24" t="s">
        <v>139</v>
      </c>
      <c r="G18" s="61" t="s">
        <v>340</v>
      </c>
      <c r="H18" s="26">
        <v>13000</v>
      </c>
      <c r="I18" s="26">
        <v>300</v>
      </c>
      <c r="J18" s="26" t="s">
        <v>141</v>
      </c>
      <c r="K18" s="32"/>
      <c r="L18" s="33">
        <v>43815</v>
      </c>
      <c r="M18" s="33" t="s">
        <v>142</v>
      </c>
      <c r="N18" s="33">
        <v>89</v>
      </c>
      <c r="O18" s="34">
        <f>tbl邀请[[#This Row],[拍单日期]]+5+tbl邀请[[#This Row],[收货后出稿时间]]</f>
        <v>43820</v>
      </c>
      <c r="P18" s="35" t="s">
        <v>35</v>
      </c>
      <c r="Q18" s="33">
        <v>8</v>
      </c>
      <c r="R18" s="33">
        <v>6</v>
      </c>
      <c r="S18" s="33" t="s">
        <v>35</v>
      </c>
      <c r="T18" s="34">
        <v>300</v>
      </c>
      <c r="U18" s="64" t="s">
        <v>339</v>
      </c>
      <c r="V18" s="35" t="s">
        <v>143</v>
      </c>
      <c r="W18" s="36"/>
      <c r="X18" s="60">
        <v>22</v>
      </c>
      <c r="Y18" s="60">
        <v>1</v>
      </c>
      <c r="Z18" s="60">
        <v>19</v>
      </c>
      <c r="AA18" s="37"/>
    </row>
    <row r="19" spans="2:27" ht="30.75" customHeight="1" x14ac:dyDescent="0.3">
      <c r="D19" s="24" t="s">
        <v>144</v>
      </c>
      <c r="E19" s="24" t="s">
        <v>145</v>
      </c>
      <c r="F19" s="65" t="s">
        <v>314</v>
      </c>
      <c r="G19" s="61" t="s">
        <v>146</v>
      </c>
      <c r="H19" s="26">
        <v>12000</v>
      </c>
      <c r="I19" s="26">
        <v>300</v>
      </c>
      <c r="J19" s="26" t="s">
        <v>147</v>
      </c>
      <c r="K19" s="32"/>
      <c r="L19" s="33">
        <v>43815</v>
      </c>
      <c r="M19" s="33" t="s">
        <v>148</v>
      </c>
      <c r="N19" s="33">
        <v>89</v>
      </c>
      <c r="O19" s="34">
        <f>tbl邀请[[#This Row],[拍单日期]]+5+tbl邀请[[#This Row],[收货后出稿时间]]</f>
        <v>43820</v>
      </c>
      <c r="P19" s="35" t="s">
        <v>35</v>
      </c>
      <c r="Q19" s="33">
        <v>10</v>
      </c>
      <c r="R19" s="33">
        <v>8</v>
      </c>
      <c r="S19" s="33" t="s">
        <v>35</v>
      </c>
      <c r="T19" s="34">
        <v>300</v>
      </c>
      <c r="U19" s="66"/>
      <c r="V19" s="35" t="s">
        <v>149</v>
      </c>
      <c r="W19" s="36"/>
      <c r="X19" s="60">
        <v>407</v>
      </c>
      <c r="Y19" s="60">
        <v>4</v>
      </c>
      <c r="Z19" s="60">
        <v>333</v>
      </c>
      <c r="AA19" s="37" t="s">
        <v>35</v>
      </c>
    </row>
    <row r="20" spans="2:27" ht="30.75" customHeight="1" x14ac:dyDescent="0.3">
      <c r="B20" s="2" t="s">
        <v>150</v>
      </c>
      <c r="D20" s="24" t="s">
        <v>151</v>
      </c>
      <c r="E20" s="24" t="s">
        <v>152</v>
      </c>
      <c r="F20" s="24" t="s">
        <v>153</v>
      </c>
      <c r="G20" s="61" t="s">
        <v>154</v>
      </c>
      <c r="H20" s="26">
        <v>11000</v>
      </c>
      <c r="I20" s="26">
        <v>300</v>
      </c>
      <c r="J20" s="26" t="s">
        <v>155</v>
      </c>
      <c r="K20" s="32"/>
      <c r="L20" s="33">
        <v>43815</v>
      </c>
      <c r="M20" s="33" t="s">
        <v>156</v>
      </c>
      <c r="N20" s="33">
        <v>89</v>
      </c>
      <c r="O20" s="34">
        <f>tbl邀请[[#This Row],[拍单日期]]+5+tbl邀请[[#This Row],[收货后出稿时间]]</f>
        <v>43820</v>
      </c>
      <c r="P20" s="35" t="s">
        <v>35</v>
      </c>
      <c r="Q20" s="33">
        <v>10</v>
      </c>
      <c r="R20" s="33">
        <v>8</v>
      </c>
      <c r="S20" s="33" t="s">
        <v>35</v>
      </c>
      <c r="T20" s="34">
        <v>300</v>
      </c>
      <c r="U20" s="64" t="s">
        <v>341</v>
      </c>
      <c r="V20" s="35" t="s">
        <v>157</v>
      </c>
      <c r="W20" s="36" t="s">
        <v>158</v>
      </c>
      <c r="X20" s="60">
        <v>23</v>
      </c>
      <c r="Y20" s="60">
        <v>1</v>
      </c>
      <c r="Z20" s="60">
        <v>21</v>
      </c>
      <c r="AA20" s="37"/>
    </row>
    <row r="21" spans="2:27" ht="30.75" hidden="1" customHeight="1" x14ac:dyDescent="0.3">
      <c r="B21" s="11">
        <f ca="1">TODAY()</f>
        <v>44274</v>
      </c>
      <c r="D21" s="24" t="s">
        <v>159</v>
      </c>
      <c r="E21" s="24" t="s">
        <v>160</v>
      </c>
      <c r="F21" s="24" t="s">
        <v>161</v>
      </c>
      <c r="G21" s="25" t="s">
        <v>162</v>
      </c>
      <c r="H21" s="26">
        <v>62000</v>
      </c>
      <c r="I21" s="26">
        <v>800</v>
      </c>
      <c r="J21" s="26" t="s">
        <v>160</v>
      </c>
      <c r="K21" s="32"/>
      <c r="L21" s="33">
        <v>43815</v>
      </c>
      <c r="M21" s="33" t="s">
        <v>163</v>
      </c>
      <c r="N21" s="33">
        <v>89</v>
      </c>
      <c r="O21" s="34">
        <f>tbl邀请[[#This Row],[拍单日期]]+5+tbl邀请[[#This Row],[收货后出稿时间]]</f>
        <v>43820</v>
      </c>
      <c r="P21" s="35" t="s">
        <v>35</v>
      </c>
      <c r="Q21" s="33">
        <v>10</v>
      </c>
      <c r="R21" s="33">
        <v>7</v>
      </c>
      <c r="S21" s="33" t="s">
        <v>35</v>
      </c>
      <c r="T21" s="34">
        <v>800</v>
      </c>
      <c r="U21" s="35" t="s">
        <v>164</v>
      </c>
      <c r="V21" s="35"/>
      <c r="W21" s="36"/>
      <c r="X21" s="60">
        <v>242</v>
      </c>
      <c r="Y21" s="60">
        <v>8</v>
      </c>
      <c r="Z21" s="60">
        <v>199</v>
      </c>
      <c r="AA21" s="37"/>
    </row>
    <row r="22" spans="2:27" ht="30.75" customHeight="1" x14ac:dyDescent="0.3">
      <c r="D22" s="24" t="s">
        <v>165</v>
      </c>
      <c r="E22" s="24" t="s">
        <v>166</v>
      </c>
      <c r="F22" s="62" t="s">
        <v>315</v>
      </c>
      <c r="G22" s="61" t="s">
        <v>167</v>
      </c>
      <c r="H22" s="26">
        <v>11000</v>
      </c>
      <c r="I22" s="26">
        <v>300</v>
      </c>
      <c r="J22" s="26" t="s">
        <v>166</v>
      </c>
      <c r="K22" s="32"/>
      <c r="L22" s="33">
        <v>43815</v>
      </c>
      <c r="M22" s="33" t="s">
        <v>168</v>
      </c>
      <c r="N22" s="33">
        <v>89</v>
      </c>
      <c r="O22" s="34">
        <f>tbl邀请[[#This Row],[拍单日期]]+5+tbl邀请[[#This Row],[收货后出稿时间]]</f>
        <v>43820</v>
      </c>
      <c r="P22" s="35" t="s">
        <v>35</v>
      </c>
      <c r="Q22" s="33">
        <v>10</v>
      </c>
      <c r="R22" s="33">
        <v>8</v>
      </c>
      <c r="S22" s="33" t="s">
        <v>35</v>
      </c>
      <c r="T22" s="34">
        <v>300</v>
      </c>
      <c r="U22" s="35"/>
      <c r="V22" s="35"/>
      <c r="W22" s="36"/>
      <c r="X22" s="60">
        <v>138</v>
      </c>
      <c r="Y22" s="60">
        <v>12</v>
      </c>
      <c r="Z22" s="60">
        <v>69</v>
      </c>
      <c r="AA22" s="37"/>
    </row>
    <row r="23" spans="2:27" ht="30.75" customHeight="1" x14ac:dyDescent="0.3">
      <c r="D23" s="24" t="s">
        <v>169</v>
      </c>
      <c r="E23" s="24" t="s">
        <v>170</v>
      </c>
      <c r="F23" s="24" t="s">
        <v>316</v>
      </c>
      <c r="G23" s="61" t="s">
        <v>171</v>
      </c>
      <c r="H23" s="26">
        <v>11000</v>
      </c>
      <c r="I23" s="26">
        <v>300</v>
      </c>
      <c r="J23" s="26" t="s">
        <v>172</v>
      </c>
      <c r="K23" s="32"/>
      <c r="L23" s="33">
        <v>43815</v>
      </c>
      <c r="M23" s="33" t="s">
        <v>173</v>
      </c>
      <c r="N23" s="33">
        <v>89</v>
      </c>
      <c r="O23" s="34">
        <f>tbl邀请[[#This Row],[拍单日期]]+5+tbl邀请[[#This Row],[收货后出稿时间]]</f>
        <v>43820</v>
      </c>
      <c r="P23" s="35" t="s">
        <v>35</v>
      </c>
      <c r="Q23" s="33">
        <v>10</v>
      </c>
      <c r="R23" s="33">
        <v>7</v>
      </c>
      <c r="S23" s="33" t="s">
        <v>35</v>
      </c>
      <c r="T23" s="34">
        <v>300</v>
      </c>
      <c r="U23" s="35" t="s">
        <v>342</v>
      </c>
      <c r="V23" s="35"/>
      <c r="W23" s="36"/>
      <c r="X23" s="60">
        <v>202</v>
      </c>
      <c r="Y23" s="60">
        <v>0</v>
      </c>
      <c r="Z23" s="60">
        <v>101</v>
      </c>
      <c r="AA23" s="37"/>
    </row>
    <row r="24" spans="2:27" ht="30.75" hidden="1" customHeight="1" x14ac:dyDescent="0.3">
      <c r="D24" s="24" t="s">
        <v>174</v>
      </c>
      <c r="E24" s="24" t="s">
        <v>175</v>
      </c>
      <c r="F24" s="24" t="s">
        <v>176</v>
      </c>
      <c r="G24" s="25" t="s">
        <v>177</v>
      </c>
      <c r="H24" s="26">
        <v>12000</v>
      </c>
      <c r="I24" s="26">
        <v>300</v>
      </c>
      <c r="J24" s="26" t="s">
        <v>175</v>
      </c>
      <c r="K24" s="32"/>
      <c r="L24" s="33">
        <v>43815</v>
      </c>
      <c r="M24" s="33" t="s">
        <v>178</v>
      </c>
      <c r="N24" s="33">
        <v>89</v>
      </c>
      <c r="O24" s="34">
        <f>tbl邀请[[#This Row],[拍单日期]]+5+tbl邀请[[#This Row],[收货后出稿时间]]</f>
        <v>43820</v>
      </c>
      <c r="P24" s="35" t="s">
        <v>35</v>
      </c>
      <c r="Q24" s="33">
        <v>10</v>
      </c>
      <c r="R24" s="33">
        <v>5</v>
      </c>
      <c r="S24" s="33" t="s">
        <v>35</v>
      </c>
      <c r="T24" s="34">
        <v>300</v>
      </c>
      <c r="U24" s="35" t="s">
        <v>179</v>
      </c>
      <c r="V24" s="35" t="s">
        <v>180</v>
      </c>
      <c r="W24" s="36"/>
      <c r="X24" s="60">
        <v>53</v>
      </c>
      <c r="Y24" s="60">
        <v>0</v>
      </c>
      <c r="Z24" s="60">
        <v>52</v>
      </c>
      <c r="AA24" s="37"/>
    </row>
    <row r="25" spans="2:27" ht="30.75" customHeight="1" x14ac:dyDescent="0.3">
      <c r="D25" s="24" t="s">
        <v>181</v>
      </c>
      <c r="E25" s="24" t="s">
        <v>182</v>
      </c>
      <c r="F25" s="24" t="s">
        <v>183</v>
      </c>
      <c r="G25" s="61" t="s">
        <v>184</v>
      </c>
      <c r="H25" s="26">
        <v>52000</v>
      </c>
      <c r="I25" s="26">
        <v>1000</v>
      </c>
      <c r="J25" s="26" t="s">
        <v>185</v>
      </c>
      <c r="K25" s="32"/>
      <c r="L25" s="33">
        <v>43815</v>
      </c>
      <c r="M25" s="33" t="s">
        <v>186</v>
      </c>
      <c r="N25" s="33">
        <v>89</v>
      </c>
      <c r="O25" s="34">
        <f>tbl邀请[[#This Row],[拍单日期]]+5+tbl邀请[[#This Row],[收货后出稿时间]]</f>
        <v>43820</v>
      </c>
      <c r="P25" s="35" t="s">
        <v>35</v>
      </c>
      <c r="Q25" s="33">
        <v>10</v>
      </c>
      <c r="R25" s="33">
        <v>7</v>
      </c>
      <c r="S25" s="33" t="s">
        <v>35</v>
      </c>
      <c r="T25" s="34">
        <v>1000</v>
      </c>
      <c r="U25" s="64" t="s">
        <v>330</v>
      </c>
      <c r="V25" s="35" t="s">
        <v>187</v>
      </c>
      <c r="W25" s="36" t="s">
        <v>188</v>
      </c>
      <c r="X25" s="60">
        <v>129</v>
      </c>
      <c r="Y25" s="60">
        <v>12</v>
      </c>
      <c r="Z25" s="60">
        <v>133</v>
      </c>
      <c r="AA25" s="37"/>
    </row>
    <row r="26" spans="2:27" ht="30.75" customHeight="1" x14ac:dyDescent="0.3">
      <c r="D26" s="24" t="s">
        <v>189</v>
      </c>
      <c r="E26" s="24" t="s">
        <v>190</v>
      </c>
      <c r="F26" s="24" t="s">
        <v>189</v>
      </c>
      <c r="G26" s="61" t="s">
        <v>191</v>
      </c>
      <c r="H26" s="26">
        <v>23000</v>
      </c>
      <c r="I26" s="26">
        <v>400</v>
      </c>
      <c r="J26" s="26" t="s">
        <v>192</v>
      </c>
      <c r="K26" s="32"/>
      <c r="L26" s="33">
        <v>43815</v>
      </c>
      <c r="M26" s="33" t="s">
        <v>193</v>
      </c>
      <c r="N26" s="33">
        <v>89</v>
      </c>
      <c r="O26" s="34">
        <f>tbl邀请[[#This Row],[拍单日期]]+5+tbl邀请[[#This Row],[收货后出稿时间]]</f>
        <v>43820</v>
      </c>
      <c r="P26" s="35" t="s">
        <v>35</v>
      </c>
      <c r="Q26" s="33">
        <v>10</v>
      </c>
      <c r="R26" s="33">
        <v>8</v>
      </c>
      <c r="S26" s="33" t="s">
        <v>35</v>
      </c>
      <c r="T26" s="34">
        <v>400</v>
      </c>
      <c r="U26" s="35" t="s">
        <v>343</v>
      </c>
      <c r="V26" s="35" t="s">
        <v>194</v>
      </c>
      <c r="W26" s="36" t="s">
        <v>194</v>
      </c>
      <c r="X26" s="60">
        <v>151</v>
      </c>
      <c r="Y26" s="60">
        <v>22</v>
      </c>
      <c r="Z26" s="60">
        <v>63</v>
      </c>
      <c r="AA26" s="37" t="s">
        <v>35</v>
      </c>
    </row>
    <row r="27" spans="2:27" ht="30.75" customHeight="1" x14ac:dyDescent="0.3">
      <c r="D27" s="24" t="s">
        <v>195</v>
      </c>
      <c r="E27" s="24" t="s">
        <v>196</v>
      </c>
      <c r="F27" s="24" t="s">
        <v>195</v>
      </c>
      <c r="G27" s="61" t="s">
        <v>197</v>
      </c>
      <c r="H27" s="26">
        <v>44000</v>
      </c>
      <c r="I27" s="26">
        <v>500</v>
      </c>
      <c r="J27" s="26" t="s">
        <v>196</v>
      </c>
      <c r="K27" s="32"/>
      <c r="L27" s="33">
        <v>43815</v>
      </c>
      <c r="M27" s="33" t="s">
        <v>198</v>
      </c>
      <c r="N27" s="33">
        <v>89</v>
      </c>
      <c r="O27" s="34">
        <f>tbl邀请[[#This Row],[拍单日期]]+5+tbl邀请[[#This Row],[收货后出稿时间]]</f>
        <v>43820</v>
      </c>
      <c r="P27" s="35" t="s">
        <v>35</v>
      </c>
      <c r="Q27" s="33">
        <v>10</v>
      </c>
      <c r="R27" s="33">
        <v>7</v>
      </c>
      <c r="S27" s="33" t="s">
        <v>35</v>
      </c>
      <c r="T27" s="34">
        <v>500</v>
      </c>
      <c r="U27" s="64" t="s">
        <v>333</v>
      </c>
      <c r="V27" s="35" t="s">
        <v>199</v>
      </c>
      <c r="W27" s="36" t="s">
        <v>200</v>
      </c>
      <c r="X27" s="60">
        <v>144</v>
      </c>
      <c r="Y27" s="60">
        <v>14</v>
      </c>
      <c r="Z27" s="60">
        <v>136</v>
      </c>
      <c r="AA27" s="37"/>
    </row>
    <row r="28" spans="2:27" ht="30.75" customHeight="1" x14ac:dyDescent="0.3">
      <c r="D28" s="24" t="s">
        <v>201</v>
      </c>
      <c r="E28" s="24" t="s">
        <v>202</v>
      </c>
      <c r="F28" s="24" t="s">
        <v>201</v>
      </c>
      <c r="G28" s="61" t="s">
        <v>203</v>
      </c>
      <c r="H28" s="26">
        <v>34000</v>
      </c>
      <c r="I28" s="26">
        <v>500</v>
      </c>
      <c r="J28" s="26" t="s">
        <v>204</v>
      </c>
      <c r="K28" s="32"/>
      <c r="L28" s="33">
        <v>43815</v>
      </c>
      <c r="M28" s="33" t="s">
        <v>205</v>
      </c>
      <c r="N28" s="33">
        <v>89</v>
      </c>
      <c r="O28" s="34">
        <f>tbl邀请[[#This Row],[拍单日期]]+5+tbl邀请[[#This Row],[收货后出稿时间]]</f>
        <v>43820</v>
      </c>
      <c r="P28" s="35" t="s">
        <v>35</v>
      </c>
      <c r="Q28" s="33">
        <v>10</v>
      </c>
      <c r="R28" s="33">
        <v>7</v>
      </c>
      <c r="S28" s="33" t="s">
        <v>35</v>
      </c>
      <c r="T28" s="34">
        <v>500</v>
      </c>
      <c r="U28" s="35" t="s">
        <v>344</v>
      </c>
      <c r="V28" s="35" t="s">
        <v>206</v>
      </c>
      <c r="W28" s="36"/>
      <c r="X28" s="60">
        <v>116</v>
      </c>
      <c r="Y28" s="60">
        <v>64</v>
      </c>
      <c r="Z28" s="60">
        <v>93</v>
      </c>
      <c r="AA28" s="37"/>
    </row>
    <row r="29" spans="2:27" ht="30.75" customHeight="1" x14ac:dyDescent="0.3">
      <c r="D29" s="24" t="s">
        <v>207</v>
      </c>
      <c r="E29" s="24" t="s">
        <v>208</v>
      </c>
      <c r="F29" s="24" t="s">
        <v>209</v>
      </c>
      <c r="G29" s="61" t="s">
        <v>210</v>
      </c>
      <c r="H29" s="26">
        <v>25000</v>
      </c>
      <c r="I29" s="26">
        <v>600</v>
      </c>
      <c r="J29" s="26" t="s">
        <v>211</v>
      </c>
      <c r="K29" s="32"/>
      <c r="L29" s="33">
        <v>43815</v>
      </c>
      <c r="M29" s="33" t="s">
        <v>212</v>
      </c>
      <c r="N29" s="33">
        <v>89</v>
      </c>
      <c r="O29" s="34">
        <f>tbl邀请[[#This Row],[拍单日期]]+5+tbl邀请[[#This Row],[收货后出稿时间]]</f>
        <v>43820</v>
      </c>
      <c r="P29" s="35" t="s">
        <v>35</v>
      </c>
      <c r="Q29" s="33">
        <v>10</v>
      </c>
      <c r="R29" s="33">
        <v>8</v>
      </c>
      <c r="S29" s="33" t="s">
        <v>35</v>
      </c>
      <c r="T29" s="34">
        <v>600</v>
      </c>
      <c r="U29" s="35"/>
      <c r="V29" s="35" t="s">
        <v>213</v>
      </c>
      <c r="W29" s="36" t="s">
        <v>214</v>
      </c>
      <c r="X29" s="60">
        <v>99</v>
      </c>
      <c r="Y29" s="60">
        <v>69</v>
      </c>
      <c r="Z29" s="60">
        <v>79</v>
      </c>
      <c r="AA29" s="37"/>
    </row>
    <row r="30" spans="2:27" ht="30.75" hidden="1" customHeight="1" x14ac:dyDescent="0.3">
      <c r="D30" s="24" t="s">
        <v>215</v>
      </c>
      <c r="E30" s="24" t="s">
        <v>216</v>
      </c>
      <c r="F30" s="24" t="s">
        <v>217</v>
      </c>
      <c r="G30" s="25" t="s">
        <v>218</v>
      </c>
      <c r="H30" s="26">
        <v>32000</v>
      </c>
      <c r="I30" s="26">
        <v>700</v>
      </c>
      <c r="J30" s="26" t="s">
        <v>219</v>
      </c>
      <c r="K30" s="32"/>
      <c r="L30" s="33">
        <v>43815</v>
      </c>
      <c r="M30" s="33" t="s">
        <v>220</v>
      </c>
      <c r="N30" s="33">
        <v>89</v>
      </c>
      <c r="O30" s="34">
        <f>tbl邀请[[#This Row],[拍单日期]]+5+tbl邀请[[#This Row],[收货后出稿时间]]</f>
        <v>43820</v>
      </c>
      <c r="P30" s="35" t="s">
        <v>35</v>
      </c>
      <c r="Q30" s="33">
        <v>10</v>
      </c>
      <c r="R30" s="33">
        <v>9</v>
      </c>
      <c r="S30" s="33" t="s">
        <v>35</v>
      </c>
      <c r="T30" s="34">
        <v>700</v>
      </c>
      <c r="U30" s="35" t="s">
        <v>221</v>
      </c>
      <c r="V30" s="35" t="s">
        <v>222</v>
      </c>
      <c r="W30" s="36"/>
      <c r="X30" s="60">
        <v>385</v>
      </c>
      <c r="Y30" s="60">
        <v>7</v>
      </c>
      <c r="Z30" s="60">
        <v>238</v>
      </c>
      <c r="AA30" s="37" t="s">
        <v>35</v>
      </c>
    </row>
    <row r="31" spans="2:27" ht="30.75" customHeight="1" x14ac:dyDescent="0.3">
      <c r="D31" s="24" t="s">
        <v>223</v>
      </c>
      <c r="E31" s="24" t="s">
        <v>224</v>
      </c>
      <c r="F31" s="24" t="s">
        <v>225</v>
      </c>
      <c r="G31" s="61" t="s">
        <v>226</v>
      </c>
      <c r="H31" s="26">
        <v>12000</v>
      </c>
      <c r="I31" s="26">
        <v>250</v>
      </c>
      <c r="J31" s="26" t="s">
        <v>227</v>
      </c>
      <c r="K31" s="32"/>
      <c r="L31" s="33">
        <v>43815</v>
      </c>
      <c r="M31" s="33" t="s">
        <v>228</v>
      </c>
      <c r="N31" s="33">
        <v>89</v>
      </c>
      <c r="O31" s="34">
        <f>tbl邀请[[#This Row],[拍单日期]]+5+tbl邀请[[#This Row],[收货后出稿时间]]</f>
        <v>43820</v>
      </c>
      <c r="P31" s="35" t="s">
        <v>35</v>
      </c>
      <c r="Q31" s="33">
        <v>10</v>
      </c>
      <c r="R31" s="33">
        <v>8</v>
      </c>
      <c r="S31" s="33" t="s">
        <v>35</v>
      </c>
      <c r="T31" s="34">
        <v>250</v>
      </c>
      <c r="U31" s="35" t="s">
        <v>345</v>
      </c>
      <c r="V31" s="35" t="s">
        <v>229</v>
      </c>
      <c r="W31" s="36"/>
      <c r="X31" s="60">
        <v>334</v>
      </c>
      <c r="Y31" s="60">
        <v>15</v>
      </c>
      <c r="Z31" s="60">
        <v>240</v>
      </c>
      <c r="AA31" s="37"/>
    </row>
    <row r="32" spans="2:27" ht="30.75" customHeight="1" x14ac:dyDescent="0.3">
      <c r="D32" s="24" t="s">
        <v>230</v>
      </c>
      <c r="E32" s="24" t="s">
        <v>231</v>
      </c>
      <c r="F32" s="62" t="s">
        <v>317</v>
      </c>
      <c r="G32" s="61" t="s">
        <v>232</v>
      </c>
      <c r="H32" s="26">
        <v>22000</v>
      </c>
      <c r="I32" s="26">
        <v>400</v>
      </c>
      <c r="J32" s="26" t="s">
        <v>233</v>
      </c>
      <c r="K32" s="32"/>
      <c r="L32" s="33">
        <v>43815</v>
      </c>
      <c r="M32" s="33" t="s">
        <v>234</v>
      </c>
      <c r="N32" s="33">
        <v>89</v>
      </c>
      <c r="O32" s="34">
        <f>tbl邀请[[#This Row],[拍单日期]]+5+tbl邀请[[#This Row],[收货后出稿时间]]</f>
        <v>43820</v>
      </c>
      <c r="P32" s="35" t="s">
        <v>35</v>
      </c>
      <c r="Q32" s="33">
        <v>10</v>
      </c>
      <c r="R32" s="33">
        <v>7</v>
      </c>
      <c r="S32" s="33" t="s">
        <v>35</v>
      </c>
      <c r="T32" s="34">
        <v>400</v>
      </c>
      <c r="U32" s="64" t="s">
        <v>327</v>
      </c>
      <c r="V32" s="35"/>
      <c r="W32" s="36"/>
      <c r="X32" s="60">
        <v>133</v>
      </c>
      <c r="Y32" s="60">
        <v>0</v>
      </c>
      <c r="Z32" s="60">
        <v>65</v>
      </c>
      <c r="AA32" s="37" t="s">
        <v>35</v>
      </c>
    </row>
    <row r="33" spans="4:27" ht="30.75" customHeight="1" x14ac:dyDescent="0.3">
      <c r="D33" s="24" t="s">
        <v>235</v>
      </c>
      <c r="E33" s="24" t="s">
        <v>236</v>
      </c>
      <c r="F33" s="24" t="s">
        <v>237</v>
      </c>
      <c r="G33" s="25" t="s">
        <v>238</v>
      </c>
      <c r="H33" s="26">
        <v>14000</v>
      </c>
      <c r="I33" s="26">
        <v>400</v>
      </c>
      <c r="J33" s="26" t="s">
        <v>239</v>
      </c>
      <c r="K33" s="32"/>
      <c r="L33" s="33">
        <v>43815</v>
      </c>
      <c r="M33" s="33" t="s">
        <v>240</v>
      </c>
      <c r="N33" s="33">
        <v>89</v>
      </c>
      <c r="O33" s="34">
        <f>tbl邀请[[#This Row],[拍单日期]]+5+tbl邀请[[#This Row],[收货后出稿时间]]</f>
        <v>43820</v>
      </c>
      <c r="P33" s="35" t="s">
        <v>35</v>
      </c>
      <c r="Q33" s="33">
        <v>10</v>
      </c>
      <c r="R33" s="33">
        <v>9</v>
      </c>
      <c r="S33" s="33" t="s">
        <v>35</v>
      </c>
      <c r="T33" s="34">
        <v>400</v>
      </c>
      <c r="U33" s="35"/>
      <c r="V33" s="35"/>
      <c r="W33" s="36"/>
      <c r="X33" s="60">
        <v>75</v>
      </c>
      <c r="Y33" s="60">
        <v>5</v>
      </c>
      <c r="Z33" s="60">
        <v>56</v>
      </c>
      <c r="AA33" s="37"/>
    </row>
    <row r="34" spans="4:27" ht="30.75" hidden="1" customHeight="1" x14ac:dyDescent="0.3">
      <c r="D34" s="24" t="s">
        <v>241</v>
      </c>
      <c r="E34" s="24" t="s">
        <v>242</v>
      </c>
      <c r="F34" s="24" t="s">
        <v>243</v>
      </c>
      <c r="G34" s="25" t="s">
        <v>244</v>
      </c>
      <c r="H34" s="26">
        <v>54000</v>
      </c>
      <c r="I34" s="26">
        <v>1000</v>
      </c>
      <c r="J34" s="26" t="s">
        <v>245</v>
      </c>
      <c r="K34" s="32"/>
      <c r="L34" s="33">
        <v>43815</v>
      </c>
      <c r="M34" s="33" t="s">
        <v>246</v>
      </c>
      <c r="N34" s="33">
        <v>89</v>
      </c>
      <c r="O34" s="34">
        <f>tbl邀请[[#This Row],[拍单日期]]+5+tbl邀请[[#This Row],[收货后出稿时间]]</f>
        <v>43820</v>
      </c>
      <c r="P34" s="35" t="s">
        <v>35</v>
      </c>
      <c r="Q34" s="33">
        <v>10</v>
      </c>
      <c r="R34" s="33">
        <v>10</v>
      </c>
      <c r="S34" s="33" t="s">
        <v>35</v>
      </c>
      <c r="T34" s="34">
        <v>1000</v>
      </c>
      <c r="U34" s="35" t="s">
        <v>247</v>
      </c>
      <c r="V34" s="35" t="s">
        <v>248</v>
      </c>
      <c r="W34" s="36" t="s">
        <v>249</v>
      </c>
      <c r="X34" s="60">
        <v>51</v>
      </c>
      <c r="Y34" s="60">
        <v>16</v>
      </c>
      <c r="Z34" s="60">
        <v>51</v>
      </c>
      <c r="AA34" s="37"/>
    </row>
    <row r="35" spans="4:27" ht="30.75" customHeight="1" x14ac:dyDescent="0.3">
      <c r="D35" s="24" t="s">
        <v>250</v>
      </c>
      <c r="E35" s="24" t="s">
        <v>251</v>
      </c>
      <c r="F35" s="24" t="s">
        <v>250</v>
      </c>
      <c r="G35" s="61" t="s">
        <v>252</v>
      </c>
      <c r="H35" s="26">
        <v>11000</v>
      </c>
      <c r="I35" s="26">
        <v>200</v>
      </c>
      <c r="J35" s="26" t="s">
        <v>253</v>
      </c>
      <c r="K35" s="32"/>
      <c r="L35" s="33">
        <v>43815</v>
      </c>
      <c r="M35" s="33" t="s">
        <v>254</v>
      </c>
      <c r="N35" s="33">
        <v>89</v>
      </c>
      <c r="O35" s="34">
        <f>tbl邀请[[#This Row],[拍单日期]]+5+tbl邀请[[#This Row],[收货后出稿时间]]</f>
        <v>43820</v>
      </c>
      <c r="P35" s="35" t="s">
        <v>35</v>
      </c>
      <c r="Q35" s="33">
        <v>10</v>
      </c>
      <c r="R35" s="33">
        <v>8</v>
      </c>
      <c r="S35" s="33" t="s">
        <v>35</v>
      </c>
      <c r="T35" s="34">
        <v>200</v>
      </c>
      <c r="U35" s="64" t="s">
        <v>326</v>
      </c>
      <c r="V35" s="35" t="s">
        <v>255</v>
      </c>
      <c r="W35" s="36"/>
      <c r="X35" s="60">
        <v>46</v>
      </c>
      <c r="Y35" s="60">
        <v>1</v>
      </c>
      <c r="Z35" s="60">
        <v>6</v>
      </c>
      <c r="AA35" s="37"/>
    </row>
    <row r="36" spans="4:27" ht="30.75" customHeight="1" x14ac:dyDescent="0.3">
      <c r="D36" s="24" t="s">
        <v>256</v>
      </c>
      <c r="E36" s="24" t="s">
        <v>257</v>
      </c>
      <c r="F36" s="24" t="s">
        <v>258</v>
      </c>
      <c r="G36" s="61" t="s">
        <v>259</v>
      </c>
      <c r="H36" s="26">
        <v>31000</v>
      </c>
      <c r="I36" s="26">
        <v>600</v>
      </c>
      <c r="J36" s="26" t="s">
        <v>260</v>
      </c>
      <c r="K36" s="32"/>
      <c r="L36" s="33">
        <v>43815</v>
      </c>
      <c r="M36" s="33" t="s">
        <v>261</v>
      </c>
      <c r="N36" s="33">
        <v>89</v>
      </c>
      <c r="O36" s="34">
        <f>tbl邀请[[#This Row],[拍单日期]]+5+tbl邀请[[#This Row],[收货后出稿时间]]</f>
        <v>43820</v>
      </c>
      <c r="P36" s="35" t="s">
        <v>35</v>
      </c>
      <c r="Q36" s="33">
        <v>10</v>
      </c>
      <c r="R36" s="33">
        <v>8</v>
      </c>
      <c r="S36" s="33" t="s">
        <v>35</v>
      </c>
      <c r="T36" s="34">
        <v>600</v>
      </c>
      <c r="U36" s="35"/>
      <c r="V36" s="35" t="s">
        <v>262</v>
      </c>
      <c r="W36" s="36"/>
      <c r="X36" s="60">
        <v>31</v>
      </c>
      <c r="Y36" s="60">
        <v>13</v>
      </c>
      <c r="Z36" s="60">
        <v>26</v>
      </c>
      <c r="AA36" s="37"/>
    </row>
    <row r="37" spans="4:27" ht="30.75" customHeight="1" x14ac:dyDescent="0.3">
      <c r="D37" s="24" t="s">
        <v>263</v>
      </c>
      <c r="E37" s="24" t="s">
        <v>264</v>
      </c>
      <c r="F37" s="24" t="s">
        <v>265</v>
      </c>
      <c r="G37" s="61" t="s">
        <v>266</v>
      </c>
      <c r="H37" s="26">
        <v>10492</v>
      </c>
      <c r="I37" s="26">
        <v>300</v>
      </c>
      <c r="J37" s="26" t="s">
        <v>267</v>
      </c>
      <c r="K37" s="32"/>
      <c r="L37" s="33">
        <v>43815</v>
      </c>
      <c r="M37" s="33" t="s">
        <v>268</v>
      </c>
      <c r="N37" s="33">
        <v>89</v>
      </c>
      <c r="O37" s="34">
        <f>tbl邀请[[#This Row],[拍单日期]]+5+tbl邀请[[#This Row],[收货后出稿时间]]</f>
        <v>43820</v>
      </c>
      <c r="P37" s="35" t="s">
        <v>35</v>
      </c>
      <c r="Q37" s="33">
        <v>10</v>
      </c>
      <c r="R37" s="33">
        <v>8</v>
      </c>
      <c r="S37" s="33" t="s">
        <v>35</v>
      </c>
      <c r="T37" s="34">
        <v>300</v>
      </c>
      <c r="U37" s="64" t="s">
        <v>323</v>
      </c>
      <c r="V37" s="35" t="s">
        <v>269</v>
      </c>
      <c r="W37" s="36"/>
      <c r="X37" s="60">
        <v>78</v>
      </c>
      <c r="Y37" s="60">
        <v>0</v>
      </c>
      <c r="Z37" s="60">
        <v>28</v>
      </c>
      <c r="AA37" s="37"/>
    </row>
    <row r="38" spans="4:27" ht="30.75" hidden="1" customHeight="1" x14ac:dyDescent="0.3">
      <c r="D38" s="24" t="s">
        <v>270</v>
      </c>
      <c r="E38" s="24" t="s">
        <v>271</v>
      </c>
      <c r="F38" s="24" t="s">
        <v>272</v>
      </c>
      <c r="G38" s="25" t="s">
        <v>273</v>
      </c>
      <c r="H38" s="26">
        <v>11000</v>
      </c>
      <c r="I38" s="26">
        <v>200</v>
      </c>
      <c r="J38" s="26" t="s">
        <v>274</v>
      </c>
      <c r="K38" s="32"/>
      <c r="L38" s="33">
        <v>43815</v>
      </c>
      <c r="M38" s="33" t="s">
        <v>275</v>
      </c>
      <c r="N38" s="33">
        <v>89</v>
      </c>
      <c r="O38" s="34">
        <f>tbl邀请[[#This Row],[拍单日期]]+5+tbl邀请[[#This Row],[收货后出稿时间]]</f>
        <v>43820</v>
      </c>
      <c r="P38" s="35" t="s">
        <v>35</v>
      </c>
      <c r="Q38" s="33">
        <v>10</v>
      </c>
      <c r="R38" s="33">
        <v>8</v>
      </c>
      <c r="S38" s="33" t="s">
        <v>35</v>
      </c>
      <c r="T38" s="34">
        <v>200</v>
      </c>
      <c r="U38" s="35" t="s">
        <v>276</v>
      </c>
      <c r="V38" s="35"/>
      <c r="W38" s="36"/>
      <c r="X38" s="60">
        <v>19</v>
      </c>
      <c r="Y38" s="60">
        <v>1</v>
      </c>
      <c r="Z38" s="60">
        <v>18</v>
      </c>
      <c r="AA38" s="37"/>
    </row>
    <row r="39" spans="4:27" ht="30.75" customHeight="1" x14ac:dyDescent="0.3">
      <c r="D39" s="24" t="s">
        <v>277</v>
      </c>
      <c r="E39" s="24" t="s">
        <v>278</v>
      </c>
      <c r="F39" s="24" t="s">
        <v>279</v>
      </c>
      <c r="G39" s="61" t="s">
        <v>280</v>
      </c>
      <c r="H39" s="26">
        <v>12000</v>
      </c>
      <c r="I39" s="26">
        <v>300</v>
      </c>
      <c r="J39" s="26" t="s">
        <v>281</v>
      </c>
      <c r="K39" s="32"/>
      <c r="L39" s="33">
        <v>43815</v>
      </c>
      <c r="M39" s="33" t="s">
        <v>282</v>
      </c>
      <c r="N39" s="33">
        <v>89</v>
      </c>
      <c r="O39" s="34">
        <f>tbl邀请[[#This Row],[拍单日期]]+5+tbl邀请[[#This Row],[收货后出稿时间]]</f>
        <v>43820</v>
      </c>
      <c r="P39" s="35" t="s">
        <v>35</v>
      </c>
      <c r="Q39" s="33">
        <v>10</v>
      </c>
      <c r="R39" s="33">
        <v>8</v>
      </c>
      <c r="S39" s="33" t="s">
        <v>35</v>
      </c>
      <c r="T39" s="34">
        <v>300</v>
      </c>
      <c r="U39" s="35" t="s">
        <v>346</v>
      </c>
      <c r="V39" s="35"/>
      <c r="W39" s="36"/>
      <c r="X39" s="60">
        <v>64</v>
      </c>
      <c r="Y39" s="60">
        <v>0</v>
      </c>
      <c r="Z39" s="60">
        <v>67</v>
      </c>
      <c r="AA39" s="37"/>
    </row>
    <row r="40" spans="4:27" ht="30.75" customHeight="1" x14ac:dyDescent="0.3">
      <c r="D40" s="24" t="s">
        <v>283</v>
      </c>
      <c r="E40" s="24" t="s">
        <v>284</v>
      </c>
      <c r="F40" s="24" t="s">
        <v>318</v>
      </c>
      <c r="G40" s="61" t="s">
        <v>285</v>
      </c>
      <c r="H40" s="26">
        <v>12036</v>
      </c>
      <c r="I40" s="26">
        <v>250</v>
      </c>
      <c r="J40" s="26" t="s">
        <v>286</v>
      </c>
      <c r="K40" s="32"/>
      <c r="L40" s="33">
        <v>43815</v>
      </c>
      <c r="M40" s="33" t="s">
        <v>287</v>
      </c>
      <c r="N40" s="33">
        <v>89</v>
      </c>
      <c r="O40" s="34">
        <f>tbl邀请[[#This Row],[拍单日期]]+5+tbl邀请[[#This Row],[收货后出稿时间]]</f>
        <v>43820</v>
      </c>
      <c r="P40" s="35" t="s">
        <v>35</v>
      </c>
      <c r="Q40" s="33">
        <v>10</v>
      </c>
      <c r="R40" s="33">
        <v>9</v>
      </c>
      <c r="S40" s="33" t="s">
        <v>35</v>
      </c>
      <c r="T40" s="34">
        <v>250</v>
      </c>
      <c r="U40" s="64" t="s">
        <v>325</v>
      </c>
      <c r="V40" s="35" t="s">
        <v>288</v>
      </c>
      <c r="W40" s="36"/>
      <c r="X40" s="60">
        <v>285</v>
      </c>
      <c r="Y40" s="60">
        <v>15</v>
      </c>
      <c r="Z40" s="60">
        <v>168</v>
      </c>
      <c r="AA40" s="37" t="s">
        <v>35</v>
      </c>
    </row>
    <row r="41" spans="4:27" ht="30.75" customHeight="1" x14ac:dyDescent="0.3">
      <c r="D41" s="24" t="s">
        <v>289</v>
      </c>
      <c r="E41" s="24" t="s">
        <v>289</v>
      </c>
      <c r="F41" s="62" t="s">
        <v>319</v>
      </c>
      <c r="G41" s="61" t="s">
        <v>290</v>
      </c>
      <c r="H41" s="26">
        <v>15000</v>
      </c>
      <c r="I41" s="26">
        <v>250</v>
      </c>
      <c r="J41" s="26" t="s">
        <v>291</v>
      </c>
      <c r="K41" s="32"/>
      <c r="L41" s="33">
        <v>43815</v>
      </c>
      <c r="M41" s="33" t="s">
        <v>292</v>
      </c>
      <c r="N41" s="33">
        <v>89</v>
      </c>
      <c r="O41" s="34">
        <f>tbl邀请[[#This Row],[拍单日期]]+5+tbl邀请[[#This Row],[收货后出稿时间]]</f>
        <v>43820</v>
      </c>
      <c r="P41" s="35" t="s">
        <v>35</v>
      </c>
      <c r="Q41" s="33">
        <v>10</v>
      </c>
      <c r="R41" s="33">
        <v>8</v>
      </c>
      <c r="S41" s="33" t="s">
        <v>35</v>
      </c>
      <c r="T41" s="34">
        <v>250</v>
      </c>
      <c r="U41" s="35"/>
      <c r="V41" s="35" t="s">
        <v>293</v>
      </c>
      <c r="W41" s="36"/>
      <c r="X41" s="60">
        <v>204</v>
      </c>
      <c r="Y41" s="60">
        <v>16</v>
      </c>
      <c r="Z41" s="60">
        <v>145</v>
      </c>
      <c r="AA41" s="37"/>
    </row>
    <row r="42" spans="4:27" ht="30.75" customHeight="1" x14ac:dyDescent="0.3">
      <c r="D42" s="24" t="s">
        <v>294</v>
      </c>
      <c r="E42" s="24" t="s">
        <v>295</v>
      </c>
      <c r="F42" s="63" t="s">
        <v>320</v>
      </c>
      <c r="G42" s="61" t="s">
        <v>296</v>
      </c>
      <c r="H42" s="26">
        <v>15000</v>
      </c>
      <c r="I42" s="26">
        <v>300</v>
      </c>
      <c r="J42" s="26" t="s">
        <v>297</v>
      </c>
      <c r="K42" s="32"/>
      <c r="L42" s="33">
        <v>43815</v>
      </c>
      <c r="M42" s="33" t="s">
        <v>298</v>
      </c>
      <c r="N42" s="33">
        <v>89</v>
      </c>
      <c r="O42" s="34">
        <f>tbl邀请[[#This Row],[拍单日期]]+5+tbl邀请[[#This Row],[收货后出稿时间]]</f>
        <v>43820</v>
      </c>
      <c r="P42" s="35" t="s">
        <v>35</v>
      </c>
      <c r="Q42" s="33">
        <v>10</v>
      </c>
      <c r="R42" s="33">
        <v>9</v>
      </c>
      <c r="S42" s="33" t="s">
        <v>35</v>
      </c>
      <c r="T42" s="34">
        <v>300</v>
      </c>
      <c r="U42" s="35"/>
      <c r="V42" s="35" t="s">
        <v>299</v>
      </c>
      <c r="W42" s="36"/>
      <c r="X42" s="60">
        <v>385</v>
      </c>
      <c r="Y42" s="60">
        <v>9</v>
      </c>
      <c r="Z42" s="60">
        <v>277</v>
      </c>
      <c r="AA42" s="37" t="s">
        <v>35</v>
      </c>
    </row>
    <row r="43" spans="4:27" ht="30.75" customHeight="1" x14ac:dyDescent="0.3">
      <c r="D43" s="24" t="s">
        <v>300</v>
      </c>
      <c r="E43" s="24" t="s">
        <v>301</v>
      </c>
      <c r="F43" s="24" t="s">
        <v>302</v>
      </c>
      <c r="G43" s="61" t="s">
        <v>303</v>
      </c>
      <c r="H43" s="26">
        <v>21000</v>
      </c>
      <c r="I43" s="26">
        <v>350</v>
      </c>
      <c r="J43" s="26" t="s">
        <v>304</v>
      </c>
      <c r="K43" s="32"/>
      <c r="L43" s="33">
        <v>43815</v>
      </c>
      <c r="M43" s="33" t="s">
        <v>305</v>
      </c>
      <c r="N43" s="33">
        <v>89</v>
      </c>
      <c r="O43" s="34">
        <f>tbl邀请[[#This Row],[拍单日期]]+5+tbl邀请[[#This Row],[收货后出稿时间]]</f>
        <v>43820</v>
      </c>
      <c r="P43" s="35" t="s">
        <v>35</v>
      </c>
      <c r="Q43" s="33">
        <v>10</v>
      </c>
      <c r="R43" s="33">
        <v>8</v>
      </c>
      <c r="S43" s="33" t="s">
        <v>35</v>
      </c>
      <c r="T43" s="34">
        <v>350</v>
      </c>
      <c r="U43" s="64" t="s">
        <v>332</v>
      </c>
      <c r="V43" s="35"/>
      <c r="W43" s="36"/>
      <c r="X43" s="60">
        <v>333</v>
      </c>
      <c r="Y43" s="60">
        <v>17</v>
      </c>
      <c r="Z43" s="60">
        <v>234</v>
      </c>
      <c r="AA43" s="37" t="s">
        <v>35</v>
      </c>
    </row>
    <row r="44" spans="4:27" ht="30.75" customHeight="1" x14ac:dyDescent="0.3">
      <c r="D44" s="24" t="s">
        <v>306</v>
      </c>
      <c r="E44" s="24" t="s">
        <v>307</v>
      </c>
      <c r="F44" s="24" t="s">
        <v>308</v>
      </c>
      <c r="G44" s="25" t="s">
        <v>309</v>
      </c>
      <c r="H44" s="26" t="s">
        <v>310</v>
      </c>
      <c r="I44" s="26">
        <v>400</v>
      </c>
      <c r="J44" s="26" t="s">
        <v>311</v>
      </c>
      <c r="K44" s="32"/>
      <c r="L44" s="33">
        <v>43809</v>
      </c>
      <c r="M44" s="33" t="s">
        <v>312</v>
      </c>
      <c r="N44" s="33">
        <v>89</v>
      </c>
      <c r="O44" s="34">
        <f>tbl邀请[[#This Row],[拍单日期]]+5+tbl邀请[[#This Row],[收货后出稿时间]]</f>
        <v>43814</v>
      </c>
      <c r="P44" s="35" t="s">
        <v>35</v>
      </c>
      <c r="Q44" s="33">
        <v>7</v>
      </c>
      <c r="R44" s="33">
        <v>7</v>
      </c>
      <c r="S44" s="33" t="s">
        <v>35</v>
      </c>
      <c r="T44" s="34">
        <v>400</v>
      </c>
      <c r="U44" s="64" t="s">
        <v>321</v>
      </c>
      <c r="V44" s="35"/>
      <c r="W44" s="36"/>
      <c r="X44" s="60">
        <v>58</v>
      </c>
      <c r="Y44" s="60">
        <v>14</v>
      </c>
      <c r="Z44" s="60">
        <v>58</v>
      </c>
      <c r="AA44" s="37"/>
    </row>
    <row r="45" spans="4:27" ht="30.75" hidden="1" customHeight="1" x14ac:dyDescent="0.3">
      <c r="D45" s="24"/>
      <c r="E45" s="24"/>
      <c r="F45" s="24"/>
      <c r="G45" s="25"/>
      <c r="H45" s="26"/>
      <c r="I45" s="26"/>
      <c r="J45" s="26"/>
      <c r="K45" s="32"/>
      <c r="L45" s="33"/>
      <c r="M45" s="33"/>
      <c r="N45" s="33"/>
      <c r="O45" s="34">
        <f>tbl邀请[[#This Row],[拍单日期]]+5+tbl邀请[[#This Row],[收货后出稿时间]]</f>
        <v>5</v>
      </c>
      <c r="P45" s="35"/>
      <c r="Q45" s="33"/>
      <c r="R45" s="33"/>
      <c r="S45" s="33"/>
      <c r="T45" s="34"/>
      <c r="U45" s="35"/>
      <c r="V45" s="35"/>
      <c r="W45" s="36"/>
      <c r="X45" s="38"/>
      <c r="Y45" s="38"/>
      <c r="Z45" s="37"/>
      <c r="AA45" s="37"/>
    </row>
    <row r="46" spans="4:27" ht="30.75" hidden="1" customHeight="1" x14ac:dyDescent="0.3">
      <c r="D46" s="24"/>
      <c r="E46" s="24"/>
      <c r="F46" s="24"/>
      <c r="G46" s="25"/>
      <c r="H46" s="26"/>
      <c r="I46" s="26"/>
      <c r="J46" s="26"/>
      <c r="K46" s="32"/>
      <c r="L46" s="33"/>
      <c r="M46" s="33"/>
      <c r="N46" s="33"/>
      <c r="O46" s="34">
        <f>tbl邀请[[#This Row],[拍单日期]]+5+tbl邀请[[#This Row],[收货后出稿时间]]</f>
        <v>5</v>
      </c>
      <c r="P46" s="35"/>
      <c r="Q46" s="33"/>
      <c r="R46" s="33"/>
      <c r="S46" s="33"/>
      <c r="T46" s="34"/>
      <c r="U46" s="35"/>
      <c r="V46" s="35"/>
      <c r="W46" s="36"/>
      <c r="X46" s="38"/>
      <c r="Y46" s="38"/>
      <c r="Z46" s="37"/>
      <c r="AA46" s="37"/>
    </row>
    <row r="47" spans="4:27" ht="30.75" hidden="1" customHeight="1" x14ac:dyDescent="0.3">
      <c r="D47" s="24"/>
      <c r="E47" s="24"/>
      <c r="F47" s="24"/>
      <c r="G47" s="25"/>
      <c r="H47" s="26"/>
      <c r="I47" s="26"/>
      <c r="J47" s="26"/>
      <c r="K47" s="32"/>
      <c r="L47" s="33"/>
      <c r="M47" s="33"/>
      <c r="N47" s="33"/>
      <c r="O47" s="34">
        <f>tbl邀请[[#This Row],[拍单日期]]+5+tbl邀请[[#This Row],[收货后出稿时间]]</f>
        <v>5</v>
      </c>
      <c r="P47" s="35"/>
      <c r="Q47" s="33"/>
      <c r="R47" s="33"/>
      <c r="S47" s="33"/>
      <c r="T47" s="34"/>
      <c r="U47" s="35"/>
      <c r="V47" s="35"/>
      <c r="W47" s="36"/>
      <c r="X47" s="24"/>
      <c r="Y47" s="25"/>
      <c r="Z47" s="37"/>
      <c r="AA47" s="37"/>
    </row>
    <row r="48" spans="4:27" ht="30.75" customHeight="1" x14ac:dyDescent="0.3">
      <c r="D48" s="24" t="s">
        <v>313</v>
      </c>
      <c r="E48" s="24"/>
      <c r="F48" s="24">
        <f>COUNTA(合作跟踪表!$F$3:$F$47)</f>
        <v>42</v>
      </c>
      <c r="G48" s="67">
        <f>SUBTOTAL(109,tbl邀请[小红书链接])</f>
        <v>0</v>
      </c>
      <c r="H48" s="26"/>
      <c r="I48" s="26">
        <f>SUM(tbl邀请[笔记报价])</f>
        <v>20350</v>
      </c>
      <c r="J48" s="26"/>
      <c r="K48" s="32"/>
      <c r="L48" s="33">
        <f>COUNTA(合作跟踪表!$L$3:$L$47)</f>
        <v>42</v>
      </c>
      <c r="M48" s="33"/>
      <c r="N48" s="33">
        <f>SUM(tbl邀请[拍单金额])</f>
        <v>3738</v>
      </c>
      <c r="O48" s="34"/>
      <c r="P48" s="68">
        <f>COUNTIF(合作跟踪表!$P$3:$P$47,"是")</f>
        <v>42</v>
      </c>
      <c r="Q48" s="33"/>
      <c r="R48" s="33"/>
      <c r="S48" s="33">
        <f>COUNTIF(合作跟踪表!$S$3:$S$47,"是")</f>
        <v>42</v>
      </c>
      <c r="T48" s="34">
        <f>SUM(tbl邀请[结算金额])</f>
        <v>20350</v>
      </c>
      <c r="U48" s="68"/>
      <c r="V48" s="68"/>
      <c r="W48" s="68"/>
      <c r="X48" s="24"/>
      <c r="Y48" s="67"/>
      <c r="Z48" s="69"/>
      <c r="AA48" s="69"/>
    </row>
    <row r="49" spans="4:27" ht="30.75" customHeight="1" x14ac:dyDescent="0.3">
      <c r="D49" s="24"/>
      <c r="E49" s="24"/>
      <c r="F49" s="24"/>
      <c r="G49" s="25"/>
      <c r="H49" s="26"/>
      <c r="I49" s="26"/>
      <c r="J49" s="26"/>
      <c r="K49" s="32"/>
      <c r="L49" s="33"/>
      <c r="M49" s="33"/>
      <c r="N49" s="33"/>
      <c r="O49" s="34"/>
      <c r="P49" s="35"/>
      <c r="Q49" s="33"/>
      <c r="R49" s="33"/>
      <c r="S49" s="33"/>
      <c r="T49" s="34"/>
      <c r="U49" s="35"/>
      <c r="V49" s="35"/>
      <c r="W49" s="36"/>
      <c r="X49" s="24"/>
      <c r="Y49" s="25"/>
      <c r="Z49" s="37"/>
      <c r="AA49" s="37"/>
    </row>
    <row r="50" spans="4:27" ht="30.75" customHeight="1" x14ac:dyDescent="0.3">
      <c r="D50" s="24"/>
      <c r="E50" s="24"/>
      <c r="F50" s="24"/>
      <c r="G50" s="25"/>
      <c r="H50" s="26"/>
      <c r="I50" s="26"/>
      <c r="J50" s="26"/>
      <c r="K50" s="32"/>
      <c r="L50" s="33"/>
      <c r="M50" s="33"/>
      <c r="N50" s="33"/>
      <c r="O50" s="34"/>
      <c r="P50" s="35"/>
      <c r="Q50" s="33"/>
      <c r="R50" s="33"/>
      <c r="S50" s="33"/>
      <c r="T50" s="34"/>
      <c r="U50" s="35"/>
      <c r="V50" s="35"/>
      <c r="W50" s="36"/>
      <c r="X50" s="24"/>
      <c r="Y50" s="25"/>
      <c r="Z50" s="37"/>
      <c r="AA50" s="37"/>
    </row>
    <row r="51" spans="4:27" ht="30.75" customHeight="1" x14ac:dyDescent="0.3">
      <c r="D51" s="24"/>
      <c r="E51" s="24"/>
      <c r="F51" s="24"/>
      <c r="G51" s="25"/>
      <c r="H51" s="26"/>
      <c r="I51" s="26"/>
      <c r="J51" s="26"/>
      <c r="K51" s="32"/>
      <c r="L51" s="33"/>
      <c r="M51" s="33"/>
      <c r="N51" s="33"/>
      <c r="O51" s="34"/>
      <c r="P51" s="35"/>
      <c r="Q51" s="33"/>
      <c r="R51" s="33"/>
      <c r="S51" s="33"/>
      <c r="T51" s="34"/>
      <c r="U51" s="35"/>
      <c r="V51" s="35"/>
      <c r="W51" s="36"/>
      <c r="X51" s="24"/>
      <c r="Y51" s="25"/>
      <c r="Z51" s="37"/>
      <c r="AA51" s="37"/>
    </row>
    <row r="52" spans="4:27" ht="30.75" customHeight="1" x14ac:dyDescent="0.3">
      <c r="D52" s="24"/>
      <c r="E52" s="24"/>
      <c r="F52" s="24"/>
      <c r="G52" s="25"/>
      <c r="H52" s="26"/>
      <c r="I52" s="26"/>
      <c r="J52" s="26"/>
      <c r="K52" s="32"/>
      <c r="L52" s="33"/>
      <c r="M52" s="33"/>
      <c r="N52" s="33"/>
      <c r="O52" s="34"/>
      <c r="P52" s="35"/>
      <c r="Q52" s="33"/>
      <c r="R52" s="33"/>
      <c r="S52" s="33"/>
      <c r="T52" s="34"/>
      <c r="U52" s="35"/>
      <c r="V52" s="35"/>
      <c r="W52" s="36"/>
      <c r="X52" s="24"/>
      <c r="Y52" s="25"/>
      <c r="Z52" s="37"/>
      <c r="AA52" s="37"/>
    </row>
    <row r="53" spans="4:27" ht="30.75" customHeight="1" x14ac:dyDescent="0.3">
      <c r="D53" s="24"/>
      <c r="E53" s="24"/>
      <c r="F53" s="24"/>
      <c r="G53" s="25"/>
      <c r="H53" s="26"/>
      <c r="I53" s="26"/>
      <c r="J53" s="26"/>
      <c r="K53" s="32"/>
      <c r="L53" s="33"/>
      <c r="M53" s="33"/>
      <c r="N53" s="33"/>
      <c r="O53" s="34"/>
      <c r="P53" s="35"/>
      <c r="Q53" s="33"/>
      <c r="R53" s="33"/>
      <c r="S53" s="33"/>
      <c r="T53" s="34"/>
      <c r="U53" s="35"/>
      <c r="V53" s="35"/>
      <c r="W53" s="36"/>
      <c r="X53" s="24"/>
      <c r="Y53" s="25"/>
      <c r="Z53" s="37"/>
      <c r="AA53" s="37"/>
    </row>
    <row r="54" spans="4:27" ht="30.75" customHeight="1" x14ac:dyDescent="0.3">
      <c r="D54" s="24"/>
      <c r="E54" s="24"/>
      <c r="F54" s="24"/>
      <c r="G54" s="25"/>
      <c r="H54" s="26"/>
      <c r="I54" s="26"/>
      <c r="J54" s="26"/>
      <c r="K54" s="32"/>
      <c r="L54" s="33"/>
      <c r="M54" s="33"/>
      <c r="N54" s="33"/>
      <c r="O54" s="34"/>
      <c r="P54" s="35"/>
      <c r="Q54" s="33"/>
      <c r="R54" s="33"/>
      <c r="S54" s="33"/>
      <c r="T54" s="34"/>
      <c r="U54" s="35"/>
      <c r="V54" s="35"/>
      <c r="W54" s="36"/>
      <c r="X54" s="24"/>
      <c r="Y54" s="25"/>
      <c r="Z54" s="37"/>
      <c r="AA54" s="37"/>
    </row>
    <row r="55" spans="4:27" ht="30.75" customHeight="1" x14ac:dyDescent="0.3">
      <c r="D55" s="24"/>
      <c r="E55" s="24"/>
      <c r="F55" s="24"/>
      <c r="G55" s="25"/>
      <c r="H55" s="26"/>
      <c r="I55" s="26"/>
      <c r="J55" s="26"/>
      <c r="K55" s="32"/>
      <c r="L55" s="33"/>
      <c r="M55" s="33"/>
      <c r="N55" s="33"/>
      <c r="O55" s="34"/>
      <c r="P55" s="35"/>
      <c r="Q55" s="33"/>
      <c r="R55" s="33"/>
      <c r="S55" s="33"/>
      <c r="T55" s="34"/>
      <c r="U55" s="35"/>
      <c r="V55" s="35"/>
      <c r="W55" s="36"/>
      <c r="X55" s="24"/>
      <c r="Y55" s="25"/>
      <c r="Z55" s="37"/>
      <c r="AA55" s="37"/>
    </row>
    <row r="56" spans="4:27" ht="30.75" customHeight="1" x14ac:dyDescent="0.3">
      <c r="D56" s="24"/>
      <c r="E56" s="24"/>
      <c r="F56" s="24"/>
      <c r="G56" s="25"/>
      <c r="H56" s="26"/>
      <c r="I56" s="26"/>
      <c r="J56" s="26"/>
      <c r="K56" s="32"/>
      <c r="L56" s="33"/>
      <c r="M56" s="33"/>
      <c r="N56" s="33"/>
      <c r="O56" s="34"/>
      <c r="P56" s="35"/>
      <c r="Q56" s="33"/>
      <c r="R56" s="33"/>
      <c r="S56" s="33"/>
      <c r="T56" s="34"/>
      <c r="U56" s="35"/>
      <c r="V56" s="35"/>
      <c r="W56" s="36"/>
      <c r="X56" s="24"/>
      <c r="Y56" s="25"/>
      <c r="Z56" s="37"/>
      <c r="AA56" s="37"/>
    </row>
    <row r="57" spans="4:27" ht="30.75" customHeight="1" x14ac:dyDescent="0.3">
      <c r="D57" s="24"/>
      <c r="E57" s="24"/>
      <c r="F57" s="24"/>
      <c r="G57" s="25"/>
      <c r="H57" s="26"/>
      <c r="I57" s="26"/>
      <c r="J57" s="26"/>
      <c r="K57" s="32"/>
      <c r="L57" s="33"/>
      <c r="M57" s="33"/>
      <c r="N57" s="33"/>
      <c r="O57" s="34"/>
      <c r="P57" s="35"/>
      <c r="Q57" s="33"/>
      <c r="R57" s="33"/>
      <c r="S57" s="33"/>
      <c r="T57" s="34"/>
      <c r="U57" s="35"/>
      <c r="V57" s="35"/>
      <c r="W57" s="36"/>
      <c r="X57" s="24"/>
      <c r="Y57" s="25"/>
      <c r="Z57" s="37"/>
      <c r="AA57" s="37"/>
    </row>
    <row r="58" spans="4:27" ht="30.75" customHeight="1" x14ac:dyDescent="0.3">
      <c r="D58" s="24"/>
      <c r="E58" s="24"/>
      <c r="F58" s="24"/>
      <c r="G58" s="25"/>
      <c r="H58" s="26"/>
      <c r="I58" s="26"/>
      <c r="J58" s="26"/>
      <c r="K58" s="32"/>
      <c r="L58" s="33"/>
      <c r="M58" s="33"/>
      <c r="N58" s="33"/>
      <c r="O58" s="34"/>
      <c r="P58" s="35"/>
      <c r="Q58" s="33"/>
      <c r="R58" s="33"/>
      <c r="S58" s="33"/>
      <c r="T58" s="34"/>
      <c r="U58" s="35"/>
      <c r="V58" s="35"/>
      <c r="W58" s="36"/>
      <c r="X58" s="24"/>
      <c r="Y58" s="25"/>
      <c r="Z58" s="37"/>
      <c r="AA58" s="37"/>
    </row>
    <row r="59" spans="4:27" ht="30.75" customHeight="1" x14ac:dyDescent="0.3">
      <c r="D59" s="24"/>
      <c r="E59" s="24"/>
      <c r="F59" s="24"/>
      <c r="G59" s="25"/>
      <c r="H59" s="26"/>
      <c r="I59" s="26"/>
      <c r="J59" s="26"/>
      <c r="K59" s="32"/>
      <c r="L59" s="33"/>
      <c r="M59" s="33"/>
      <c r="N59" s="33"/>
      <c r="O59" s="34"/>
      <c r="P59" s="35"/>
      <c r="Q59" s="33"/>
      <c r="R59" s="33"/>
      <c r="S59" s="33"/>
      <c r="T59" s="34"/>
      <c r="U59" s="35"/>
      <c r="V59" s="35"/>
      <c r="W59" s="36"/>
      <c r="X59" s="24"/>
      <c r="Y59" s="25"/>
      <c r="Z59" s="37"/>
      <c r="AA59" s="37"/>
    </row>
    <row r="60" spans="4:27" ht="30.75" customHeight="1" x14ac:dyDescent="0.3">
      <c r="D60" s="24"/>
      <c r="E60" s="24"/>
      <c r="F60" s="24"/>
      <c r="G60" s="25"/>
      <c r="H60" s="26"/>
      <c r="I60" s="26"/>
      <c r="J60" s="26"/>
      <c r="K60" s="32"/>
      <c r="L60" s="33"/>
      <c r="M60" s="33"/>
      <c r="N60" s="33"/>
      <c r="O60" s="34"/>
      <c r="P60" s="35"/>
      <c r="Q60" s="33"/>
      <c r="R60" s="33"/>
      <c r="S60" s="33"/>
      <c r="T60" s="34"/>
      <c r="U60" s="35"/>
      <c r="V60" s="35"/>
      <c r="W60" s="36"/>
      <c r="X60" s="24"/>
      <c r="Y60" s="25"/>
      <c r="Z60" s="37"/>
      <c r="AA60" s="37"/>
    </row>
    <row r="61" spans="4:27" ht="30.75" customHeight="1" x14ac:dyDescent="0.3">
      <c r="D61" s="24"/>
      <c r="E61" s="24"/>
      <c r="F61" s="24"/>
      <c r="G61" s="25"/>
      <c r="H61" s="26"/>
      <c r="I61" s="26"/>
      <c r="J61" s="26"/>
      <c r="K61" s="32"/>
      <c r="L61" s="33"/>
      <c r="M61" s="33"/>
      <c r="N61" s="33"/>
      <c r="O61" s="34"/>
      <c r="P61" s="35"/>
      <c r="Q61" s="33"/>
      <c r="R61" s="33"/>
      <c r="S61" s="33"/>
      <c r="T61" s="34"/>
      <c r="U61" s="35"/>
      <c r="V61" s="35"/>
      <c r="W61" s="36"/>
      <c r="X61" s="24"/>
      <c r="Y61" s="25"/>
      <c r="Z61" s="37"/>
      <c r="AA61" s="37"/>
    </row>
    <row r="62" spans="4:27" ht="30.75" customHeight="1" x14ac:dyDescent="0.3">
      <c r="D62" s="24"/>
      <c r="E62" s="24"/>
      <c r="F62" s="24"/>
      <c r="G62" s="25"/>
      <c r="H62" s="26"/>
      <c r="I62" s="26"/>
      <c r="J62" s="26"/>
      <c r="K62" s="32"/>
      <c r="L62" s="33"/>
      <c r="M62" s="33"/>
      <c r="N62" s="33"/>
      <c r="O62" s="34"/>
      <c r="P62" s="35"/>
      <c r="Q62" s="33"/>
      <c r="R62" s="33"/>
      <c r="S62" s="33"/>
      <c r="T62" s="34"/>
      <c r="U62" s="35"/>
      <c r="V62" s="35"/>
      <c r="W62" s="36"/>
      <c r="X62" s="24"/>
      <c r="Y62" s="25"/>
      <c r="Z62" s="37"/>
      <c r="AA62" s="37"/>
    </row>
    <row r="63" spans="4:27" ht="30.75" customHeight="1" x14ac:dyDescent="0.3">
      <c r="D63" s="24"/>
      <c r="E63" s="24"/>
      <c r="F63" s="24"/>
      <c r="G63" s="25"/>
      <c r="H63" s="26"/>
      <c r="I63" s="26"/>
      <c r="J63" s="26"/>
      <c r="K63" s="32"/>
      <c r="L63" s="33"/>
      <c r="M63" s="33"/>
      <c r="N63" s="33"/>
      <c r="O63" s="34"/>
      <c r="P63" s="35"/>
      <c r="Q63" s="33"/>
      <c r="R63" s="33"/>
      <c r="S63" s="33"/>
      <c r="T63" s="34"/>
      <c r="U63" s="35"/>
      <c r="V63" s="35"/>
      <c r="W63" s="36"/>
      <c r="X63" s="24"/>
      <c r="Y63" s="25"/>
      <c r="Z63" s="37"/>
      <c r="AA63" s="37"/>
    </row>
    <row r="64" spans="4:27" ht="30.75" customHeight="1" x14ac:dyDescent="0.3">
      <c r="D64" s="24"/>
      <c r="E64" s="24"/>
      <c r="F64" s="24"/>
      <c r="G64" s="25"/>
      <c r="H64" s="26"/>
      <c r="I64" s="26"/>
      <c r="J64" s="26"/>
      <c r="K64" s="32"/>
      <c r="L64" s="33"/>
      <c r="M64" s="33"/>
      <c r="N64" s="33"/>
      <c r="O64" s="34"/>
      <c r="P64" s="35"/>
      <c r="Q64" s="33"/>
      <c r="R64" s="33"/>
      <c r="S64" s="33"/>
      <c r="T64" s="34"/>
      <c r="U64" s="35"/>
      <c r="V64" s="35"/>
      <c r="W64" s="36"/>
      <c r="X64" s="24"/>
      <c r="Y64" s="25"/>
      <c r="Z64" s="37"/>
      <c r="AA64" s="37"/>
    </row>
    <row r="65" spans="4:27" ht="30.75" customHeight="1" x14ac:dyDescent="0.3">
      <c r="D65" s="24"/>
      <c r="E65" s="24"/>
      <c r="F65" s="24"/>
      <c r="G65" s="25"/>
      <c r="H65" s="26"/>
      <c r="I65" s="26"/>
      <c r="J65" s="26"/>
      <c r="K65" s="32"/>
      <c r="L65" s="33"/>
      <c r="M65" s="33"/>
      <c r="N65" s="33"/>
      <c r="O65" s="34"/>
      <c r="P65" s="35"/>
      <c r="Q65" s="33"/>
      <c r="R65" s="33"/>
      <c r="S65" s="33"/>
      <c r="T65" s="34"/>
      <c r="U65" s="35"/>
      <c r="V65" s="35"/>
      <c r="W65" s="36"/>
      <c r="X65" s="24"/>
      <c r="Y65" s="25"/>
      <c r="Z65" s="37"/>
      <c r="AA65" s="37"/>
    </row>
    <row r="66" spans="4:27" ht="30.75" customHeight="1" x14ac:dyDescent="0.3">
      <c r="D66" s="24"/>
      <c r="E66" s="24"/>
      <c r="F66" s="24"/>
      <c r="G66" s="25"/>
      <c r="H66" s="26"/>
      <c r="I66" s="26"/>
      <c r="J66" s="26"/>
      <c r="K66" s="32"/>
      <c r="L66" s="33"/>
      <c r="M66" s="33"/>
      <c r="N66" s="33"/>
      <c r="O66" s="34"/>
      <c r="P66" s="35"/>
      <c r="Q66" s="35"/>
      <c r="R66" s="36"/>
      <c r="S66" s="37"/>
      <c r="T66" s="37"/>
      <c r="U66" s="39"/>
      <c r="V66" s="24"/>
      <c r="W66" s="24"/>
      <c r="X66" s="24"/>
      <c r="Y66" s="25"/>
      <c r="Z66" s="26"/>
      <c r="AA66" s="26"/>
    </row>
    <row r="67" spans="4:27" ht="30.75" customHeight="1" x14ac:dyDescent="0.3">
      <c r="D67" s="24"/>
      <c r="E67" s="24"/>
      <c r="F67" s="24"/>
      <c r="G67" s="25"/>
      <c r="H67" s="26"/>
      <c r="I67" s="26"/>
      <c r="J67" s="26"/>
      <c r="K67" s="32"/>
      <c r="L67" s="33"/>
      <c r="M67" s="33"/>
      <c r="N67" s="33"/>
      <c r="O67" s="34"/>
      <c r="P67" s="35"/>
      <c r="Q67" s="35"/>
      <c r="R67" s="36"/>
      <c r="S67" s="37"/>
      <c r="T67" s="37"/>
      <c r="U67" s="39"/>
      <c r="V67" s="24"/>
      <c r="W67" s="24"/>
      <c r="X67" s="24"/>
      <c r="Y67" s="25"/>
      <c r="Z67" s="26"/>
      <c r="AA67" s="26"/>
    </row>
    <row r="68" spans="4:27" ht="30.75" customHeight="1" x14ac:dyDescent="0.3">
      <c r="D68" s="24"/>
      <c r="E68" s="24"/>
      <c r="F68" s="24"/>
      <c r="G68" s="25"/>
      <c r="H68" s="26"/>
      <c r="I68" s="26"/>
      <c r="J68" s="26"/>
      <c r="K68" s="32"/>
      <c r="L68" s="33"/>
      <c r="M68" s="33"/>
      <c r="N68" s="33"/>
      <c r="O68" s="34"/>
      <c r="P68" s="35"/>
      <c r="Q68" s="35"/>
      <c r="R68" s="36"/>
      <c r="S68" s="37"/>
      <c r="T68" s="37"/>
      <c r="U68" s="39"/>
      <c r="V68" s="24"/>
      <c r="W68" s="24"/>
      <c r="X68" s="24"/>
      <c r="Y68" s="25"/>
      <c r="Z68" s="26"/>
      <c r="AA68" s="26"/>
    </row>
    <row r="69" spans="4:27" ht="30.75" customHeight="1" x14ac:dyDescent="0.3">
      <c r="D69" s="24"/>
      <c r="E69" s="24"/>
      <c r="F69" s="24"/>
      <c r="G69" s="25"/>
      <c r="H69" s="26"/>
      <c r="I69" s="26"/>
      <c r="J69" s="26"/>
      <c r="K69" s="32"/>
      <c r="L69" s="33"/>
      <c r="M69" s="33"/>
      <c r="N69" s="33"/>
      <c r="O69" s="34"/>
      <c r="P69" s="35"/>
      <c r="Q69" s="35"/>
      <c r="R69" s="36"/>
      <c r="S69" s="37"/>
      <c r="T69" s="37"/>
      <c r="U69" s="39"/>
      <c r="V69" s="24"/>
      <c r="W69" s="24"/>
      <c r="X69" s="24"/>
      <c r="Y69" s="25"/>
      <c r="Z69" s="26"/>
      <c r="AA69" s="26"/>
    </row>
    <row r="70" spans="4:27" ht="30.75" customHeight="1" x14ac:dyDescent="0.3">
      <c r="D70" s="24"/>
      <c r="E70" s="24"/>
      <c r="F70" s="24"/>
      <c r="G70" s="25"/>
      <c r="H70" s="26"/>
      <c r="I70" s="26"/>
      <c r="J70" s="26"/>
      <c r="K70" s="32"/>
      <c r="L70" s="33"/>
      <c r="M70" s="33"/>
      <c r="N70" s="33"/>
      <c r="O70" s="34"/>
      <c r="P70" s="35"/>
      <c r="Q70" s="35"/>
      <c r="R70" s="36"/>
      <c r="S70" s="37"/>
      <c r="T70" s="37"/>
      <c r="U70" s="39"/>
      <c r="V70" s="24"/>
      <c r="W70" s="24"/>
      <c r="X70" s="24"/>
      <c r="Y70" s="25"/>
      <c r="Z70" s="26"/>
      <c r="AA70" s="26"/>
    </row>
    <row r="71" spans="4:27" ht="30.75" customHeight="1" x14ac:dyDescent="0.3">
      <c r="D71" s="24"/>
      <c r="E71" s="24"/>
      <c r="F71" s="24"/>
      <c r="G71" s="25"/>
      <c r="H71" s="26"/>
      <c r="I71" s="26"/>
      <c r="J71" s="26"/>
      <c r="K71" s="32"/>
      <c r="L71" s="33"/>
      <c r="M71" s="33"/>
      <c r="N71" s="33"/>
      <c r="O71" s="34"/>
      <c r="P71" s="35"/>
      <c r="Q71" s="35"/>
      <c r="R71" s="36"/>
      <c r="S71" s="37"/>
      <c r="T71" s="37"/>
      <c r="U71" s="39"/>
      <c r="V71" s="24"/>
      <c r="W71" s="24"/>
      <c r="X71" s="24"/>
      <c r="Y71" s="25"/>
      <c r="Z71" s="26"/>
      <c r="AA71" s="26"/>
    </row>
    <row r="72" spans="4:27" ht="30.75" customHeight="1" x14ac:dyDescent="0.3">
      <c r="D72" s="24"/>
      <c r="E72" s="24"/>
      <c r="F72" s="24"/>
      <c r="G72" s="25"/>
      <c r="H72" s="26"/>
      <c r="I72" s="26"/>
      <c r="J72" s="26"/>
      <c r="K72" s="32"/>
      <c r="L72" s="33"/>
      <c r="M72" s="33"/>
      <c r="N72" s="33"/>
      <c r="O72" s="34"/>
      <c r="P72" s="35"/>
      <c r="Q72" s="35"/>
      <c r="R72" s="36"/>
      <c r="S72" s="37"/>
      <c r="T72" s="37"/>
      <c r="U72" s="39"/>
      <c r="V72" s="24"/>
      <c r="W72" s="24"/>
      <c r="X72" s="24"/>
      <c r="Y72" s="25"/>
      <c r="Z72" s="26"/>
      <c r="AA72" s="26"/>
    </row>
    <row r="73" spans="4:27" ht="30.75" customHeight="1" x14ac:dyDescent="0.3">
      <c r="D73" s="24"/>
      <c r="E73" s="24"/>
      <c r="F73" s="24"/>
      <c r="G73" s="25"/>
      <c r="H73" s="26"/>
      <c r="I73" s="26"/>
      <c r="J73" s="26"/>
      <c r="K73" s="32"/>
      <c r="L73" s="33"/>
      <c r="M73" s="33"/>
      <c r="N73" s="33"/>
      <c r="O73" s="34"/>
      <c r="P73" s="35"/>
      <c r="Q73" s="35"/>
      <c r="R73" s="36"/>
      <c r="S73" s="37"/>
      <c r="T73" s="37"/>
      <c r="U73" s="39"/>
      <c r="V73" s="24"/>
      <c r="W73" s="24"/>
      <c r="X73" s="24"/>
      <c r="Y73" s="25"/>
      <c r="Z73" s="26"/>
      <c r="AA73" s="26"/>
    </row>
    <row r="74" spans="4:27" ht="30.75" customHeight="1" x14ac:dyDescent="0.3">
      <c r="D74" s="24"/>
      <c r="E74" s="24"/>
      <c r="F74" s="24"/>
      <c r="G74" s="25"/>
      <c r="H74" s="26"/>
      <c r="I74" s="26"/>
      <c r="J74" s="26"/>
      <c r="K74" s="32"/>
      <c r="L74" s="33"/>
      <c r="M74" s="33"/>
      <c r="N74" s="33"/>
      <c r="O74" s="34"/>
      <c r="P74" s="35"/>
      <c r="Q74" s="35"/>
      <c r="R74" s="36"/>
      <c r="S74" s="37"/>
      <c r="T74" s="37"/>
      <c r="U74" s="39"/>
      <c r="V74" s="24"/>
      <c r="W74" s="24"/>
      <c r="X74" s="24"/>
      <c r="Y74" s="25"/>
      <c r="Z74" s="26"/>
      <c r="AA74" s="26"/>
    </row>
    <row r="75" spans="4:27" ht="30.75" customHeight="1" x14ac:dyDescent="0.3">
      <c r="D75" s="24"/>
      <c r="E75" s="24"/>
      <c r="F75" s="24"/>
      <c r="G75" s="25"/>
      <c r="H75" s="26"/>
      <c r="I75" s="26"/>
      <c r="J75" s="26"/>
      <c r="K75" s="32"/>
      <c r="L75" s="33"/>
      <c r="M75" s="33"/>
      <c r="N75" s="33"/>
      <c r="O75" s="34"/>
      <c r="P75" s="35"/>
      <c r="Q75" s="35"/>
      <c r="R75" s="36"/>
      <c r="S75" s="37"/>
      <c r="T75" s="37"/>
      <c r="U75" s="39"/>
      <c r="V75" s="24"/>
      <c r="W75" s="24"/>
      <c r="X75" s="24"/>
      <c r="Y75" s="25"/>
      <c r="Z75" s="26"/>
      <c r="AA75" s="26"/>
    </row>
    <row r="76" spans="4:27" ht="30.75" customHeight="1" x14ac:dyDescent="0.3">
      <c r="D76" s="24"/>
      <c r="E76" s="24"/>
      <c r="F76" s="24"/>
      <c r="G76" s="25"/>
      <c r="H76" s="26"/>
      <c r="I76" s="26"/>
      <c r="J76" s="26"/>
      <c r="K76" s="32"/>
      <c r="L76" s="33"/>
      <c r="M76" s="33"/>
      <c r="N76" s="33"/>
      <c r="O76" s="34"/>
      <c r="P76" s="35"/>
      <c r="Q76" s="35"/>
      <c r="R76" s="36"/>
      <c r="S76" s="37"/>
      <c r="T76" s="37"/>
      <c r="U76" s="39"/>
      <c r="V76" s="24"/>
      <c r="W76" s="24"/>
      <c r="X76" s="24"/>
      <c r="Y76" s="25"/>
      <c r="Z76" s="26"/>
      <c r="AA76" s="26"/>
    </row>
    <row r="77" spans="4:27" ht="30.75" customHeight="1" x14ac:dyDescent="0.3">
      <c r="D77" s="24"/>
      <c r="E77" s="24"/>
      <c r="F77" s="24"/>
      <c r="G77" s="25"/>
      <c r="H77" s="26"/>
      <c r="I77" s="26"/>
      <c r="J77" s="26"/>
      <c r="K77" s="32"/>
      <c r="L77" s="33"/>
      <c r="M77" s="33"/>
      <c r="N77" s="33"/>
      <c r="O77" s="34"/>
      <c r="P77" s="35"/>
      <c r="Q77" s="35"/>
      <c r="R77" s="36"/>
      <c r="S77" s="37"/>
      <c r="T77" s="37"/>
      <c r="U77" s="39"/>
      <c r="V77" s="24"/>
      <c r="W77" s="24"/>
      <c r="X77" s="24"/>
      <c r="Y77" s="25"/>
      <c r="Z77" s="26"/>
      <c r="AA77" s="26"/>
    </row>
    <row r="78" spans="4:27" ht="30.75" customHeight="1" x14ac:dyDescent="0.3">
      <c r="D78" s="24"/>
      <c r="E78" s="24"/>
      <c r="F78" s="24"/>
      <c r="G78" s="25"/>
      <c r="H78" s="26"/>
      <c r="I78" s="26"/>
      <c r="J78" s="26"/>
      <c r="K78" s="32"/>
      <c r="L78" s="33"/>
      <c r="M78" s="33"/>
      <c r="N78" s="33"/>
      <c r="O78" s="34"/>
      <c r="P78" s="35"/>
      <c r="Q78" s="35"/>
      <c r="R78" s="36"/>
      <c r="S78" s="37"/>
      <c r="T78" s="37"/>
      <c r="U78" s="39"/>
      <c r="V78" s="24"/>
      <c r="W78" s="24"/>
      <c r="X78" s="24"/>
      <c r="Y78" s="25"/>
      <c r="Z78" s="26"/>
      <c r="AA78" s="26"/>
    </row>
    <row r="79" spans="4:27" ht="30.75" customHeight="1" x14ac:dyDescent="0.3">
      <c r="D79" s="24"/>
      <c r="E79" s="24"/>
      <c r="F79" s="24"/>
      <c r="G79" s="25"/>
      <c r="H79" s="26"/>
      <c r="I79" s="26"/>
      <c r="J79" s="26"/>
      <c r="K79" s="32"/>
      <c r="L79" s="33"/>
      <c r="M79" s="33"/>
      <c r="N79" s="33"/>
      <c r="O79" s="34"/>
      <c r="P79" s="35"/>
      <c r="Q79" s="35"/>
      <c r="R79" s="36"/>
      <c r="S79" s="37"/>
      <c r="T79" s="37"/>
      <c r="U79" s="39"/>
      <c r="V79" s="33"/>
      <c r="W79" s="33"/>
      <c r="X79" s="33"/>
      <c r="Y79" s="33"/>
      <c r="Z79" s="33"/>
      <c r="AA79" s="24"/>
    </row>
    <row r="80" spans="4:27" ht="30.75" customHeight="1" x14ac:dyDescent="0.3">
      <c r="D80" s="40"/>
      <c r="E80" s="41"/>
      <c r="F80" s="42"/>
      <c r="G80" s="42"/>
      <c r="H80" s="43"/>
      <c r="I80" s="44"/>
      <c r="J80" s="42"/>
      <c r="K80" s="42"/>
      <c r="L80" s="42"/>
      <c r="M80" s="40"/>
      <c r="N80" s="44"/>
      <c r="O80" s="42"/>
      <c r="P80" s="42"/>
      <c r="Q80" s="42"/>
      <c r="R80" s="42"/>
      <c r="S80" s="42"/>
      <c r="T80" s="44"/>
      <c r="U80" s="45"/>
      <c r="V80" s="45"/>
      <c r="W80" s="45"/>
      <c r="X80" s="46"/>
      <c r="Y80" s="46"/>
      <c r="Z80" s="47"/>
      <c r="AA80" s="47"/>
    </row>
  </sheetData>
  <phoneticPr fontId="22" type="noConversion"/>
  <dataValidations disablePrompts="1" count="10">
    <dataValidation allowBlank="1" showErrorMessage="1" sqref="D1" xr:uid="{00000000-0002-0000-0000-000000000000}"/>
    <dataValidation allowBlank="1" showInputMessage="1" showErrorMessage="1" prompt="直接输入拍单日期" sqref="L3 L4 L9 L15 L16 L17 L18 L19 L20 L21 L22 L30 L31 L32 L36 L37 L38 L39 L40 L41 L42 L43 L44 L45 L5:L8 L10:L14 L23:L29 L33:L35 L46:L47" xr:uid="{00000000-0002-0000-0000-000001000000}"/>
    <dataValidation errorStyle="information" allowBlank="1" showInputMessage="1" showErrorMessage="1" errorTitle="请下拉选择" error="请下拉选择" prompt="输入支付金额" sqref="T14 T26 T32 T38 T45 T18:T19 T46:T47" xr:uid="{00000000-0002-0000-0000-000002000000}"/>
    <dataValidation type="list" errorStyle="warning" allowBlank="1" showInputMessage="1" showErrorMessage="1" error="从此列表中选择“是”或“否”。选择“取消”，按 Alt+向下键可显现选项，然后按向下键和 Enter 做出选择" sqref="E46:E47" xr:uid="{00000000-0002-0000-0000-000003000000}">
      <formula1>"是,否"</formula1>
    </dataValidation>
    <dataValidation errorStyle="information" allowBlank="1" showInputMessage="1" showErrorMessage="1" errorTitle="请下拉选择" error="请下拉选择" sqref="U47:V47" xr:uid="{00000000-0002-0000-0000-000004000000}"/>
    <dataValidation allowBlank="1" showInputMessage="1" showErrorMessage="1" prompt="公式自动计算" sqref="O45 O3:O42 O43:O44 O46:O47" xr:uid="{00000000-0002-0000-0000-000005000000}"/>
    <dataValidation type="list" errorStyle="warning" allowBlank="1" showInputMessage="1" showErrorMessage="1" error="从此列表中进行选择。选择“取消”，按 Alt+向下键可显现选项，然后按向下键和 Enter 做出选择" sqref="F46:F47" xr:uid="{00000000-0002-0000-0000-000006000000}">
      <formula1>"是,否,待定"</formula1>
    </dataValidation>
    <dataValidation errorStyle="warning" allowBlank="1" showInputMessage="1" showErrorMessage="1" error="从此列表中选择宾客。选择“取消”，按 Alt+向下键可显现选项，然后按向下键和 Enter 做出选择" sqref="H46:I47" xr:uid="{00000000-0002-0000-0000-000007000000}"/>
    <dataValidation type="list" errorStyle="information" allowBlank="1" showInputMessage="1" showErrorMessage="1" errorTitle="请下拉选择" error="请下拉选择" prompt="请下拉选择" sqref="P3:P45 P46:P47 S3:S45 S46:S47" xr:uid="{00000000-0002-0000-0000-000008000000}">
      <formula1>"是,否"</formula1>
    </dataValidation>
    <dataValidation type="whole" errorStyle="information" allowBlank="1" showInputMessage="1" showErrorMessage="1" errorTitle="请填0-10整数" error="请填0-10整数" sqref="Q3:R45 Q46:R47" xr:uid="{00000000-0002-0000-0000-000009000000}">
      <formula1>0</formula1>
      <formula2>10</formula2>
    </dataValidation>
  </dataValidations>
  <hyperlinks>
    <hyperlink ref="G20" r:id="rId1" xr:uid="{00000000-0004-0000-0000-000000000000}"/>
    <hyperlink ref="G30" r:id="rId2" xr:uid="{00000000-0004-0000-0000-000001000000}"/>
    <hyperlink ref="U13" r:id="rId3" xr:uid="{00000000-0004-0000-0000-000002000000}"/>
    <hyperlink ref="V13" r:id="rId4" xr:uid="{00000000-0004-0000-0000-000003000000}"/>
    <hyperlink ref="W13" r:id="rId5" xr:uid="{00000000-0004-0000-0000-000004000000}"/>
    <hyperlink ref="U34" r:id="rId6" tooltip="https://www.xiaohongshu.com/discovery/item/5e007fc700000000010033cf?xhsshare=CopyLink&amp;appuid=56547a81e4b1cf7c7683e75e&amp;apptime=1577091161" xr:uid="{00000000-0004-0000-0000-000005000000}"/>
    <hyperlink ref="V34" r:id="rId7" xr:uid="{00000000-0004-0000-0000-000006000000}"/>
    <hyperlink ref="W34" r:id="rId8" xr:uid="{00000000-0004-0000-0000-000007000000}"/>
    <hyperlink ref="U40" r:id="rId9" xr:uid="{00000000-0004-0000-0000-000008000000}"/>
    <hyperlink ref="V40" r:id="rId10" xr:uid="{00000000-0004-0000-0000-000009000000}"/>
    <hyperlink ref="V36" r:id="rId11" xr:uid="{00000000-0004-0000-0000-00000B000000}"/>
    <hyperlink ref="U17" r:id="rId12" xr:uid="{00000000-0004-0000-0000-00000C000000}"/>
    <hyperlink ref="V17" r:id="rId13" xr:uid="{00000000-0004-0000-0000-00000D000000}"/>
    <hyperlink ref="V28" r:id="rId14" tooltip="https://m.weibo.cn/6192811816/4452988837508683" xr:uid="{00000000-0004-0000-0000-00000F000000}"/>
    <hyperlink ref="U27" r:id="rId15" xr:uid="{00000000-0004-0000-0000-000010000000}"/>
    <hyperlink ref="V27" r:id="rId16" xr:uid="{00000000-0004-0000-0000-000011000000}"/>
    <hyperlink ref="W27" r:id="rId17" xr:uid="{00000000-0004-0000-0000-000012000000}"/>
    <hyperlink ref="U12" r:id="rId18" xr:uid="{00000000-0004-0000-0000-000013000000}"/>
    <hyperlink ref="V12" r:id="rId19" xr:uid="{00000000-0004-0000-0000-000014000000}"/>
    <hyperlink ref="U25" r:id="rId20" xr:uid="{00000000-0004-0000-0000-000015000000}"/>
    <hyperlink ref="U20" r:id="rId21" xr:uid="{00000000-0004-0000-0000-000016000000}"/>
    <hyperlink ref="V25" r:id="rId22" xr:uid="{00000000-0004-0000-0000-000017000000}"/>
    <hyperlink ref="W25" r:id="rId23" xr:uid="{00000000-0004-0000-0000-000018000000}"/>
    <hyperlink ref="U24" r:id="rId24" tooltip="https://www.xiaohongshu.com/discovery/item/5e031e1c0000000001002229" xr:uid="{00000000-0004-0000-0000-000019000000}"/>
    <hyperlink ref="V24" r:id="rId25" xr:uid="{00000000-0004-0000-0000-00001A000000}"/>
    <hyperlink ref="V19" r:id="rId26" xr:uid="{00000000-0004-0000-0000-00001B000000}"/>
    <hyperlink ref="U5" r:id="rId27" xr:uid="{00000000-0004-0000-0000-00001C000000}"/>
    <hyperlink ref="U30" r:id="rId28" xr:uid="{00000000-0004-0000-0000-00001E000000}"/>
    <hyperlink ref="V30" r:id="rId29" xr:uid="{00000000-0004-0000-0000-00001F000000}"/>
    <hyperlink ref="U11" r:id="rId30" xr:uid="{00000000-0004-0000-0000-000020000000}"/>
    <hyperlink ref="V11" r:id="rId31" xr:uid="{00000000-0004-0000-0000-000021000000}"/>
    <hyperlink ref="V5" r:id="rId32" xr:uid="{00000000-0004-0000-0000-000022000000}"/>
    <hyperlink ref="V20" r:id="rId33" xr:uid="{00000000-0004-0000-0000-000024000000}"/>
    <hyperlink ref="W20" r:id="rId34" xr:uid="{00000000-0004-0000-0000-000025000000}"/>
    <hyperlink ref="V3" r:id="rId35" xr:uid="{00000000-0004-0000-0000-000027000000}"/>
    <hyperlink ref="W3" r:id="rId36" xr:uid="{00000000-0004-0000-0000-000028000000}"/>
    <hyperlink ref="V41" r:id="rId37" xr:uid="{00000000-0004-0000-0000-000029000000}"/>
    <hyperlink ref="V31" r:id="rId38" xr:uid="{00000000-0004-0000-0000-00002B000000}"/>
    <hyperlink ref="U43" r:id="rId39" xr:uid="{00000000-0004-0000-0000-00002C000000}"/>
    <hyperlink ref="U35" r:id="rId40" xr:uid="{00000000-0004-0000-0000-00002D000000}"/>
    <hyperlink ref="V35" r:id="rId41" xr:uid="{00000000-0004-0000-0000-00002E000000}"/>
    <hyperlink ref="G10" r:id="rId42" xr:uid="{00000000-0004-0000-0000-000030000000}"/>
    <hyperlink ref="U37" r:id="rId43" xr:uid="{00000000-0004-0000-0000-000031000000}"/>
    <hyperlink ref="V37" r:id="rId44" xr:uid="{00000000-0004-0000-0000-000032000000}"/>
    <hyperlink ref="V29" r:id="rId45" xr:uid="{00000000-0004-0000-0000-000034000000}"/>
    <hyperlink ref="W29" r:id="rId46" xr:uid="{00000000-0004-0000-0000-000035000000}"/>
    <hyperlink ref="U15" r:id="rId47" xr:uid="{00000000-0004-0000-0000-000036000000}"/>
    <hyperlink ref="V15" r:id="rId48" xr:uid="{00000000-0004-0000-0000-000037000000}"/>
    <hyperlink ref="W15" r:id="rId49" xr:uid="{00000000-0004-0000-0000-000038000000}"/>
    <hyperlink ref="V42" r:id="rId50" xr:uid="{00000000-0004-0000-0000-00003A000000}"/>
    <hyperlink ref="G22" r:id="rId51" xr:uid="{00000000-0004-0000-0000-00003B000000}"/>
    <hyperlink ref="V7" r:id="rId52" tooltip="https://m.weibo.cn/2875361664/4455528095217165" xr:uid="{00000000-0004-0000-0000-00003C000000}"/>
    <hyperlink ref="U7" r:id="rId53" xr:uid="{00000000-0004-0000-0000-00003D000000}"/>
    <hyperlink ref="U8" r:id="rId54" xr:uid="{00000000-0004-0000-0000-00003E000000}"/>
    <hyperlink ref="V26" r:id="rId55" xr:uid="{00000000-0004-0000-0000-000042000000}"/>
    <hyperlink ref="V10" r:id="rId56" xr:uid="{00000000-0004-0000-0000-000044000000}"/>
    <hyperlink ref="U9" r:id="rId57" xr:uid="{00000000-0004-0000-0000-000045000000}"/>
    <hyperlink ref="U6" r:id="rId58" xr:uid="{00000000-0004-0000-0000-000046000000}"/>
    <hyperlink ref="V6" r:id="rId59" xr:uid="{00000000-0004-0000-0000-000047000000}"/>
    <hyperlink ref="W6" r:id="rId60" xr:uid="{00000000-0004-0000-0000-000048000000}"/>
    <hyperlink ref="U4" r:id="rId61" xr:uid="{00000000-0004-0000-0000-000049000000}"/>
    <hyperlink ref="U16" r:id="rId62" xr:uid="{00000000-0004-0000-0000-00004A000000}"/>
    <hyperlink ref="U44" r:id="rId63" xr:uid="{00000000-0004-0000-0000-00004B000000}"/>
    <hyperlink ref="U18" r:id="rId64" xr:uid="{00000000-0004-0000-0000-00004C000000}"/>
    <hyperlink ref="V18" r:id="rId65" xr:uid="{00000000-0004-0000-0000-00004D000000}"/>
    <hyperlink ref="U14" r:id="rId66" xr:uid="{00000000-0004-0000-0000-00004E000000}"/>
    <hyperlink ref="U32" r:id="rId67" xr:uid="{00000000-0004-0000-0000-00004F000000}"/>
    <hyperlink ref="G24" r:id="rId68" xr:uid="{00000000-0004-0000-0000-000050000000}"/>
    <hyperlink ref="U21" r:id="rId69" xr:uid="{00000000-0004-0000-0000-000051000000}"/>
    <hyperlink ref="W26" r:id="rId70" xr:uid="{00000000-0004-0000-0000-000053000000}"/>
    <hyperlink ref="U38" r:id="rId71" xr:uid="{00000000-0004-0000-0000-000054000000}"/>
    <hyperlink ref="V16" r:id="rId72" xr:uid="{00000000-0004-0000-0000-000055000000}"/>
    <hyperlink ref="G3" r:id="rId73" xr:uid="{31646CC9-9E07-4014-A06B-2281941E7171}"/>
    <hyperlink ref="G4" r:id="rId74" xr:uid="{64F39EB9-56CC-4EA0-80B6-6F714C77F55A}"/>
    <hyperlink ref="G5" r:id="rId75" xr:uid="{A4D0A888-BEBC-4BEF-A9DC-A212CCD311A8}"/>
    <hyperlink ref="G6" r:id="rId76" xr:uid="{D487530A-694D-4640-95CD-CA4B76DC3412}"/>
    <hyperlink ref="G12" r:id="rId77" xr:uid="{A2EFA2C1-1BD1-4D03-A402-A9A34163AC67}"/>
    <hyperlink ref="G13" r:id="rId78" xr:uid="{19839B44-81E1-4961-A3E8-231493F73AE6}"/>
    <hyperlink ref="G14" r:id="rId79" xr:uid="{9BBAA817-1AB1-49CF-A9D5-3D0FE927FA1C}"/>
    <hyperlink ref="G15" r:id="rId80" xr:uid="{B75CC3A1-3D78-48BF-BE62-944629475986}"/>
    <hyperlink ref="G16" r:id="rId81" xr:uid="{92CBAF55-41FC-4B79-9F55-4BC97A2B2AF4}"/>
    <hyperlink ref="G17" r:id="rId82" xr:uid="{3A44BFC9-C61C-4C2E-8374-40B53BC1A982}"/>
    <hyperlink ref="G19" r:id="rId83" xr:uid="{101FF132-68AA-44EA-A5D5-9ACA21D85590}"/>
    <hyperlink ref="G23" r:id="rId84" xr:uid="{DE34D2A2-FB54-4461-A9DE-817BB4817121}"/>
    <hyperlink ref="G25" r:id="rId85" xr:uid="{05A9274B-D9F8-41DC-9961-B1C507E6C588}"/>
    <hyperlink ref="G26" r:id="rId86" xr:uid="{6B52E8FE-6A13-4FDE-9AB4-1442B413B920}"/>
    <hyperlink ref="G27" r:id="rId87" xr:uid="{E21C7BB6-B316-43AD-A4E5-73D327B6EB1A}"/>
    <hyperlink ref="G28" r:id="rId88" xr:uid="{C3CCCBC1-D8C9-4846-8EB8-B3C6C2701920}"/>
    <hyperlink ref="G29" r:id="rId89" xr:uid="{5A5A78EC-D595-4D4E-8650-B118241B7DBB}"/>
    <hyperlink ref="G31" r:id="rId90" xr:uid="{D60122FE-F4FD-47EB-A9A1-07BCB2523251}"/>
    <hyperlink ref="G32" r:id="rId91" xr:uid="{F1915B00-D326-47CA-BB42-B81F6E506046}"/>
    <hyperlink ref="G35" r:id="rId92" xr:uid="{2DD0E60A-0A61-459F-AD5A-FBA0A77564B4}"/>
    <hyperlink ref="G36" r:id="rId93" xr:uid="{04F2C652-E221-43AE-BCAC-076DC87A5B8E}"/>
    <hyperlink ref="G37" r:id="rId94" xr:uid="{490488C8-00ED-46D7-9899-FE4436760502}"/>
    <hyperlink ref="G39" r:id="rId95" xr:uid="{D62D5012-CCBF-4E82-B3EC-46EA23EFB359}"/>
    <hyperlink ref="G40" r:id="rId96" xr:uid="{9B9B7B3A-7A07-48DA-BA64-8C8CE99CF657}"/>
    <hyperlink ref="G41" r:id="rId97" xr:uid="{92D2B01F-8B95-4721-BE60-590BA1908F6F}"/>
    <hyperlink ref="G42" r:id="rId98" xr:uid="{C6BFCFB1-991B-4333-95A2-3BAE85DD2D90}"/>
    <hyperlink ref="G43" r:id="rId99" xr:uid="{15E2AF09-D97C-4FCD-A6C7-B406D38366A6}"/>
    <hyperlink ref="G18" r:id="rId100" xr:uid="{2B107A77-75B3-409F-828E-9EA206495986}"/>
  </hyperlinks>
  <printOptions horizontalCentered="1"/>
  <pageMargins left="0.25" right="0.25" top="1" bottom="0.75" header="0.3" footer="0.3"/>
  <pageSetup paperSize="9" fitToHeight="0" orientation="landscape" r:id="rId101"/>
  <headerFooter differentFirst="1">
    <oddFooter>&amp;CPage &amp;P of &amp;N</oddFooter>
  </headerFooter>
  <tableParts count="1">
    <tablePart r:id="rId1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7</vt:i4>
      </vt:variant>
    </vt:vector>
  </HeadingPairs>
  <TitlesOfParts>
    <vt:vector size="8" baseType="lpstr">
      <vt:lpstr>合作跟踪表</vt:lpstr>
      <vt:lpstr>合作跟踪表!Print_Titles</vt:lpstr>
      <vt:lpstr>合作跟踪表!婚礼日期</vt:lpstr>
      <vt:lpstr>合作跟踪表!列标题区域1..B3.1</vt:lpstr>
      <vt:lpstr>合作跟踪表!列标题区域2..B5.1</vt:lpstr>
      <vt:lpstr>合作跟踪表!列标题区域3..B7.1</vt:lpstr>
      <vt:lpstr>合作跟踪表!列标题区域4..B9.1</vt:lpstr>
      <vt:lpstr>合作跟踪表!列标题区域5..B11.1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OCCHE</cp:lastModifiedBy>
  <dcterms:created xsi:type="dcterms:W3CDTF">2018-02-18T20:11:00Z</dcterms:created>
  <dcterms:modified xsi:type="dcterms:W3CDTF">2021-03-19T15:44:53Z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  <property fmtid="{D5CDD505-2E9C-101B-9397-08002B2CF9AE}" pid="11" name="KSOReadingLayout">
    <vt:bool>true</vt:bool>
  </property>
</Properties>
</file>