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codeName="ThisWorkbook"/>
  <mc:AlternateContent xmlns:mc="http://schemas.openxmlformats.org/markup-compatibility/2006">
    <mc:Choice Requires="x15">
      <x15ac:absPath xmlns:x15ac="http://schemas.microsoft.com/office/spreadsheetml/2010/11/ac" url="H:\SCC\Herramientas Operativas\04 Análisis BI\04 Análisis Posts\Datos campañas - KOLs\ME\"/>
    </mc:Choice>
  </mc:AlternateContent>
  <xr:revisionPtr revIDLastSave="0" documentId="13_ncr:1_{CE54EB4D-E2D4-488E-A96C-5CC06997706B}" xr6:coauthVersionLast="46" xr6:coauthVersionMax="46" xr10:uidLastSave="{00000000-0000-0000-0000-000000000000}"/>
  <bookViews>
    <workbookView xWindow="-120" yWindow="-120" windowWidth="29040" windowHeight="15840" xr2:uid="{00000000-000D-0000-FFFF-FFFF00000000}"/>
  </bookViews>
  <sheets>
    <sheet name="合作跟踪表" sheetId="1" r:id="rId1"/>
    <sheet name="视频报名" sheetId="3" r:id="rId2"/>
    <sheet name="图文报名" sheetId="2" r:id="rId3"/>
    <sheet name="视频定人" sheetId="5" r:id="rId4"/>
    <sheet name="图文定人" sheetId="4" r:id="rId5"/>
    <sheet name="1209稿费申请" sheetId="6" r:id="rId6"/>
    <sheet name="1210稿费申请" sheetId="7" r:id="rId7"/>
    <sheet name="1218稿费申请" sheetId="8" r:id="rId8"/>
    <sheet name="1223稿费申请 " sheetId="9" r:id="rId9"/>
    <sheet name="1229稿费申请" sheetId="10" r:id="rId10"/>
    <sheet name="0119稿费申请" sheetId="11" r:id="rId11"/>
  </sheets>
  <externalReferences>
    <externalReference r:id="rId12"/>
    <externalReference r:id="rId13"/>
  </externalReferences>
  <definedNames>
    <definedName name="_xlnm._FilterDatabase" localSheetId="4" hidden="1">图文定人!$A$1:$J$88</definedName>
    <definedName name="_xlnm._FilterDatabase" localSheetId="2" hidden="1">图文报名!$A$1:$X$424</definedName>
    <definedName name="_xlnm._FilterDatabase" localSheetId="3" hidden="1">视频定人!$A$1:$W$58</definedName>
    <definedName name="_xlnm._FilterDatabase" localSheetId="1" hidden="1">视频报名!$A$1:$W$83</definedName>
    <definedName name="RSVP">tbl邀请[[#Totals],[小红书昵称]]</definedName>
    <definedName name="RSVP总数">tbl邀请[[#Totals],[小红书昵称]]</definedName>
    <definedName name="_xlnm.Print_Titles" localSheetId="0">合作跟踪表!$1:$2</definedName>
    <definedName name="不出席总人数">SUMIFS(tbl邀请[小红书链接],tbl邀请[小红书昵称],"=否")</definedName>
    <definedName name="出席总人数">SUM(IF(tbl邀请[小红书昵称]="是",tbl邀请[小红书链接]))</definedName>
    <definedName name="列标题区域1..B3.1">合作跟踪表!$B$1</definedName>
    <definedName name="列标题区域2..B5.1">合作跟踪表!$B$3</definedName>
    <definedName name="列标题区域3..B7.1">合作跟踪表!$B$5</definedName>
    <definedName name="列标题区域4..B9.1">合作跟踪表!$B$7</definedName>
    <definedName name="列标题区域5..B11.1">合作跟踪表!$B$9</definedName>
    <definedName name="剩余天数">婚礼日期-TODAY()</definedName>
    <definedName name="婚礼日期">合作跟踪表!$B$2</definedName>
    <definedName name="已发送总数">tbl邀请[[#Totals],[微信号]]</definedName>
    <definedName name="待处理RSVP">tbl邀请[[#Totals],[微信号]]-RSVP总数</definedName>
    <definedName name="待处理总数">tbl邀请[[#Totals],[微信号]]-tbl邀请[[#Totals],[小红书昵称]]</definedName>
    <definedName name="把">tbl邀请[[#Totals],[小红书昵称]]</definedName>
    <definedName name="标题1">tbl邀请[[#Headers],[微信昵称]]</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5" l="1"/>
  <c r="P424" i="2"/>
  <c r="O424" i="2"/>
  <c r="N424" i="2"/>
  <c r="M424" i="2"/>
  <c r="P423" i="2"/>
  <c r="O423" i="2"/>
  <c r="N423" i="2"/>
  <c r="M423" i="2"/>
  <c r="P422" i="2"/>
  <c r="O422" i="2"/>
  <c r="N422" i="2"/>
  <c r="M422" i="2"/>
  <c r="P421" i="2"/>
  <c r="O421" i="2"/>
  <c r="N421" i="2"/>
  <c r="M421" i="2"/>
  <c r="P420" i="2"/>
  <c r="O420" i="2"/>
  <c r="N420" i="2"/>
  <c r="M420" i="2"/>
  <c r="P419" i="2"/>
  <c r="O419" i="2"/>
  <c r="N419" i="2"/>
  <c r="M419" i="2"/>
  <c r="P418" i="2"/>
  <c r="O418" i="2"/>
  <c r="N418" i="2"/>
  <c r="M418" i="2"/>
  <c r="P417" i="2"/>
  <c r="O417" i="2"/>
  <c r="N417" i="2"/>
  <c r="M417" i="2"/>
  <c r="P416" i="2"/>
  <c r="O416" i="2"/>
  <c r="N416" i="2"/>
  <c r="M416" i="2"/>
  <c r="P415" i="2"/>
  <c r="O415" i="2"/>
  <c r="N415" i="2"/>
  <c r="M415" i="2"/>
  <c r="P414" i="2"/>
  <c r="O414" i="2"/>
  <c r="N414" i="2"/>
  <c r="M414" i="2"/>
  <c r="P413" i="2"/>
  <c r="O413" i="2"/>
  <c r="N413" i="2"/>
  <c r="M413" i="2"/>
  <c r="P412" i="2"/>
  <c r="O412" i="2"/>
  <c r="N412" i="2"/>
  <c r="M412" i="2"/>
  <c r="P411" i="2"/>
  <c r="O411" i="2"/>
  <c r="N411" i="2"/>
  <c r="M411" i="2"/>
  <c r="P410" i="2"/>
  <c r="O410" i="2"/>
  <c r="N410" i="2"/>
  <c r="M410" i="2"/>
  <c r="P409" i="2"/>
  <c r="O409" i="2"/>
  <c r="N409" i="2"/>
  <c r="M409" i="2"/>
  <c r="P408" i="2"/>
  <c r="O408" i="2"/>
  <c r="N408" i="2"/>
  <c r="M408" i="2"/>
  <c r="P407" i="2"/>
  <c r="O407" i="2"/>
  <c r="N407" i="2"/>
  <c r="M407" i="2"/>
  <c r="P406" i="2"/>
  <c r="O406" i="2"/>
  <c r="N406" i="2"/>
  <c r="M406" i="2"/>
  <c r="P405" i="2"/>
  <c r="O405" i="2"/>
  <c r="N405" i="2"/>
  <c r="M405" i="2"/>
  <c r="P404" i="2"/>
  <c r="O404" i="2"/>
  <c r="N404" i="2"/>
  <c r="M404" i="2"/>
  <c r="P403" i="2"/>
  <c r="O403" i="2"/>
  <c r="N403" i="2"/>
  <c r="M403" i="2"/>
  <c r="P402" i="2"/>
  <c r="O402" i="2"/>
  <c r="N402" i="2"/>
  <c r="M402" i="2"/>
  <c r="P401" i="2"/>
  <c r="O401" i="2"/>
  <c r="N401" i="2"/>
  <c r="M401" i="2"/>
  <c r="P400" i="2"/>
  <c r="O400" i="2"/>
  <c r="N400" i="2"/>
  <c r="M400" i="2"/>
  <c r="P399" i="2"/>
  <c r="O399" i="2"/>
  <c r="N399" i="2"/>
  <c r="M399" i="2"/>
  <c r="P398" i="2"/>
  <c r="O398" i="2"/>
  <c r="N398" i="2"/>
  <c r="M398" i="2"/>
  <c r="P397" i="2"/>
  <c r="O397" i="2"/>
  <c r="N397" i="2"/>
  <c r="M397" i="2"/>
  <c r="P396" i="2"/>
  <c r="O396" i="2"/>
  <c r="N396" i="2"/>
  <c r="M396" i="2"/>
  <c r="P395" i="2"/>
  <c r="O395" i="2"/>
  <c r="N395" i="2"/>
  <c r="M395" i="2"/>
  <c r="P394" i="2"/>
  <c r="O394" i="2"/>
  <c r="N394" i="2"/>
  <c r="M394" i="2"/>
  <c r="M393" i="2"/>
  <c r="P392" i="2"/>
  <c r="O392" i="2"/>
  <c r="N392" i="2"/>
  <c r="M392" i="2"/>
  <c r="P391" i="2"/>
  <c r="O391" i="2"/>
  <c r="N391" i="2"/>
  <c r="M391" i="2"/>
  <c r="P390" i="2"/>
  <c r="O390" i="2"/>
  <c r="N390" i="2"/>
  <c r="M390" i="2"/>
  <c r="P389" i="2"/>
  <c r="O389" i="2"/>
  <c r="N389" i="2"/>
  <c r="M389" i="2"/>
  <c r="P388" i="2"/>
  <c r="O388" i="2"/>
  <c r="N388" i="2"/>
  <c r="M388" i="2"/>
  <c r="P387" i="2"/>
  <c r="O387" i="2"/>
  <c r="N387" i="2"/>
  <c r="M387" i="2"/>
  <c r="P386" i="2"/>
  <c r="O386" i="2"/>
  <c r="N386" i="2"/>
  <c r="M386" i="2"/>
  <c r="P385" i="2"/>
  <c r="O385" i="2"/>
  <c r="N385" i="2"/>
  <c r="M385" i="2"/>
  <c r="P384" i="2"/>
  <c r="O384" i="2"/>
  <c r="N384" i="2"/>
  <c r="M384" i="2"/>
  <c r="P383" i="2"/>
  <c r="O383" i="2"/>
  <c r="N383" i="2"/>
  <c r="M383" i="2"/>
  <c r="P382" i="2"/>
  <c r="O382" i="2"/>
  <c r="N382" i="2"/>
  <c r="M382" i="2"/>
  <c r="P381" i="2"/>
  <c r="O381" i="2"/>
  <c r="N381" i="2"/>
  <c r="M381" i="2"/>
  <c r="P380" i="2"/>
  <c r="O380" i="2"/>
  <c r="N380" i="2"/>
  <c r="M380" i="2"/>
  <c r="P379" i="2"/>
  <c r="O379" i="2"/>
  <c r="N379" i="2"/>
  <c r="M379" i="2"/>
  <c r="P378" i="2"/>
  <c r="O378" i="2"/>
  <c r="N378" i="2"/>
  <c r="M378" i="2"/>
  <c r="P377" i="2"/>
  <c r="O377" i="2"/>
  <c r="N377" i="2"/>
  <c r="M377" i="2"/>
  <c r="P376" i="2"/>
  <c r="O376" i="2"/>
  <c r="N376" i="2"/>
  <c r="M376" i="2"/>
  <c r="P375" i="2"/>
  <c r="O375" i="2"/>
  <c r="N375" i="2"/>
  <c r="M375" i="2"/>
  <c r="P374" i="2"/>
  <c r="O374" i="2"/>
  <c r="N374" i="2"/>
  <c r="M374" i="2"/>
  <c r="P373" i="2"/>
  <c r="O373" i="2"/>
  <c r="N373" i="2"/>
  <c r="M373" i="2"/>
  <c r="P372" i="2"/>
  <c r="O372" i="2"/>
  <c r="N372" i="2"/>
  <c r="M372" i="2"/>
  <c r="P371" i="2"/>
  <c r="O371" i="2"/>
  <c r="N371" i="2"/>
  <c r="M371" i="2"/>
  <c r="P370" i="2"/>
  <c r="O370" i="2"/>
  <c r="N370" i="2"/>
  <c r="M370" i="2"/>
  <c r="P369" i="2"/>
  <c r="O369" i="2"/>
  <c r="N369" i="2"/>
  <c r="M369" i="2"/>
  <c r="P368" i="2"/>
  <c r="O368" i="2"/>
  <c r="N368" i="2"/>
  <c r="M368" i="2"/>
  <c r="P367" i="2"/>
  <c r="O367" i="2"/>
  <c r="N367" i="2"/>
  <c r="M367" i="2"/>
  <c r="P366" i="2"/>
  <c r="O366" i="2"/>
  <c r="N366" i="2"/>
  <c r="M366" i="2"/>
  <c r="P365" i="2"/>
  <c r="O365" i="2"/>
  <c r="N365" i="2"/>
  <c r="M365" i="2"/>
  <c r="P364" i="2"/>
  <c r="O364" i="2"/>
  <c r="N364" i="2"/>
  <c r="M364" i="2"/>
  <c r="P363" i="2"/>
  <c r="O363" i="2"/>
  <c r="N363" i="2"/>
  <c r="M363" i="2"/>
  <c r="P362" i="2"/>
  <c r="O362" i="2"/>
  <c r="N362" i="2"/>
  <c r="M362" i="2"/>
  <c r="P361" i="2"/>
  <c r="O361" i="2"/>
  <c r="N361" i="2"/>
  <c r="M361" i="2"/>
  <c r="P360" i="2"/>
  <c r="O360" i="2"/>
  <c r="N360" i="2"/>
  <c r="M360" i="2"/>
  <c r="P359" i="2"/>
  <c r="O359" i="2"/>
  <c r="N359" i="2"/>
  <c r="M359" i="2"/>
  <c r="P358" i="2"/>
  <c r="O358" i="2"/>
  <c r="N358" i="2"/>
  <c r="M358" i="2"/>
  <c r="P357" i="2"/>
  <c r="O357" i="2"/>
  <c r="N357" i="2"/>
  <c r="M357" i="2"/>
  <c r="P356" i="2"/>
  <c r="O356" i="2"/>
  <c r="N356" i="2"/>
  <c r="M356" i="2"/>
  <c r="P355" i="2"/>
  <c r="O355" i="2"/>
  <c r="N355" i="2"/>
  <c r="M355" i="2"/>
  <c r="P354" i="2"/>
  <c r="O354" i="2"/>
  <c r="N354" i="2"/>
  <c r="M354" i="2"/>
  <c r="P353" i="2"/>
  <c r="O353" i="2"/>
  <c r="N353" i="2"/>
  <c r="M353" i="2"/>
  <c r="P352" i="2"/>
  <c r="O352" i="2"/>
  <c r="N352" i="2"/>
  <c r="M352" i="2"/>
  <c r="P351" i="2"/>
  <c r="O351" i="2"/>
  <c r="N351" i="2"/>
  <c r="M351" i="2"/>
  <c r="P350" i="2"/>
  <c r="O350" i="2"/>
  <c r="N350" i="2"/>
  <c r="M350" i="2"/>
  <c r="P349" i="2"/>
  <c r="O349" i="2"/>
  <c r="N349" i="2"/>
  <c r="M349" i="2"/>
  <c r="M348" i="2"/>
  <c r="P347" i="2"/>
  <c r="O347" i="2"/>
  <c r="N347" i="2"/>
  <c r="M347" i="2"/>
  <c r="P346" i="2"/>
  <c r="O346" i="2"/>
  <c r="N346" i="2"/>
  <c r="M346" i="2"/>
  <c r="M345" i="2"/>
  <c r="M344" i="2"/>
  <c r="P343" i="2"/>
  <c r="O343" i="2"/>
  <c r="N343" i="2"/>
  <c r="M343" i="2"/>
  <c r="P342" i="2"/>
  <c r="O342" i="2"/>
  <c r="N342" i="2"/>
  <c r="M342" i="2"/>
  <c r="M341" i="2"/>
  <c r="P340" i="2"/>
  <c r="O340" i="2"/>
  <c r="N340" i="2"/>
  <c r="M340" i="2"/>
  <c r="M339" i="2"/>
  <c r="M338" i="2"/>
  <c r="P337" i="2"/>
  <c r="O337" i="2"/>
  <c r="N337" i="2"/>
  <c r="M337" i="2"/>
  <c r="P336" i="2"/>
  <c r="O336" i="2"/>
  <c r="N336" i="2"/>
  <c r="M336" i="2"/>
  <c r="P335" i="2"/>
  <c r="O335" i="2"/>
  <c r="N335" i="2"/>
  <c r="M335" i="2"/>
  <c r="P334" i="2"/>
  <c r="O334" i="2"/>
  <c r="N334" i="2"/>
  <c r="M334" i="2"/>
  <c r="P333" i="2"/>
  <c r="O333" i="2"/>
  <c r="N333" i="2"/>
  <c r="M333" i="2"/>
  <c r="P332" i="2"/>
  <c r="O332" i="2"/>
  <c r="N332" i="2"/>
  <c r="M332" i="2"/>
  <c r="P331" i="2"/>
  <c r="O331" i="2"/>
  <c r="N331" i="2"/>
  <c r="M331" i="2"/>
  <c r="P330" i="2"/>
  <c r="O330" i="2"/>
  <c r="N330" i="2"/>
  <c r="M330" i="2"/>
  <c r="P329" i="2"/>
  <c r="O329" i="2"/>
  <c r="N329" i="2"/>
  <c r="M329" i="2"/>
  <c r="P328" i="2"/>
  <c r="O328" i="2"/>
  <c r="N328" i="2"/>
  <c r="M328" i="2"/>
  <c r="P327" i="2"/>
  <c r="O327" i="2"/>
  <c r="N327" i="2"/>
  <c r="M327" i="2"/>
  <c r="P326" i="2"/>
  <c r="O326" i="2"/>
  <c r="N326" i="2"/>
  <c r="M326" i="2"/>
  <c r="P325" i="2"/>
  <c r="O325" i="2"/>
  <c r="N325" i="2"/>
  <c r="M325" i="2"/>
  <c r="M324" i="2"/>
  <c r="P323" i="2"/>
  <c r="O323" i="2"/>
  <c r="N323" i="2"/>
  <c r="M323" i="2"/>
  <c r="P322" i="2"/>
  <c r="O322" i="2"/>
  <c r="N322" i="2"/>
  <c r="M322" i="2"/>
  <c r="P321" i="2"/>
  <c r="O321" i="2"/>
  <c r="N321" i="2"/>
  <c r="M321" i="2"/>
  <c r="P320" i="2"/>
  <c r="O320" i="2"/>
  <c r="N320" i="2"/>
  <c r="M320" i="2"/>
  <c r="P319" i="2"/>
  <c r="O319" i="2"/>
  <c r="N319" i="2"/>
  <c r="M319" i="2"/>
  <c r="P318" i="2"/>
  <c r="O318" i="2"/>
  <c r="N318" i="2"/>
  <c r="M318" i="2"/>
  <c r="M317" i="2"/>
  <c r="P316" i="2"/>
  <c r="O316" i="2"/>
  <c r="N316" i="2"/>
  <c r="M316" i="2"/>
  <c r="P315" i="2"/>
  <c r="O315" i="2"/>
  <c r="N315" i="2"/>
  <c r="M315" i="2"/>
  <c r="P314" i="2"/>
  <c r="O314" i="2"/>
  <c r="N314" i="2"/>
  <c r="M314" i="2"/>
  <c r="M313" i="2"/>
  <c r="M312" i="2"/>
  <c r="M311" i="2"/>
  <c r="P310" i="2"/>
  <c r="O310" i="2"/>
  <c r="N310" i="2"/>
  <c r="M310" i="2"/>
  <c r="M309" i="2"/>
  <c r="M308" i="2"/>
  <c r="P307" i="2"/>
  <c r="O307" i="2"/>
  <c r="N307" i="2"/>
  <c r="M307" i="2"/>
  <c r="P306" i="2"/>
  <c r="O306" i="2"/>
  <c r="N306" i="2"/>
  <c r="M306" i="2"/>
  <c r="M305" i="2"/>
  <c r="P304" i="2"/>
  <c r="O304" i="2"/>
  <c r="N304" i="2"/>
  <c r="M304" i="2"/>
  <c r="M303" i="2"/>
  <c r="P302" i="2"/>
  <c r="O302" i="2"/>
  <c r="N302" i="2"/>
  <c r="M302" i="2"/>
  <c r="P301" i="2"/>
  <c r="O301" i="2"/>
  <c r="N301" i="2"/>
  <c r="M301" i="2"/>
  <c r="P300" i="2"/>
  <c r="O300" i="2"/>
  <c r="N300" i="2"/>
  <c r="M300" i="2"/>
  <c r="P299" i="2"/>
  <c r="O299" i="2"/>
  <c r="N299" i="2"/>
  <c r="M299" i="2"/>
  <c r="P298" i="2"/>
  <c r="O298" i="2"/>
  <c r="N298" i="2"/>
  <c r="M298" i="2"/>
  <c r="M297" i="2"/>
  <c r="P296" i="2"/>
  <c r="O296" i="2"/>
  <c r="N296" i="2"/>
  <c r="M296" i="2"/>
  <c r="M295" i="2"/>
  <c r="M294" i="2"/>
  <c r="P293" i="2"/>
  <c r="O293" i="2"/>
  <c r="N293" i="2"/>
  <c r="M293" i="2"/>
  <c r="P292" i="2"/>
  <c r="O292" i="2"/>
  <c r="N292" i="2"/>
  <c r="M292" i="2"/>
  <c r="M291" i="2"/>
  <c r="P290" i="2"/>
  <c r="O290" i="2"/>
  <c r="N290" i="2"/>
  <c r="M290" i="2"/>
  <c r="P289" i="2"/>
  <c r="O289" i="2"/>
  <c r="N289" i="2"/>
  <c r="M289" i="2"/>
  <c r="M288" i="2"/>
  <c r="M287" i="2"/>
  <c r="M286" i="2"/>
  <c r="M285" i="2"/>
  <c r="P284" i="2"/>
  <c r="O284" i="2"/>
  <c r="N284" i="2"/>
  <c r="M284" i="2"/>
  <c r="M283" i="2"/>
  <c r="M282" i="2"/>
  <c r="M281" i="2"/>
  <c r="M280" i="2"/>
  <c r="P279" i="2"/>
  <c r="O279" i="2"/>
  <c r="N279" i="2"/>
  <c r="M279" i="2"/>
  <c r="P278" i="2"/>
  <c r="O278" i="2"/>
  <c r="N278" i="2"/>
  <c r="M278" i="2"/>
  <c r="M277" i="2"/>
  <c r="M276" i="2"/>
  <c r="P275" i="2"/>
  <c r="O275" i="2"/>
  <c r="N275" i="2"/>
  <c r="M275" i="2"/>
  <c r="P274" i="2"/>
  <c r="O274" i="2"/>
  <c r="N274" i="2"/>
  <c r="M274" i="2"/>
  <c r="P273" i="2"/>
  <c r="O273" i="2"/>
  <c r="N273" i="2"/>
  <c r="M273" i="2"/>
  <c r="M272" i="2"/>
  <c r="M271" i="2"/>
  <c r="P270" i="2"/>
  <c r="O270" i="2"/>
  <c r="N270" i="2"/>
  <c r="M270" i="2"/>
  <c r="P269" i="2"/>
  <c r="O269" i="2"/>
  <c r="N269" i="2"/>
  <c r="M269" i="2"/>
  <c r="M268" i="2"/>
  <c r="P267" i="2"/>
  <c r="O267" i="2"/>
  <c r="N267" i="2"/>
  <c r="M267" i="2"/>
  <c r="P266" i="2"/>
  <c r="O266" i="2"/>
  <c r="N266" i="2"/>
  <c r="M266" i="2"/>
  <c r="P265" i="2"/>
  <c r="O265" i="2"/>
  <c r="N265" i="2"/>
  <c r="M265" i="2"/>
  <c r="P264" i="2"/>
  <c r="O264" i="2"/>
  <c r="N264" i="2"/>
  <c r="M264" i="2"/>
  <c r="M263" i="2"/>
  <c r="M262" i="2"/>
  <c r="M261" i="2"/>
  <c r="M260" i="2"/>
  <c r="M259" i="2"/>
  <c r="P258" i="2"/>
  <c r="O258" i="2"/>
  <c r="N258" i="2"/>
  <c r="M258" i="2"/>
  <c r="M257" i="2"/>
  <c r="M256" i="2"/>
  <c r="M255" i="2"/>
  <c r="P254" i="2"/>
  <c r="O254" i="2"/>
  <c r="N254" i="2"/>
  <c r="M254" i="2"/>
  <c r="P253" i="2"/>
  <c r="O253" i="2"/>
  <c r="N253" i="2"/>
  <c r="M253" i="2"/>
  <c r="P252" i="2"/>
  <c r="O252" i="2"/>
  <c r="N252" i="2"/>
  <c r="M252" i="2"/>
  <c r="P251" i="2"/>
  <c r="O251" i="2"/>
  <c r="N251" i="2"/>
  <c r="M251" i="2"/>
  <c r="P250" i="2"/>
  <c r="O250" i="2"/>
  <c r="N250" i="2"/>
  <c r="M250" i="2"/>
  <c r="P249" i="2"/>
  <c r="O249" i="2"/>
  <c r="N249" i="2"/>
  <c r="M249" i="2"/>
  <c r="P248" i="2"/>
  <c r="O248" i="2"/>
  <c r="N248" i="2"/>
  <c r="M248" i="2"/>
  <c r="P247" i="2"/>
  <c r="O247" i="2"/>
  <c r="N247" i="2"/>
  <c r="M247" i="2"/>
  <c r="P246" i="2"/>
  <c r="O246" i="2"/>
  <c r="N246" i="2"/>
  <c r="M246" i="2"/>
  <c r="P245" i="2"/>
  <c r="O245" i="2"/>
  <c r="N245" i="2"/>
  <c r="M245" i="2"/>
  <c r="P244" i="2"/>
  <c r="O244" i="2"/>
  <c r="N244" i="2"/>
  <c r="M244" i="2"/>
  <c r="P243" i="2"/>
  <c r="O243" i="2"/>
  <c r="N243" i="2"/>
  <c r="M243" i="2"/>
  <c r="P242" i="2"/>
  <c r="O242" i="2"/>
  <c r="N242" i="2"/>
  <c r="M242" i="2"/>
  <c r="P241" i="2"/>
  <c r="O241" i="2"/>
  <c r="N241" i="2"/>
  <c r="M241" i="2"/>
  <c r="P240" i="2"/>
  <c r="O240" i="2"/>
  <c r="N240" i="2"/>
  <c r="M240" i="2"/>
  <c r="P239" i="2"/>
  <c r="O239" i="2"/>
  <c r="N239" i="2"/>
  <c r="M239" i="2"/>
  <c r="P238" i="2"/>
  <c r="O238" i="2"/>
  <c r="N238" i="2"/>
  <c r="M238" i="2"/>
  <c r="P237" i="2"/>
  <c r="O237" i="2"/>
  <c r="N237" i="2"/>
  <c r="M237" i="2"/>
  <c r="P236" i="2"/>
  <c r="O236" i="2"/>
  <c r="N236" i="2"/>
  <c r="M236" i="2"/>
  <c r="P235" i="2"/>
  <c r="O235" i="2"/>
  <c r="N235" i="2"/>
  <c r="M235" i="2"/>
  <c r="P234" i="2"/>
  <c r="O234" i="2"/>
  <c r="N234" i="2"/>
  <c r="M234" i="2"/>
  <c r="P233" i="2"/>
  <c r="O233" i="2"/>
  <c r="N233" i="2"/>
  <c r="M233" i="2"/>
  <c r="P232" i="2"/>
  <c r="O232" i="2"/>
  <c r="N232" i="2"/>
  <c r="M232" i="2"/>
  <c r="P231" i="2"/>
  <c r="O231" i="2"/>
  <c r="N231" i="2"/>
  <c r="M231" i="2"/>
  <c r="P230" i="2"/>
  <c r="O230" i="2"/>
  <c r="N230" i="2"/>
  <c r="M230" i="2"/>
  <c r="P229" i="2"/>
  <c r="O229" i="2"/>
  <c r="N229" i="2"/>
  <c r="M229" i="2"/>
  <c r="P228" i="2"/>
  <c r="O228" i="2"/>
  <c r="N228" i="2"/>
  <c r="M228" i="2"/>
  <c r="P227" i="2"/>
  <c r="O227" i="2"/>
  <c r="N227" i="2"/>
  <c r="M227" i="2"/>
  <c r="P226" i="2"/>
  <c r="O226" i="2"/>
  <c r="N226" i="2"/>
  <c r="M226" i="2"/>
  <c r="P225" i="2"/>
  <c r="O225" i="2"/>
  <c r="N225" i="2"/>
  <c r="M225" i="2"/>
  <c r="P224" i="2"/>
  <c r="O224" i="2"/>
  <c r="N224" i="2"/>
  <c r="M224" i="2"/>
  <c r="P223" i="2"/>
  <c r="O223" i="2"/>
  <c r="N223" i="2"/>
  <c r="M223" i="2"/>
  <c r="P222" i="2"/>
  <c r="O222" i="2"/>
  <c r="N222" i="2"/>
  <c r="M222" i="2"/>
  <c r="P221" i="2"/>
  <c r="O221" i="2"/>
  <c r="N221" i="2"/>
  <c r="M221" i="2"/>
  <c r="P220" i="2"/>
  <c r="O220" i="2"/>
  <c r="N220" i="2"/>
  <c r="M220" i="2"/>
  <c r="P219" i="2"/>
  <c r="O219" i="2"/>
  <c r="N219" i="2"/>
  <c r="M219" i="2"/>
  <c r="P218" i="2"/>
  <c r="O218" i="2"/>
  <c r="N218" i="2"/>
  <c r="M218" i="2"/>
  <c r="P217" i="2"/>
  <c r="O217" i="2"/>
  <c r="N217" i="2"/>
  <c r="M217" i="2"/>
  <c r="P216" i="2"/>
  <c r="O216" i="2"/>
  <c r="N216" i="2"/>
  <c r="M216" i="2"/>
  <c r="P215" i="2"/>
  <c r="O215" i="2"/>
  <c r="N215" i="2"/>
  <c r="M215" i="2"/>
  <c r="P214" i="2"/>
  <c r="O214" i="2"/>
  <c r="N214" i="2"/>
  <c r="M214" i="2"/>
  <c r="P213" i="2"/>
  <c r="O213" i="2"/>
  <c r="N213" i="2"/>
  <c r="M213" i="2"/>
  <c r="P212" i="2"/>
  <c r="O212" i="2"/>
  <c r="N212" i="2"/>
  <c r="M212" i="2"/>
  <c r="M211" i="2"/>
  <c r="P210" i="2"/>
  <c r="O210" i="2"/>
  <c r="N210" i="2"/>
  <c r="M210" i="2"/>
  <c r="P209" i="2"/>
  <c r="O209" i="2"/>
  <c r="N209" i="2"/>
  <c r="M209" i="2"/>
  <c r="P208" i="2"/>
  <c r="O208" i="2"/>
  <c r="N208" i="2"/>
  <c r="M208" i="2"/>
  <c r="P207" i="2"/>
  <c r="O207" i="2"/>
  <c r="N207" i="2"/>
  <c r="M207" i="2"/>
  <c r="P206" i="2"/>
  <c r="O206" i="2"/>
  <c r="N206" i="2"/>
  <c r="M206" i="2"/>
  <c r="P205" i="2"/>
  <c r="O205" i="2"/>
  <c r="N205" i="2"/>
  <c r="M205" i="2"/>
  <c r="P204" i="2"/>
  <c r="O204" i="2"/>
  <c r="N204" i="2"/>
  <c r="M204" i="2"/>
  <c r="P203" i="2"/>
  <c r="O203" i="2"/>
  <c r="N203" i="2"/>
  <c r="M203" i="2"/>
  <c r="P202" i="2"/>
  <c r="O202" i="2"/>
  <c r="N202" i="2"/>
  <c r="M202" i="2"/>
  <c r="P201" i="2"/>
  <c r="O201" i="2"/>
  <c r="N201" i="2"/>
  <c r="M201" i="2"/>
  <c r="P200" i="2"/>
  <c r="O200" i="2"/>
  <c r="N200" i="2"/>
  <c r="M200" i="2"/>
  <c r="P199" i="2"/>
  <c r="O199" i="2"/>
  <c r="N199" i="2"/>
  <c r="M199" i="2"/>
  <c r="P198" i="2"/>
  <c r="O198" i="2"/>
  <c r="N198" i="2"/>
  <c r="M198" i="2"/>
  <c r="P197" i="2"/>
  <c r="O197" i="2"/>
  <c r="N197" i="2"/>
  <c r="M197" i="2"/>
  <c r="P196" i="2"/>
  <c r="O196" i="2"/>
  <c r="N196" i="2"/>
  <c r="M196" i="2"/>
  <c r="P195" i="2"/>
  <c r="O195" i="2"/>
  <c r="N195" i="2"/>
  <c r="M195" i="2"/>
  <c r="P194" i="2"/>
  <c r="O194" i="2"/>
  <c r="N194" i="2"/>
  <c r="M194" i="2"/>
  <c r="P193" i="2"/>
  <c r="O193" i="2"/>
  <c r="N193" i="2"/>
  <c r="M193" i="2"/>
  <c r="P192" i="2"/>
  <c r="O192" i="2"/>
  <c r="N192" i="2"/>
  <c r="M192" i="2"/>
  <c r="P191" i="2"/>
  <c r="O191" i="2"/>
  <c r="N191" i="2"/>
  <c r="M191" i="2"/>
  <c r="P190" i="2"/>
  <c r="O190" i="2"/>
  <c r="N190" i="2"/>
  <c r="M190" i="2"/>
  <c r="P189" i="2"/>
  <c r="O189" i="2"/>
  <c r="N189" i="2"/>
  <c r="M189" i="2"/>
  <c r="P188" i="2"/>
  <c r="O188" i="2"/>
  <c r="N188" i="2"/>
  <c r="M188" i="2"/>
  <c r="P187" i="2"/>
  <c r="O187" i="2"/>
  <c r="N187" i="2"/>
  <c r="M187" i="2"/>
  <c r="P186" i="2"/>
  <c r="O186" i="2"/>
  <c r="N186" i="2"/>
  <c r="M186" i="2"/>
  <c r="P185" i="2"/>
  <c r="O185" i="2"/>
  <c r="N185" i="2"/>
  <c r="M185" i="2"/>
  <c r="P184" i="2"/>
  <c r="O184" i="2"/>
  <c r="N184" i="2"/>
  <c r="M184" i="2"/>
  <c r="P183" i="2"/>
  <c r="O183" i="2"/>
  <c r="N183" i="2"/>
  <c r="M183" i="2"/>
  <c r="P182" i="2"/>
  <c r="O182" i="2"/>
  <c r="N182" i="2"/>
  <c r="M182" i="2"/>
  <c r="P181" i="2"/>
  <c r="O181" i="2"/>
  <c r="N181" i="2"/>
  <c r="M181" i="2"/>
  <c r="P180" i="2"/>
  <c r="O180" i="2"/>
  <c r="N180" i="2"/>
  <c r="M180" i="2"/>
  <c r="P179" i="2"/>
  <c r="O179" i="2"/>
  <c r="N179" i="2"/>
  <c r="M179" i="2"/>
  <c r="P178" i="2"/>
  <c r="O178" i="2"/>
  <c r="N178" i="2"/>
  <c r="M178" i="2"/>
  <c r="P177" i="2"/>
  <c r="O177" i="2"/>
  <c r="N177" i="2"/>
  <c r="M177" i="2"/>
  <c r="P176" i="2"/>
  <c r="O176" i="2"/>
  <c r="N176" i="2"/>
  <c r="M176" i="2"/>
  <c r="P175" i="2"/>
  <c r="O175" i="2"/>
  <c r="N175" i="2"/>
  <c r="M175" i="2"/>
  <c r="P174" i="2"/>
  <c r="O174" i="2"/>
  <c r="N174" i="2"/>
  <c r="M174" i="2"/>
  <c r="P173" i="2"/>
  <c r="O173" i="2"/>
  <c r="N173" i="2"/>
  <c r="M173" i="2"/>
  <c r="P172" i="2"/>
  <c r="O172" i="2"/>
  <c r="N172" i="2"/>
  <c r="M172" i="2"/>
  <c r="P171" i="2"/>
  <c r="O171" i="2"/>
  <c r="N171" i="2"/>
  <c r="M171" i="2"/>
  <c r="P170" i="2"/>
  <c r="O170" i="2"/>
  <c r="N170" i="2"/>
  <c r="M170" i="2"/>
  <c r="P169" i="2"/>
  <c r="O169" i="2"/>
  <c r="N169" i="2"/>
  <c r="M169" i="2"/>
  <c r="P168" i="2"/>
  <c r="O168" i="2"/>
  <c r="N168" i="2"/>
  <c r="M168" i="2"/>
  <c r="P167" i="2"/>
  <c r="O167" i="2"/>
  <c r="N167" i="2"/>
  <c r="M167" i="2"/>
  <c r="P166" i="2"/>
  <c r="O166" i="2"/>
  <c r="N166" i="2"/>
  <c r="M166" i="2"/>
  <c r="P165" i="2"/>
  <c r="O165" i="2"/>
  <c r="N165" i="2"/>
  <c r="M165" i="2"/>
  <c r="P164" i="2"/>
  <c r="O164" i="2"/>
  <c r="N164" i="2"/>
  <c r="M164" i="2"/>
  <c r="P163" i="2"/>
  <c r="O163" i="2"/>
  <c r="N163" i="2"/>
  <c r="M163" i="2"/>
  <c r="P162" i="2"/>
  <c r="O162" i="2"/>
  <c r="N162" i="2"/>
  <c r="M162" i="2"/>
  <c r="P161" i="2"/>
  <c r="O161" i="2"/>
  <c r="N161" i="2"/>
  <c r="M161" i="2"/>
  <c r="P160" i="2"/>
  <c r="O160" i="2"/>
  <c r="N160" i="2"/>
  <c r="M160" i="2"/>
  <c r="P159" i="2"/>
  <c r="O159" i="2"/>
  <c r="N159" i="2"/>
  <c r="M159" i="2"/>
  <c r="P158" i="2"/>
  <c r="O158" i="2"/>
  <c r="N158" i="2"/>
  <c r="M158" i="2"/>
  <c r="P157" i="2"/>
  <c r="O157" i="2"/>
  <c r="N157" i="2"/>
  <c r="M157" i="2"/>
  <c r="P156" i="2"/>
  <c r="O156" i="2"/>
  <c r="N156" i="2"/>
  <c r="M156" i="2"/>
  <c r="P155" i="2"/>
  <c r="O155" i="2"/>
  <c r="N155" i="2"/>
  <c r="M155" i="2"/>
  <c r="P154" i="2"/>
  <c r="O154" i="2"/>
  <c r="N154" i="2"/>
  <c r="M154" i="2"/>
  <c r="P153" i="2"/>
  <c r="O153" i="2"/>
  <c r="N153" i="2"/>
  <c r="M153" i="2"/>
  <c r="P152" i="2"/>
  <c r="O152" i="2"/>
  <c r="N152" i="2"/>
  <c r="M152" i="2"/>
  <c r="P151" i="2"/>
  <c r="O151" i="2"/>
  <c r="N151" i="2"/>
  <c r="M151" i="2"/>
  <c r="P150" i="2"/>
  <c r="O150" i="2"/>
  <c r="N150" i="2"/>
  <c r="M150" i="2"/>
  <c r="P149" i="2"/>
  <c r="O149" i="2"/>
  <c r="N149" i="2"/>
  <c r="M149" i="2"/>
  <c r="P148" i="2"/>
  <c r="O148" i="2"/>
  <c r="N148" i="2"/>
  <c r="M148" i="2"/>
  <c r="P147" i="2"/>
  <c r="O147" i="2"/>
  <c r="N147" i="2"/>
  <c r="M147" i="2"/>
  <c r="P146" i="2"/>
  <c r="O146" i="2"/>
  <c r="N146" i="2"/>
  <c r="M146" i="2"/>
  <c r="P145" i="2"/>
  <c r="O145" i="2"/>
  <c r="N145" i="2"/>
  <c r="M145" i="2"/>
  <c r="P144" i="2"/>
  <c r="O144" i="2"/>
  <c r="N144" i="2"/>
  <c r="M144" i="2"/>
  <c r="P143" i="2"/>
  <c r="O143" i="2"/>
  <c r="N143" i="2"/>
  <c r="M143" i="2"/>
  <c r="P142" i="2"/>
  <c r="O142" i="2"/>
  <c r="N142" i="2"/>
  <c r="M142" i="2"/>
  <c r="P141" i="2"/>
  <c r="O141" i="2"/>
  <c r="N141" i="2"/>
  <c r="M141" i="2"/>
  <c r="P140" i="2"/>
  <c r="O140" i="2"/>
  <c r="N140" i="2"/>
  <c r="M140" i="2"/>
  <c r="P139" i="2"/>
  <c r="O139" i="2"/>
  <c r="N139" i="2"/>
  <c r="M139" i="2"/>
  <c r="P138" i="2"/>
  <c r="O138" i="2"/>
  <c r="N138" i="2"/>
  <c r="M138" i="2"/>
  <c r="P137" i="2"/>
  <c r="O137" i="2"/>
  <c r="N137" i="2"/>
  <c r="M137" i="2"/>
  <c r="P136" i="2"/>
  <c r="O136" i="2"/>
  <c r="N136" i="2"/>
  <c r="M136" i="2"/>
  <c r="P135" i="2"/>
  <c r="O135" i="2"/>
  <c r="N135" i="2"/>
  <c r="M135" i="2"/>
  <c r="P134" i="2"/>
  <c r="O134" i="2"/>
  <c r="N134" i="2"/>
  <c r="M134" i="2"/>
  <c r="P133" i="2"/>
  <c r="O133" i="2"/>
  <c r="N133" i="2"/>
  <c r="M133" i="2"/>
  <c r="P132" i="2"/>
  <c r="O132" i="2"/>
  <c r="N132" i="2"/>
  <c r="M132" i="2"/>
  <c r="P131" i="2"/>
  <c r="O131" i="2"/>
  <c r="N131" i="2"/>
  <c r="M131" i="2"/>
  <c r="P130" i="2"/>
  <c r="O130" i="2"/>
  <c r="N130" i="2"/>
  <c r="M130" i="2"/>
  <c r="P129" i="2"/>
  <c r="O129" i="2"/>
  <c r="N129" i="2"/>
  <c r="M129" i="2"/>
  <c r="P128" i="2"/>
  <c r="O128" i="2"/>
  <c r="N128" i="2"/>
  <c r="M128" i="2"/>
  <c r="P127" i="2"/>
  <c r="O127" i="2"/>
  <c r="N127" i="2"/>
  <c r="M127" i="2"/>
  <c r="P126" i="2"/>
  <c r="O126" i="2"/>
  <c r="N126" i="2"/>
  <c r="M126" i="2"/>
  <c r="P125" i="2"/>
  <c r="O125" i="2"/>
  <c r="N125" i="2"/>
  <c r="M125" i="2"/>
  <c r="P124" i="2"/>
  <c r="O124" i="2"/>
  <c r="N124" i="2"/>
  <c r="M124" i="2"/>
  <c r="P123" i="2"/>
  <c r="O123" i="2"/>
  <c r="N123" i="2"/>
  <c r="M123" i="2"/>
  <c r="P122" i="2"/>
  <c r="O122" i="2"/>
  <c r="N122" i="2"/>
  <c r="M122" i="2"/>
  <c r="M121" i="2"/>
  <c r="P120" i="2"/>
  <c r="O120" i="2"/>
  <c r="N120" i="2"/>
  <c r="M120" i="2"/>
  <c r="P119" i="2"/>
  <c r="O119" i="2"/>
  <c r="N119" i="2"/>
  <c r="M119" i="2"/>
  <c r="P118" i="2"/>
  <c r="O118" i="2"/>
  <c r="N118" i="2"/>
  <c r="M118" i="2"/>
  <c r="P117" i="2"/>
  <c r="O117" i="2"/>
  <c r="N117" i="2"/>
  <c r="M117" i="2"/>
  <c r="P116" i="2"/>
  <c r="O116" i="2"/>
  <c r="N116" i="2"/>
  <c r="M116" i="2"/>
  <c r="M115" i="2"/>
  <c r="P114" i="2"/>
  <c r="O114" i="2"/>
  <c r="N114" i="2"/>
  <c r="M114" i="2"/>
  <c r="P113" i="2"/>
  <c r="O113" i="2"/>
  <c r="N113" i="2"/>
  <c r="M113" i="2"/>
  <c r="P112" i="2"/>
  <c r="O112" i="2"/>
  <c r="N112" i="2"/>
  <c r="M112" i="2"/>
  <c r="P111" i="2"/>
  <c r="O111" i="2"/>
  <c r="N111" i="2"/>
  <c r="M111" i="2"/>
  <c r="P110" i="2"/>
  <c r="O110" i="2"/>
  <c r="N110" i="2"/>
  <c r="M110" i="2"/>
  <c r="P109" i="2"/>
  <c r="O109" i="2"/>
  <c r="N109" i="2"/>
  <c r="M109" i="2"/>
  <c r="P108" i="2"/>
  <c r="O108" i="2"/>
  <c r="N108" i="2"/>
  <c r="M108" i="2"/>
  <c r="P107" i="2"/>
  <c r="O107" i="2"/>
  <c r="N107" i="2"/>
  <c r="M107" i="2"/>
  <c r="P106" i="2"/>
  <c r="O106" i="2"/>
  <c r="N106" i="2"/>
  <c r="M106" i="2"/>
  <c r="P105" i="2"/>
  <c r="O105" i="2"/>
  <c r="N105" i="2"/>
  <c r="M105" i="2"/>
  <c r="P104" i="2"/>
  <c r="O104" i="2"/>
  <c r="N104" i="2"/>
  <c r="M104" i="2"/>
  <c r="P103" i="2"/>
  <c r="O103" i="2"/>
  <c r="N103" i="2"/>
  <c r="M103" i="2"/>
  <c r="P102" i="2"/>
  <c r="O102" i="2"/>
  <c r="N102" i="2"/>
  <c r="M102" i="2"/>
  <c r="P101" i="2"/>
  <c r="O101" i="2"/>
  <c r="N101" i="2"/>
  <c r="M101" i="2"/>
  <c r="P100" i="2"/>
  <c r="O100" i="2"/>
  <c r="N100" i="2"/>
  <c r="M100" i="2"/>
  <c r="P99" i="2"/>
  <c r="O99" i="2"/>
  <c r="N99" i="2"/>
  <c r="M99" i="2"/>
  <c r="P98" i="2"/>
  <c r="O98" i="2"/>
  <c r="N98" i="2"/>
  <c r="M98" i="2"/>
  <c r="P97" i="2"/>
  <c r="O97" i="2"/>
  <c r="N97" i="2"/>
  <c r="M97" i="2"/>
  <c r="P96" i="2"/>
  <c r="O96" i="2"/>
  <c r="N96" i="2"/>
  <c r="M96" i="2"/>
  <c r="P95" i="2"/>
  <c r="O95" i="2"/>
  <c r="N95" i="2"/>
  <c r="M95" i="2"/>
  <c r="P94" i="2"/>
  <c r="O94" i="2"/>
  <c r="N94" i="2"/>
  <c r="M94" i="2"/>
  <c r="P93" i="2"/>
  <c r="O93" i="2"/>
  <c r="N93" i="2"/>
  <c r="M93" i="2"/>
  <c r="P92" i="2"/>
  <c r="O92" i="2"/>
  <c r="N92" i="2"/>
  <c r="M92" i="2"/>
  <c r="P91" i="2"/>
  <c r="O91" i="2"/>
  <c r="N91" i="2"/>
  <c r="M91" i="2"/>
  <c r="P90" i="2"/>
  <c r="O90" i="2"/>
  <c r="N90" i="2"/>
  <c r="M90" i="2"/>
  <c r="P89" i="2"/>
  <c r="O89" i="2"/>
  <c r="N89" i="2"/>
  <c r="M89" i="2"/>
  <c r="P88" i="2"/>
  <c r="O88" i="2"/>
  <c r="N88" i="2"/>
  <c r="M88" i="2"/>
  <c r="P87" i="2"/>
  <c r="O87" i="2"/>
  <c r="N87" i="2"/>
  <c r="M87" i="2"/>
  <c r="P86" i="2"/>
  <c r="O86" i="2"/>
  <c r="N86" i="2"/>
  <c r="M86" i="2"/>
  <c r="P85" i="2"/>
  <c r="O85" i="2"/>
  <c r="N85" i="2"/>
  <c r="M85" i="2"/>
  <c r="P84" i="2"/>
  <c r="O84" i="2"/>
  <c r="N84" i="2"/>
  <c r="M84" i="2"/>
  <c r="P83" i="2"/>
  <c r="O83" i="2"/>
  <c r="N83" i="2"/>
  <c r="M83" i="2"/>
  <c r="P82" i="2"/>
  <c r="O82" i="2"/>
  <c r="N82" i="2"/>
  <c r="M82" i="2"/>
  <c r="P81" i="2"/>
  <c r="O81" i="2"/>
  <c r="N81" i="2"/>
  <c r="M81" i="2"/>
  <c r="P80" i="2"/>
  <c r="O80" i="2"/>
  <c r="N80" i="2"/>
  <c r="M80" i="2"/>
  <c r="P79" i="2"/>
  <c r="O79" i="2"/>
  <c r="N79" i="2"/>
  <c r="M79" i="2"/>
  <c r="P78" i="2"/>
  <c r="O78" i="2"/>
  <c r="N78" i="2"/>
  <c r="M78" i="2"/>
  <c r="P77" i="2"/>
  <c r="O77" i="2"/>
  <c r="N77" i="2"/>
  <c r="M77" i="2"/>
  <c r="P76" i="2"/>
  <c r="O76" i="2"/>
  <c r="N76" i="2"/>
  <c r="M76" i="2"/>
  <c r="P75" i="2"/>
  <c r="O75" i="2"/>
  <c r="N75" i="2"/>
  <c r="M75" i="2"/>
  <c r="P74" i="2"/>
  <c r="O74" i="2"/>
  <c r="N74" i="2"/>
  <c r="M74" i="2"/>
  <c r="P73" i="2"/>
  <c r="O73" i="2"/>
  <c r="N73" i="2"/>
  <c r="M73" i="2"/>
  <c r="P72" i="2"/>
  <c r="O72" i="2"/>
  <c r="N72" i="2"/>
  <c r="M72" i="2"/>
  <c r="P71" i="2"/>
  <c r="O71" i="2"/>
  <c r="N71" i="2"/>
  <c r="M71" i="2"/>
  <c r="P70" i="2"/>
  <c r="O70" i="2"/>
  <c r="N70" i="2"/>
  <c r="M70" i="2"/>
  <c r="P69" i="2"/>
  <c r="O69" i="2"/>
  <c r="N69" i="2"/>
  <c r="M69" i="2"/>
  <c r="P68" i="2"/>
  <c r="O68" i="2"/>
  <c r="N68" i="2"/>
  <c r="M68" i="2"/>
  <c r="P67" i="2"/>
  <c r="O67" i="2"/>
  <c r="N67" i="2"/>
  <c r="M67" i="2"/>
  <c r="P66" i="2"/>
  <c r="O66" i="2"/>
  <c r="N66" i="2"/>
  <c r="M66" i="2"/>
  <c r="P65" i="2"/>
  <c r="O65" i="2"/>
  <c r="N65" i="2"/>
  <c r="M65" i="2"/>
  <c r="P64" i="2"/>
  <c r="O64" i="2"/>
  <c r="N64" i="2"/>
  <c r="M64" i="2"/>
  <c r="P63" i="2"/>
  <c r="O63" i="2"/>
  <c r="N63" i="2"/>
  <c r="M63" i="2"/>
  <c r="P62" i="2"/>
  <c r="O62" i="2"/>
  <c r="N62" i="2"/>
  <c r="M62" i="2"/>
  <c r="P61" i="2"/>
  <c r="O61" i="2"/>
  <c r="N61" i="2"/>
  <c r="M61" i="2"/>
  <c r="P60" i="2"/>
  <c r="O60" i="2"/>
  <c r="N60" i="2"/>
  <c r="M60" i="2"/>
  <c r="P59" i="2"/>
  <c r="O59" i="2"/>
  <c r="N59" i="2"/>
  <c r="M59" i="2"/>
  <c r="P58" i="2"/>
  <c r="O58" i="2"/>
  <c r="N58" i="2"/>
  <c r="M58" i="2"/>
  <c r="P57" i="2"/>
  <c r="O57" i="2"/>
  <c r="N57" i="2"/>
  <c r="M57" i="2"/>
  <c r="P56" i="2"/>
  <c r="O56" i="2"/>
  <c r="N56" i="2"/>
  <c r="M56" i="2"/>
  <c r="P55" i="2"/>
  <c r="O55" i="2"/>
  <c r="N55" i="2"/>
  <c r="M55" i="2"/>
  <c r="P54" i="2"/>
  <c r="O54" i="2"/>
  <c r="N54" i="2"/>
  <c r="M54" i="2"/>
  <c r="P53" i="2"/>
  <c r="O53" i="2"/>
  <c r="N53" i="2"/>
  <c r="M53" i="2"/>
  <c r="P52" i="2"/>
  <c r="O52" i="2"/>
  <c r="N52" i="2"/>
  <c r="M52" i="2"/>
  <c r="P51" i="2"/>
  <c r="O51" i="2"/>
  <c r="N51" i="2"/>
  <c r="M51" i="2"/>
  <c r="M50" i="2"/>
  <c r="P49" i="2"/>
  <c r="O49" i="2"/>
  <c r="N49" i="2"/>
  <c r="M49" i="2"/>
  <c r="P48" i="2"/>
  <c r="O48" i="2"/>
  <c r="N48" i="2"/>
  <c r="M48" i="2"/>
  <c r="P47" i="2"/>
  <c r="O47" i="2"/>
  <c r="N47" i="2"/>
  <c r="M47" i="2"/>
  <c r="P46" i="2"/>
  <c r="O46" i="2"/>
  <c r="N46" i="2"/>
  <c r="M46" i="2"/>
  <c r="P45" i="2"/>
  <c r="O45" i="2"/>
  <c r="N45" i="2"/>
  <c r="M45" i="2"/>
  <c r="P44" i="2"/>
  <c r="O44" i="2"/>
  <c r="N44" i="2"/>
  <c r="M44" i="2"/>
  <c r="P43" i="2"/>
  <c r="O43" i="2"/>
  <c r="N43" i="2"/>
  <c r="M43" i="2"/>
  <c r="P42" i="2"/>
  <c r="O42" i="2"/>
  <c r="N42" i="2"/>
  <c r="M42" i="2"/>
  <c r="P41" i="2"/>
  <c r="O41" i="2"/>
  <c r="N41" i="2"/>
  <c r="M41" i="2"/>
  <c r="P40" i="2"/>
  <c r="O40" i="2"/>
  <c r="N40" i="2"/>
  <c r="M40" i="2"/>
  <c r="P39" i="2"/>
  <c r="O39" i="2"/>
  <c r="N39" i="2"/>
  <c r="M39" i="2"/>
  <c r="M38" i="2"/>
  <c r="P37" i="2"/>
  <c r="O37" i="2"/>
  <c r="N37" i="2"/>
  <c r="M37" i="2"/>
  <c r="P36" i="2"/>
  <c r="O36" i="2"/>
  <c r="N36" i="2"/>
  <c r="M36" i="2"/>
  <c r="P35" i="2"/>
  <c r="O35" i="2"/>
  <c r="N35" i="2"/>
  <c r="M35" i="2"/>
  <c r="P34" i="2"/>
  <c r="O34" i="2"/>
  <c r="N34" i="2"/>
  <c r="M34" i="2"/>
  <c r="P33" i="2"/>
  <c r="O33" i="2"/>
  <c r="N33" i="2"/>
  <c r="M33" i="2"/>
  <c r="P32" i="2"/>
  <c r="O32" i="2"/>
  <c r="N32" i="2"/>
  <c r="M32" i="2"/>
  <c r="P31" i="2"/>
  <c r="O31" i="2"/>
  <c r="N31" i="2"/>
  <c r="M31" i="2"/>
  <c r="P30" i="2"/>
  <c r="O30" i="2"/>
  <c r="N30" i="2"/>
  <c r="M30" i="2"/>
  <c r="P29" i="2"/>
  <c r="O29" i="2"/>
  <c r="N29" i="2"/>
  <c r="M29" i="2"/>
  <c r="P28" i="2"/>
  <c r="O28" i="2"/>
  <c r="N28" i="2"/>
  <c r="M28" i="2"/>
  <c r="P27" i="2"/>
  <c r="O27" i="2"/>
  <c r="N27" i="2"/>
  <c r="M27" i="2"/>
  <c r="P26" i="2"/>
  <c r="O26" i="2"/>
  <c r="N26" i="2"/>
  <c r="M26" i="2"/>
  <c r="P25" i="2"/>
  <c r="O25" i="2"/>
  <c r="N25" i="2"/>
  <c r="M25" i="2"/>
  <c r="P24" i="2"/>
  <c r="O24" i="2"/>
  <c r="N24" i="2"/>
  <c r="M24" i="2"/>
  <c r="P23" i="2"/>
  <c r="O23" i="2"/>
  <c r="N23" i="2"/>
  <c r="M23" i="2"/>
  <c r="P22" i="2"/>
  <c r="O22" i="2"/>
  <c r="N22" i="2"/>
  <c r="M22" i="2"/>
  <c r="P21" i="2"/>
  <c r="O21" i="2"/>
  <c r="N21" i="2"/>
  <c r="M21" i="2"/>
  <c r="P20" i="2"/>
  <c r="O20" i="2"/>
  <c r="N20" i="2"/>
  <c r="M20" i="2"/>
  <c r="P19" i="2"/>
  <c r="O19" i="2"/>
  <c r="N19" i="2"/>
  <c r="M19" i="2"/>
  <c r="M18" i="2"/>
  <c r="P17" i="2"/>
  <c r="O17" i="2"/>
  <c r="N17" i="2"/>
  <c r="M17" i="2"/>
  <c r="P16" i="2"/>
  <c r="O16" i="2"/>
  <c r="N16" i="2"/>
  <c r="M16" i="2"/>
  <c r="P15" i="2"/>
  <c r="O15" i="2"/>
  <c r="N15" i="2"/>
  <c r="M15" i="2"/>
  <c r="P14" i="2"/>
  <c r="O14" i="2"/>
  <c r="N14" i="2"/>
  <c r="M14" i="2"/>
  <c r="P13" i="2"/>
  <c r="O13" i="2"/>
  <c r="N13" i="2"/>
  <c r="M13" i="2"/>
  <c r="P12" i="2"/>
  <c r="O12" i="2"/>
  <c r="N12" i="2"/>
  <c r="M12" i="2"/>
  <c r="P11" i="2"/>
  <c r="O11" i="2"/>
  <c r="N11" i="2"/>
  <c r="M11" i="2"/>
  <c r="P10" i="2"/>
  <c r="O10" i="2"/>
  <c r="N10" i="2"/>
  <c r="M10" i="2"/>
  <c r="P9" i="2"/>
  <c r="O9" i="2"/>
  <c r="N9" i="2"/>
  <c r="M9" i="2"/>
  <c r="P8" i="2"/>
  <c r="O8" i="2"/>
  <c r="N8" i="2"/>
  <c r="M8" i="2"/>
  <c r="P7" i="2"/>
  <c r="O7" i="2"/>
  <c r="N7" i="2"/>
  <c r="M7" i="2"/>
  <c r="P6" i="2"/>
  <c r="O6" i="2"/>
  <c r="N6" i="2"/>
  <c r="M6" i="2"/>
  <c r="P5" i="2"/>
  <c r="O5" i="2"/>
  <c r="N5" i="2"/>
  <c r="M5" i="2"/>
  <c r="P4" i="2"/>
  <c r="O4" i="2"/>
  <c r="N4" i="2"/>
  <c r="M4" i="2"/>
  <c r="P3" i="2"/>
  <c r="O3" i="2"/>
  <c r="N3" i="2"/>
  <c r="M3" i="2"/>
  <c r="P2" i="2"/>
  <c r="O2" i="2"/>
  <c r="N2" i="2"/>
  <c r="M2" i="2"/>
  <c r="P83" i="3"/>
  <c r="O83" i="3"/>
  <c r="N83" i="3"/>
  <c r="P82" i="3"/>
  <c r="O82" i="3"/>
  <c r="N82" i="3"/>
  <c r="P81" i="3"/>
  <c r="O81" i="3"/>
  <c r="N81" i="3"/>
  <c r="P80" i="3"/>
  <c r="O80" i="3"/>
  <c r="N80" i="3"/>
  <c r="P79" i="3"/>
  <c r="O79" i="3"/>
  <c r="N79" i="3"/>
  <c r="P78" i="3"/>
  <c r="O78" i="3"/>
  <c r="N78" i="3"/>
  <c r="P77" i="3"/>
  <c r="O77" i="3"/>
  <c r="N77" i="3"/>
  <c r="P76" i="3"/>
  <c r="O76" i="3"/>
  <c r="N76" i="3"/>
  <c r="P75" i="3"/>
  <c r="O75" i="3"/>
  <c r="N75" i="3"/>
  <c r="P74" i="3"/>
  <c r="O74" i="3"/>
  <c r="N74" i="3"/>
  <c r="P72" i="3"/>
  <c r="O72" i="3"/>
  <c r="N72" i="3"/>
  <c r="P70" i="3"/>
  <c r="O70" i="3"/>
  <c r="N70" i="3"/>
  <c r="P69" i="3"/>
  <c r="O69" i="3"/>
  <c r="N69" i="3"/>
  <c r="P67" i="3"/>
  <c r="O67" i="3"/>
  <c r="N67" i="3"/>
  <c r="P65" i="3"/>
  <c r="O65" i="3"/>
  <c r="N65" i="3"/>
  <c r="P63" i="3"/>
  <c r="O63" i="3"/>
  <c r="N63" i="3"/>
  <c r="P62" i="3"/>
  <c r="O62" i="3"/>
  <c r="N62" i="3"/>
  <c r="P60" i="3"/>
  <c r="O60" i="3"/>
  <c r="N60" i="3"/>
  <c r="P50" i="3"/>
  <c r="O50" i="3"/>
  <c r="N50" i="3"/>
  <c r="P49" i="3"/>
  <c r="O49" i="3"/>
  <c r="N49" i="3"/>
  <c r="P46" i="3"/>
  <c r="O46" i="3"/>
  <c r="N46" i="3"/>
  <c r="P42" i="3"/>
  <c r="O42" i="3"/>
  <c r="N42" i="3"/>
  <c r="P41" i="3"/>
  <c r="O41" i="3"/>
  <c r="N41" i="3"/>
  <c r="P39" i="3"/>
  <c r="O39" i="3"/>
  <c r="N39" i="3"/>
  <c r="P38" i="3"/>
  <c r="O38" i="3"/>
  <c r="N38" i="3"/>
  <c r="P35" i="3"/>
  <c r="O35" i="3"/>
  <c r="N35" i="3"/>
  <c r="P30" i="3"/>
  <c r="O30" i="3"/>
  <c r="N30" i="3"/>
  <c r="P29" i="3"/>
  <c r="O29" i="3"/>
  <c r="N29" i="3"/>
  <c r="P27" i="3"/>
  <c r="O27" i="3"/>
  <c r="N27" i="3"/>
  <c r="P25" i="3"/>
  <c r="O25" i="3"/>
  <c r="N25" i="3"/>
  <c r="P24" i="3"/>
  <c r="O24" i="3"/>
  <c r="N24" i="3"/>
  <c r="P22" i="3"/>
  <c r="O22" i="3"/>
  <c r="N22" i="3"/>
  <c r="P21" i="3"/>
  <c r="O21" i="3"/>
  <c r="N21" i="3"/>
  <c r="P20" i="3"/>
  <c r="O20" i="3"/>
  <c r="N20" i="3"/>
  <c r="P16" i="3"/>
  <c r="O16" i="3"/>
  <c r="N16" i="3"/>
  <c r="P15" i="3"/>
  <c r="O15" i="3"/>
  <c r="N15" i="3"/>
  <c r="P14" i="3"/>
  <c r="O14" i="3"/>
  <c r="N14" i="3"/>
  <c r="P12" i="3"/>
  <c r="O12" i="3"/>
  <c r="N12" i="3"/>
  <c r="P11" i="3"/>
  <c r="O11" i="3"/>
  <c r="N11" i="3"/>
  <c r="P10" i="3"/>
  <c r="O10" i="3"/>
  <c r="N10" i="3"/>
  <c r="P9" i="3"/>
  <c r="O9" i="3"/>
  <c r="N9" i="3"/>
  <c r="P8" i="3"/>
  <c r="O8" i="3"/>
  <c r="N8" i="3"/>
  <c r="P7" i="3"/>
  <c r="O7" i="3"/>
  <c r="N7" i="3"/>
  <c r="P5" i="3"/>
  <c r="O5" i="3"/>
  <c r="N5" i="3"/>
  <c r="P4" i="3"/>
  <c r="O4" i="3"/>
  <c r="N4" i="3"/>
  <c r="P3" i="3"/>
  <c r="O3" i="3"/>
  <c r="N3" i="3"/>
  <c r="P2" i="3"/>
  <c r="O2" i="3"/>
  <c r="N2" i="3"/>
  <c r="T94" i="1"/>
  <c r="B16" i="1" s="1"/>
  <c r="S94" i="1"/>
  <c r="B12" i="1" s="1"/>
  <c r="P94" i="1"/>
  <c r="B10" i="1" s="1"/>
  <c r="N94" i="1"/>
  <c r="B14" i="1" s="1"/>
  <c r="L94" i="1"/>
  <c r="I94" i="1"/>
  <c r="G94" i="1"/>
  <c r="F94" i="1"/>
  <c r="O93" i="1"/>
  <c r="O92" i="1"/>
  <c r="O71" i="1"/>
  <c r="O70" i="1"/>
  <c r="O69" i="1"/>
  <c r="O68" i="1"/>
  <c r="O67" i="1"/>
  <c r="O66" i="1"/>
  <c r="O65" i="1"/>
  <c r="O64" i="1"/>
  <c r="O63" i="1"/>
  <c r="O62" i="1"/>
  <c r="O61" i="1"/>
  <c r="O60" i="1"/>
  <c r="O59" i="1"/>
  <c r="O58" i="1"/>
  <c r="O57" i="1"/>
  <c r="O56" i="1"/>
  <c r="O55" i="1"/>
  <c r="O54" i="1"/>
  <c r="O53" i="1"/>
  <c r="O52" i="1"/>
  <c r="B21" i="1"/>
  <c r="B8" i="1"/>
  <c r="B6" i="1"/>
  <c r="B4" i="1"/>
  <c r="B18" i="1" l="1"/>
</calcChain>
</file>

<file path=xl/sharedStrings.xml><?xml version="1.0" encoding="utf-8"?>
<sst xmlns="http://schemas.openxmlformats.org/spreadsheetml/2006/main" count="9841" uniqueCount="3194">
  <si>
    <t>执行完成日期</t>
  </si>
  <si>
    <t>达人合作跟踪表</t>
  </si>
  <si>
    <t>微信昵称</t>
  </si>
  <si>
    <t>微信号</t>
  </si>
  <si>
    <t>小红书昵称</t>
  </si>
  <si>
    <t>小红书链接</t>
  </si>
  <si>
    <t>粉丝数量</t>
  </si>
  <si>
    <t>笔记报价</t>
  </si>
  <si>
    <t>手机号</t>
  </si>
  <si>
    <t>收货后出稿时间</t>
  </si>
  <si>
    <t>拍单日期</t>
  </si>
  <si>
    <t>订单号</t>
  </si>
  <si>
    <t>拍单金额</t>
  </si>
  <si>
    <t>催稿日期</t>
  </si>
  <si>
    <t>是否交稿</t>
  </si>
  <si>
    <t>交稿速度评分</t>
  </si>
  <si>
    <t>图文质量评分</t>
  </si>
  <si>
    <t>是否发布</t>
  </si>
  <si>
    <t>结算金额</t>
  </si>
  <si>
    <t>链接</t>
  </si>
  <si>
    <t>链接2</t>
  </si>
  <si>
    <t>链接3</t>
  </si>
  <si>
    <t>标题</t>
  </si>
  <si>
    <t>发布日期</t>
  </si>
  <si>
    <t>赞</t>
  </si>
  <si>
    <t>藏</t>
  </si>
  <si>
    <t>总评论</t>
  </si>
  <si>
    <t>博主回复</t>
  </si>
  <si>
    <t>原版视频</t>
  </si>
  <si>
    <t>是否收录</t>
  </si>
  <si>
    <t>合作形式</t>
  </si>
  <si>
    <t>剩余天数</t>
  </si>
  <si>
    <t>白白（11月有档）</t>
  </si>
  <si>
    <t>baibai148</t>
  </si>
  <si>
    <t>白白</t>
  </si>
  <si>
    <t>https://www.xiaohongshu.com/user/profile/5eb4271b0000000001007bd5?xhsshare=CopyLink&amp;appuid=5eb4271b0000000001007bd5&amp;apptime=1604592626</t>
  </si>
  <si>
    <t>15850279720</t>
  </si>
  <si>
    <t>是</t>
  </si>
  <si>
    <t>https://www.xiaohongshu.com/discovery/item/5fb7d3b50000000001005fae?xhsshare=CopyLink&amp;appuid=5eb4271b0000000001007bd5&amp;apptime=1607416629</t>
  </si>
  <si>
    <t>图文</t>
  </si>
  <si>
    <r>
      <rPr>
        <sz val="12"/>
        <color theme="1"/>
        <rFont val="微软雅黑"/>
        <charset val="134"/>
      </rPr>
      <t>你猜</t>
    </r>
    <r>
      <rPr>
        <sz val="12"/>
        <color theme="1"/>
        <rFont val="Baskerville Old Face"/>
        <family val="1"/>
      </rPr>
      <t>ʚ⃛ɞ</t>
    </r>
  </si>
  <si>
    <t>cc-ccj</t>
  </si>
  <si>
    <t>可拉欧尼</t>
  </si>
  <si>
    <t>https://www.xiaohongshu.com/user/profile/5c658599000000001102dfce?xhsshare=CopyLink&amp;appuid=5c658599000000001102dfce&amp;apptime=1604588175</t>
  </si>
  <si>
    <t>13059122255</t>
  </si>
  <si>
    <t>https://www.xiaohongshu.com/discovery/item/5fb8e698000000000101e634?xhsshare=SinaWeibo&amp;appuid=5c658599000000001102dfce&amp;apptime=1605953192</t>
  </si>
  <si>
    <t>发现一款小众身体乳✨\nME ALL ABOUT ME定制身体乳\n這款身體乳跟普通的身體乳不一樣\n是可以根據自己的護膚需求\n添加➕屬於自己的精華\n它一共有6款不一樣的精華\n但是我種草的是美白精華和保濕精華\n因為我的皮膚有點暗沈和乾燥\n這款美白精華讓皮膚有改善的效果\n配合保濕精華使用\n狠滋潤並且吸收狠快 不油膩\n它的成分是植物甘草提取物和奇亞籽提取物\n無添加 可以放心使用\n淡淡的味道聞起來就狠舒服\n愛了愛了🌟🌟🌟🌟🌟\n集美們趕緊來定制屬於自己的身體乳o～</t>
  </si>
  <si>
    <t>2020-11-21T18:06:00</t>
  </si>
  <si>
    <t>总合作人数</t>
  </si>
  <si>
    <r>
      <rPr>
        <sz val="12"/>
        <color theme="1"/>
        <rFont val="Baskerville Old Face"/>
        <family val="1"/>
      </rPr>
      <t>💜</t>
    </r>
  </si>
  <si>
    <t>o9667129</t>
  </si>
  <si>
    <t>KAREN</t>
  </si>
  <si>
    <t>https://www.xiaohongshu.com/user/profile/5bfb74bee7444b0001768def?xhsshare=CopyLink&amp;appuid=5bfb74bee7444b0001768def&amp;apptime=1562558171</t>
  </si>
  <si>
    <t>13258225571</t>
  </si>
  <si>
    <t xml:space="preserve">https://www.xiaohongshu.com/discovery/item/5fba03e80000000001005466?xhsshare=CopyLink&amp;appuid=5bfb74bee7444b0001768def&amp;apptime=1606289413
</t>
  </si>
  <si>
    <t>你的专属定制身体乳 给肌肤不一样的呵护</t>
  </si>
  <si>
    <t>2020-11-22T14:23:00</t>
  </si>
  <si>
    <r>
      <rPr>
        <sz val="12"/>
        <color theme="1"/>
        <rFont val="微软雅黑"/>
        <charset val="134"/>
      </rPr>
      <t>薯条酱</t>
    </r>
    <r>
      <rPr>
        <sz val="12"/>
        <color theme="1"/>
        <rFont val="Baskerville Old Face"/>
        <family val="1"/>
      </rPr>
      <t>🍟</t>
    </r>
    <r>
      <rPr>
        <sz val="12"/>
        <color theme="1"/>
        <rFont val="微软雅黑"/>
        <charset val="134"/>
      </rPr>
      <t xml:space="preserve">  小红书合作</t>
    </r>
  </si>
  <si>
    <t>19898197612</t>
  </si>
  <si>
    <t>薯条酱</t>
  </si>
  <si>
    <t>https://www.xiaohongshu.com/user/profile/5bd58e8a1012ed00015a0a10?xhsshare=CopyLink&amp;appuid=5bd58e8a1012ed00015a0a10&amp;apptime=1584947731</t>
  </si>
  <si>
    <t>https://www.xiaohongshu.com/discovery/item/5fb791bf0000000001009480?xhsshare=CopyLink&amp;appuid=5bd58e8a1012ed00015a0a10&amp;apptime=1605865927</t>
  </si>
  <si>
    <t>https://m.weibo.cn/7457289871/4573396446227554</t>
  </si>
  <si>
    <t>✨✨玩趣组合丨ME ALL ABOUT ME私人订制小众身体乳✨✨\n🌸连身体乳都可以定制属于自己的专属的，真的不心动嘛？再加上它的绝对实力。我觉得这样的一款ME定制身体乳，木有小姐妹是能抗拒的叭~💃🏻💃🏻\n🌸ME定制身体乳我觉得太适合女生在护肤方面的需求，可美白可保湿抗氧或者去\u002FJI\u002F皮。只要在原本的身体乳基础护肤上，加入有对应的效果的安瓶精华就OK了！有8种护肤安瓶自己组合。这个真玩趣组合太可爱了！💕💕\n🌸秋冬季我对保湿还有美白还是比较看重的，所以安瓶精华我都搭配的美白还有保湿。保湿精华里面有奇亚籽等给肌肤保湿，起皮干燥搭配这个真的很滋养肌肤，然后在搭配美白精华，秋冬悄悄变美💃🏻\n🌸用的时候就直接将安瓶精华倒入身体乳就OK，然后均匀涂抹在肌肤上，吸收很快。味道是比利牛\n斯山春季植物花草的香气，早上起来也能闻到肌肤的淡淡香。反正我觉得好闻又治愈，这个可定制的身体乳真的 太可！🉑️🉑️</t>
  </si>
  <si>
    <t>2020-11-20T17:51:00</t>
  </si>
  <si>
    <t>已拍单人数</t>
  </si>
  <si>
    <t>丸子</t>
  </si>
  <si>
    <t>18378105192</t>
  </si>
  <si>
    <t>青蛙呱呱</t>
  </si>
  <si>
    <t>https://www.xiaohongshu.com/user/profile/5a9d768211be103ba1a670da?xhsshare=CopyLink&amp;appuid=5a9d768211be103ba1a670da&amp;apptime=1604589937</t>
  </si>
  <si>
    <t>https://www.xiaohongshu.com/discovery/item/5fbe42ce0000000001009471?xhsshare=CopyLink&amp;appuid=5a9d768211be103ba1a670da&amp;apptime=1606306333</t>
  </si>
  <si>
    <t>细软塌发质速看！这款定制洗护不可错过~</t>
  </si>
  <si>
    <t>2020-11-27T20:31:00</t>
  </si>
  <si>
    <t>喵喵</t>
  </si>
  <si>
    <t>19876200566</t>
  </si>
  <si>
    <t>喵喵Na</t>
  </si>
  <si>
    <t>https://www.xiaohongshu.com/user/profile/5d171e82000000001202b6b9?xhsshare=CopyLink&amp;appuid=5d171e82000000001202b6b9&amp;apptime=1604589158</t>
  </si>
  <si>
    <t>13825317775</t>
  </si>
  <si>
    <t>https://www.xiaohongshu.com/discovery/item/5fce64780000000001006f0d?xhsshare=CopyLink&amp;appuid=5d171e82000000001202b6b9&amp;apptime=1608197970</t>
  </si>
  <si>
    <t>洗发水能“加料”高级定制</t>
  </si>
  <si>
    <t>2020-11-30T18:39:00</t>
  </si>
  <si>
    <t>已交稿人数</t>
  </si>
  <si>
    <t>HEY</t>
  </si>
  <si>
    <t>ZZZ063245</t>
  </si>
  <si>
    <t>李暴富</t>
  </si>
  <si>
    <t>https://www.xiaohongshu.com/user/profile/5c0140530000000008006bae?xhsshare=CopyLink&amp;appuid=5c0140530000000008006bae&amp;apptime=1560999850</t>
  </si>
  <si>
    <t>15219391264</t>
  </si>
  <si>
    <t>https://www.xiaohongshu.com/discovery/item/5fc2194100000000010040ca?xhsshare=CopyLink&amp;appuid=5c0140530000000008006bae&amp;apptime=1606707847</t>
  </si>
  <si>
    <t>富婆在吗？帮我的定制身体乳付款好吗？\n-\n第一次见身体乳还可以定制的😭\nme all about me身体乳 真的太戳我了\n好奇到不行 就把它买了回来\n介款定制身体乳分为男女两款🍑\n成分功能都是一样滴就是气味不太一样～\n精华液是自己挑选的滴～\n我选的是美白精华和保湿精华\n直接把它们倒进身体乳\n然后让它们混合均匀就OK啦🥰\n纯天然植物萃取乳液+精华的双重呵护\n干皮真的爱了嘻嘻嘻🤪</t>
  </si>
  <si>
    <t>2020-11-28T17:32:00</t>
  </si>
  <si>
    <r>
      <rPr>
        <sz val="12"/>
        <color theme="1"/>
        <rFont val="Baskerville Old Face"/>
        <family val="1"/>
      </rPr>
      <t>🐬</t>
    </r>
  </si>
  <si>
    <t xml:space="preserve">XxxxLL1208 </t>
  </si>
  <si>
    <t>甜酱奶酪</t>
  </si>
  <si>
    <t>https://www.xiaohongshu.com/user/profile/5ccd58720000000016002806?xhsshare=CopyLink&amp;appuid=5ccd58720000000016002806&amp;apptime=1604592410</t>
  </si>
  <si>
    <t>13411693693</t>
  </si>
  <si>
    <t>https://www.xiaohongshu.com/discovery/item/5fbb8ad8000000000100b398?xhsshare=CopyLink&amp;appuid=5ccd58720000000016002806&amp;apptime=1606126323</t>
  </si>
  <si>
    <t>https://m.weibo.cn/6282378819/4574489260856862</t>
  </si>
  <si>
    <t>我真的对冬天喜欢不起来\n因为泰干了\n皮肤干到发痒还会有白屑\n不过今年冬天我又可以了！\n因为我get了我的d一瓶me定制身体乳\n是 me all about me的\n身体乳➕护肤精华\n可以根据自己的需要添加不同的精华\n我加的是美bai 精华和护肤精华\n加入身体乳中混合均匀就阔以啦！\n身体乳清爽不油腻\n还挺好吸收的\n用了之后皮肤滋润了hin多\n冬天再也不怕起皮了😭\n希望冬天过去还可以变白丢丢！</t>
  </si>
  <si>
    <t>2020-11-23T18:11:00</t>
  </si>
  <si>
    <t>已发布人数</t>
  </si>
  <si>
    <t>不准吃芹菜</t>
  </si>
  <si>
    <t>shiyaqin1011</t>
  </si>
  <si>
    <t>菜菜fafa</t>
  </si>
  <si>
    <t>https://www.xiaohongshu.com/user/profile/575ccdd56a6a69583d730c2f?xhsshare=CopyLink&amp;appuid=575ccdd56a6a69583d730c2f&amp;apptime=1604628743</t>
  </si>
  <si>
    <t>13035681011</t>
  </si>
  <si>
    <t>https://www.xiaohongshu.com/discovery/item/5fbf784a0000000001002ebb?xhsshare=CopyLink&amp;appuid=575ccdd56a6a69583d730c2f&amp;apptime=1606383941</t>
  </si>
  <si>
    <t>https://m.weibo.cn/5678659943/4575567686934959</t>
  </si>
  <si>
    <t>冬天到啦～作为一个精致的🐷女孩怎么能忍受皮肤干燥到起皮的现象越来越严重呀，所以我最近真的在疯狂的种草身体乳，女孩子们冬天一定要入手一瓶适合自己的身体乳👏🏻\n我也是今年才开始用身体乳的，所以在挑选之前也是做了很多功课！看到🍠上有很多宝宝都在推荐me all about me私人订制身体乳，并且使用效果也还不错就果断入手了！\n它有八种功效的精华供大家选择❤️\n抗污染精华、水油平衡精华、美白精华、舒缓精华、抗氧化精华、保湿精华、赋能精华、肌肤排毒精华，可以说是很全面了！\n我入手的是美白和保湿精华，因为我的皮肤比较干燥。\n美白精华里面甘草提取物可以淡斑，减轻我们肌肤的光老化👏🏻\n保湿精华含有奇亚籽提取物可以有效的给我们的皮肤进行补水保湿💦\n这款身体乳的香味也炒鸡好闻，每次洗完澡涂抹全身，躺在床上，被子里都是淡淡的香味，留香时间敲长！\n这款me定制身体乳真的满足了我对身体乳的所有要求，冬天再也不怕大干皮啦！</t>
  </si>
  <si>
    <t>2020-11-26T17:41:00</t>
  </si>
  <si>
    <r>
      <rPr>
        <sz val="12"/>
        <color theme="1"/>
        <rFont val="微软雅黑"/>
        <charset val="134"/>
      </rPr>
      <t>青青子菁</t>
    </r>
    <r>
      <rPr>
        <sz val="12"/>
        <color theme="1"/>
        <rFont val="Baskerville Old Face"/>
        <family val="1"/>
      </rPr>
      <t>🐳</t>
    </r>
  </si>
  <si>
    <t>mjy983868510</t>
  </si>
  <si>
    <t>https://www.xiaohongshu.com/user/profile/5975c9a96a6a696e54ef03dc?xhsshare=CopyLink&amp;appuid=5975c9a96a6a696e54ef03dc&amp;apptime=1604652359</t>
  </si>
  <si>
    <t>18277186076</t>
  </si>
  <si>
    <t>否</t>
  </si>
  <si>
    <t>洗发水可以定制！我才知道！！！</t>
  </si>
  <si>
    <t>2020-12-05T08:33:00</t>
  </si>
  <si>
    <t>拍单总额</t>
  </si>
  <si>
    <t>嘟。</t>
  </si>
  <si>
    <t>H19981204WE</t>
  </si>
  <si>
    <t>黄桃狗叽</t>
  </si>
  <si>
    <t>https://www.xiaohongshu.com/user/profile/5da13d9d00000000010006a0?xhsshare=CopyLink&amp;appuid=5da13d9d00000000010006a0&amp;apptime=1604584907</t>
  </si>
  <si>
    <t>17688324260</t>
  </si>
  <si>
    <t>https://www.xiaohongshu.com/discovery/item/5fc1cfe200000000010047c3?xhsshare=CopyLink&amp;appuid=5da13d9d00000000010006a0&amp;apptime=1606801067</t>
  </si>
  <si>
    <t>之前没有用身体乳的习惯\n但是现在秋冬季节天气比较干燥\n发现自己腿上有很多鸡皮\n所以也开始用身体乳来改善了\nme all about me身体乳这是我目前在用的\n香味真的没话说很自然又清新\n而且里面还可以特别添加了护肤精华安瓶\n我添加的是美白和保湿精华\n能让身体乳变得更适合自己的需求\n是一款可以定制属于自己的身体乳！\n不得不说有了它之后\n皮肤都变得更加的细腻了</t>
  </si>
  <si>
    <t>2020-11-28T12:19:00</t>
  </si>
  <si>
    <t>烧鸡</t>
  </si>
  <si>
    <t>SmCelery</t>
  </si>
  <si>
    <t>小芹菜ccci</t>
  </si>
  <si>
    <t>https://www.xiaohongshu.com/user/profile/5ee87d7f000000000101ed9c?xhsshare=CopyLink&amp;appuid=5ee87d7f000000000101ed9c&amp;apptime=1596624825</t>
  </si>
  <si>
    <t>13413189322</t>
  </si>
  <si>
    <t>https://www.xiaohongshu.com/discovery/item/5fb4dfc5000000000100b7dd?xhsshare=CopyLink&amp;appuid=5ee87d7f000000000101ed9c&amp;apptime=1605695839</t>
  </si>
  <si>
    <t>你还没有享用过定制洗发水？</t>
  </si>
  <si>
    <t>2020-12-03T17:07:00</t>
  </si>
  <si>
    <t>结算总额</t>
  </si>
  <si>
    <t>卿夫人</t>
  </si>
  <si>
    <t>CHANG552-</t>
  </si>
  <si>
    <t>https://www.xiaohongshu.com/user/profile/5ca821d6000000001600b6cd?xhsshare=CopyLink&amp;appuid=5ca821d6000000001600b6cd&amp;apptime=1601094083</t>
  </si>
  <si>
    <t>18033350881</t>
  </si>
  <si>
    <t>https://www.xiaohongshu.com/discovery/item/5fbb846a000000000101ee8c?xhsshare=SinaWeibo&amp;appuid=5ca821d6000000001600b6cd&amp;apptime=1606187485</t>
  </si>
  <si>
    <t>-\n一转眼已经冬天啦，不过我这边还不是很冷，但是风很大，皮肤也比较干燥，尤其是身体特别的干燥\n我双十一入了这款小众品牌的身体乳！me all about me的身体乳\n它可以自己私人定制的，身体乳加护肤精华，可以双重呵护我们的肌肤\n-\n它有6款不同护肤精华，6种不同的功能，针对我们对身体不同的护肤需求！\n我选了美白和保湿的精华，一起加入到身体乳当中，能美白还更滋润保湿了！\n-\n身体乳有一股淡淡的花草香味，特别好闻，它含有荷荷巴油，乳木果油，都是天然植物萃取的，无添加，成分很安全\n身体乳的质地很清爽，好吸收，又不粘腻\n真的是爱了这款可以定制的身体乳！\n#me定制身体乳#</t>
  </si>
  <si>
    <t>2020-11-23T17:44:00</t>
  </si>
  <si>
    <t>甜妮妮</t>
  </si>
  <si>
    <t>gk20170113</t>
  </si>
  <si>
    <t>百万少女梦（可投薯条）</t>
  </si>
  <si>
    <t>https://www.xiaohongshu.com/user/profile/5d84c7b5000000000100895d?xhsshare=CopyLink&amp;appuid=5d84c7b5000000000100895d&amp;apptime=1604627670</t>
  </si>
  <si>
    <t>13341215770</t>
  </si>
  <si>
    <t>https://www.xiaohongshu.com/discovery/item/5fc495de00000000010063a4?xhsshare=CopyLink&amp;appuid=5d84c7b5000000000100895d&amp;apptime=1606718979</t>
  </si>
  <si>
    <t>-\n估计很多姐妹👭平时肌肤干燥，\n都是直接擦身体乳的，\n有些身体乳会很厚重，\n涂在身上好久都吸收不进去，\n这样自然肌肤就会越来越干燥或者油腻长豆啦，双重呵护的身体乳！\n-\n今天给你们安排一下，\n我最近-直都在用这款\n~西班牙🇪🇸me all about me女士身体乳呢。\n因为我的肌肤是没有那么白的，\n所以我使用这款身体乳的时候，\n还添加它们家的美白抗氧化精华，\n精华可以滴在身体乳里面直接使用就行了，\n十分方便！\n-\n它还是无添加零色素很温和的产品哦，\n身体乳含🈶乳木果和荷荷巴油，\n对肌肤起到锁🔒水葆濕深度滋养的肌肤，\n味道还很好闻，\n用了之后自带体香香水都省了-大笔钱呢！\n-\n质地是乳液质地，涂在身上很好吸收，\n清爽不粘腻，保湿效果好好，\n加上美白精华双重呵护肌肤，\n在葆濕的同时还能美白呢。\n-\n用了me定制身体乳-段时间啦，\n葆濕自然不用说啦，肌肤不担心会起皮，\n而且肤色看起来还白皙了-些呢，\n这款值得入🆙手！</t>
  </si>
  <si>
    <t>2020-11-30T14:49:00</t>
  </si>
  <si>
    <t>待结算总额</t>
  </si>
  <si>
    <t>Karen:-)</t>
  </si>
  <si>
    <t>592258414</t>
  </si>
  <si>
    <t>爱吃蛋黄的鱼</t>
  </si>
  <si>
    <t>https://www.xiaohongshu.com/user/profile/5d8e005b000000000100b9f6?xhsshare=CopyLink&amp;appuid=5d8e005b000000000100b9f6&amp;apptime=1604585174</t>
  </si>
  <si>
    <t>18819773864</t>
  </si>
  <si>
    <t>https://www.xiaohongshu.com/discovery/item/5fbe18270000000001009ad5?xhsshare=CopyLink&amp;appuid=5d8e005b000000000100b9f6&amp;apptime=1606293618</t>
  </si>
  <si>
    <t>衣服可以定制！\n首饰可以定制！\n身体乳也可以定制！\n这是一款可以自行DIY的身体乳💪🏻💪🏻\n💕ME定制身体乳\n有六种精华可以选择噢\n一般添加1-2种就够啦！\n在这个我最想的就是变白白\n还是保湿肌肤（冬天真真干燥\n所以我买的是女士身体乳➕mei白精华➕保湿精华🤣\n往年在这个时候我的脚脚已经开始掉皮屑了！\n今年我有预备哈哈哈就是用了这款me all about me身体乳🤫\n我的脚脚还是那么滴光滑！\n一点儿都不干燥💯\n而且它的质地柔软舒服～\nhin容易推开\n不会油腻哒\n味道也敲好闻哒～\n我感jio连香水都可以省了哈哈</t>
  </si>
  <si>
    <t>2020-11-25T16:39:00</t>
  </si>
  <si>
    <t>fourseven.</t>
  </si>
  <si>
    <t>siqi1347</t>
  </si>
  <si>
    <t>四拾七</t>
  </si>
  <si>
    <t>https://www.xiaohongshu.com/user/profile/5d4945740000000016009cf8?xhsshare=CopyLink&amp;appuid=5d4945740000000016009cf8&amp;apptime=1604584092</t>
  </si>
  <si>
    <t>13148744460</t>
  </si>
  <si>
    <t>https://www.xiaohongshu.com/discovery/item/5fcf1007000000000100b71f?xhsshare=CopyLink&amp;appuid=5d4945740000000016009cf8&amp;apptime=1607415875</t>
  </si>
  <si>
    <t>可以diy的洗发水⁉️轻松get合适自己的洗发水</t>
  </si>
  <si>
    <t>2020-11-30T23:36:00</t>
  </si>
  <si>
    <t>Annie.</t>
  </si>
  <si>
    <t>winniestar1220</t>
  </si>
  <si>
    <t>安小妮兒</t>
  </si>
  <si>
    <t>https://www.xiaohongshu.com/user/profile/5ab8838e4eacab4036bed163?xhsshare=CopyLink&amp;appuid=5ab8838e4eacab4036bed163&amp;apptime=1604585265</t>
  </si>
  <si>
    <t>15677011887</t>
  </si>
  <si>
    <t>https://www.xiaohongshu.com/discovery/item/5fdddc1d0000000001006248?xhsshare=CopyLink&amp;appuid=5e6db2bf0000000001000d0a&amp;apptime=1608375707</t>
  </si>
  <si>
    <t>https://m.weibo.cn/1664544827/4574899241223452</t>
  </si>
  <si>
    <t>秋冬换季天气对皮肤的恶意实在是太大了[石化R]1⃣️段时间不用身体乳，皮肤就干的卡纹了☹️果然，像我这种精致女孩，还是不能放过身体的每一个部位[自拍R]\n-\n之前用过me all about me她家的私｜人定制沐浴露，感觉不错☺️突然发现他家竟然还有me定制的身体乳！这我还是第一次见[害羞R]忍不住好奇就买了回来。买回来是那种精华液加底液的组合，根据我自己的情况，我买了保濕和美.白[大笑R]的～\n-\n两瓶精华倒进身体乳里面混合就可以用啦～保湿效果确实不错[暗中观察R]好吸收不油腻，用完感覺明顯光滑細膩的多[偷笑R]我才用了四五次吧，不說白一層，但皮膚確實亮💡了一層😆\n-\nme定制身体乳真的很有仪式感，实在太适合我们这种精致的仙女啦~🧚🏻‍♀️好玩又好用，这波我先🐛了！</t>
  </si>
  <si>
    <t>2020-11-24T19:13:00</t>
  </si>
  <si>
    <t>最新更新日期</t>
  </si>
  <si>
    <t>一只咸鸭蛋蛋蛋蛋蛋</t>
  </si>
  <si>
    <t xml:space="preserve">chelibapujiang  </t>
  </si>
  <si>
    <t>https://www.xiaohongshu.com/user/profile/5bfa9b72e7444b0001159d60?xhsshare=CopyLink&amp;appuid=5bfa9b72e7444b0001159d60&amp;apptime=1568255227</t>
  </si>
  <si>
    <t>16620013985</t>
  </si>
  <si>
    <t>https://www.xiaohongshu.com/discovery/item/5fb725000000000001005118?xhsshare=CopyLink&amp;appuid=5bfa9b72e7444b0001159d60&amp;apptime=1605838111</t>
  </si>
  <si>
    <t>秋冬一到就是皮肤开始有小情绪的季节\n睡前涂身体乳是必不可少的仪式感\n我发现了一个超nice的牌子me all about me\n入手了他们家的me定制身体乳\n最棒的是可以根据每个人的肤质\n然后定制专属于你的身体乳\n我是油皮而且皮肤也不白\n选的精油基地是抗氧化精华的和保湿精华\n不仅可以保湿去鸡皮\n而且还能美白身体哦\n外表高颜值是我的心头爱没错了\n它的质地超细腻\n流动性也不错\n上身一下就推开啦\n好吸收不粘腻\n涂完皮肤润润滑滑的\n散发一股清新的植物花草香气\n留香也很持久\n这款身体乳里面含有\n天然的荷荷巴油和乳木果油\n非常滋润保湿\n还添加了石榴提取物\n抗氧化能力一级棒\n现在我用了一段时间了\n皮肤感觉水嫩了很多\n而且肉眼可见白了\n性价比也超高\n这么宝藏的小众身体乳\n集美们一定不能错过！！[哇R][哇R]</t>
  </si>
  <si>
    <t>2020-11-20T10:08:00</t>
  </si>
  <si>
    <t>H</t>
  </si>
  <si>
    <t>ljh1942766952</t>
  </si>
  <si>
    <t>腻个八十四</t>
  </si>
  <si>
    <t>https://www.xiaohongshu.com/user/profile/5e8d33b400000000010039f6?xhsshare=CopyLink&amp;appuid=5e8d33b400000000010039f6&amp;apptime=1604585460</t>
  </si>
  <si>
    <t>15374043856</t>
  </si>
  <si>
    <t>https://www.xiaohongshu.com/discovery/item/5fae5bf4000000000101cef6?xhsshare=CopyLink&amp;appuid=5e8d33b400000000010039f6&amp;apptime=1605271006</t>
  </si>
  <si>
    <t>https://show.meitu.com/detail?feed_id=6733023075523129732&amp;lang=cn&amp;stat_gid=1745706641&amp;stat_uid=1671573296</t>
  </si>
  <si>
    <t>最近遇到一个大宝藏了\nme all about me女士专用身体乳\n这个身体乳可不简单\n是可以添加护肤安瓶精华进去的\n它有8种功能性护肤精华\n可以针对不同的护肤需求\n我导入了保湿精华和美白精华\n做到双重呵护\n有一股比利牛斯山春季植物花草的香气\n抹上后感觉肌肤自然柔嫩\n是天然植物萃取 无添加的\n可以放心涂抹噢\n姐妹快来定制属于自己的身体乳吧</t>
  </si>
  <si>
    <t>2020-11-13T18:12:00</t>
  </si>
  <si>
    <t>没有蛋糕</t>
  </si>
  <si>
    <t>miayangmaomao</t>
  </si>
  <si>
    <t>k头小猫咪</t>
  </si>
  <si>
    <t>https://www.xiaohongshu.com/user/profile/5d5d0a990000000001004fe7?xhsshare=CopyLink&amp;appuid=5d5d0a990000000001004fe7&amp;apptime=1570513112</t>
  </si>
  <si>
    <t>18165597933</t>
  </si>
  <si>
    <t>https://www.xiaohongshu.com/discovery/item/5fbc4fad000000000101c746?xhsshare=CopyLink&amp;appuid=555766b862a60c598594a55c&amp;apptime=1606220944</t>
  </si>
  <si>
    <t>https://m.oasis.weibo.cn/v1/h5/share?sid=4574607925313941</t>
  </si>
  <si>
    <t>秋季的风在呼呼吹 冬天也在路上了\n身体乳猛猛涂起来呀！不然皮肤很痒\n新发现的小众身体乳\n💖me all about me身体乳💖\n带着大自然植物花草香气 沁人心脾\n-\nme定制身体乳和别的身体乳不一样\n它是可以定制一款适合自己肌肤的身体乳\n有八种不同的护肤精华可以加进身体乳里✨\n-\n我买了的是保湿精华和美白精华\n▪️美白精华里含有甘草提取物\n淡斑和减轻皮肤老化\n▪️保湿精华里有奇亚籽提取物\n长效滋润 皮肤想不滑都不行呀\n-\n坚持涂皮肤这么多会水润有光泽！\n冬天一起来悄悄变白(˶‾᷄ ⁻̫ ‾᷅˵)</t>
  </si>
  <si>
    <t>2020-11-24T08:11:00</t>
  </si>
  <si>
    <t>-Cynthia</t>
  </si>
  <si>
    <t>YXT_yxt1012</t>
  </si>
  <si>
    <t>一盒桐多多</t>
  </si>
  <si>
    <t>https://www.xiaohongshu.com/user/profile/5d7ccce80000000001009494?xhsshare=CopyLink&amp;appuid=5d7ccce80000000001009494&amp;apptime=1604584324</t>
  </si>
  <si>
    <t>13666209900</t>
  </si>
  <si>
    <t>https://www.xiaohongshu.com/discovery/item/5fb8f3b60000000001008a31?xhsshare=CopyLink&amp;appuid=5d7ccce80000000001009494&amp;apptime=1606122663</t>
  </si>
  <si>
    <t>https://m.weibo.cn/3645687383/4574505256621162</t>
  </si>
  <si>
    <t>我秋冬天身体乳用得hin快\n我yi值在寻找好用滴身体乳～\n前不久看到的me定制身体乳身体乳泰有意思啦\n\t\n它叫Me All About Me\n顾名思义就是以“我”为中心啦\n分了男女款 还配有八款不同的精华液可以自主搭配\n像我就又想美白又想保湿\n换季长痘的时候还需要控油和镇静🤯\n那么多需求普通的身体乳哪里找哇\n但介个！\n满足你滴个性化需要\n需要啥添加啥！不用买一堆身体乳了！\n我这次买的美白和保湿\n精华是针管设计 好好玩呜呜呜\n把精华“注射”进身体乳以后摇匀即可💉\n好玩又好用 都安排上鸭！！</t>
  </si>
  <si>
    <t>2020-11-21T19:02:00</t>
  </si>
  <si>
    <t>但是我。。。</t>
  </si>
  <si>
    <t>yueluoshuangcan1314</t>
  </si>
  <si>
    <t>叨叨但</t>
  </si>
  <si>
    <t>https://www.xiaohongshu.com/user/profile/5e9fcda10000000001008479?xhsshare=CopyLink&amp;appuid=5e9fcda10000000001008479&amp;apptime=1591194277</t>
  </si>
  <si>
    <t>18707690299</t>
  </si>
  <si>
    <t>洗发水可以自己定做？？——自己做哟！！！</t>
  </si>
  <si>
    <t>2020-11-26T18:02:00</t>
  </si>
  <si>
    <r>
      <rPr>
        <sz val="12"/>
        <color theme="1"/>
        <rFont val="微软雅黑"/>
        <charset val="134"/>
      </rPr>
      <t>瑶儿</t>
    </r>
    <r>
      <rPr>
        <sz val="12"/>
        <color theme="1"/>
        <rFont val="Baskerville Old Face"/>
        <family val="1"/>
      </rPr>
      <t>👸🏼</t>
    </r>
  </si>
  <si>
    <t>LiangYaoYoYo</t>
  </si>
  <si>
    <t>Yona桃桃</t>
  </si>
  <si>
    <t>https://www.xiaohongshu.com/user/profile/5e5a14f90000000001007a1f?xhsshare=CopyLink&amp;appuid=5e5a14f90000000001007a1f&amp;apptime=1596681881</t>
  </si>
  <si>
    <t>13717284599</t>
  </si>
  <si>
    <t>https://www.xiaohongshu.com/discovery/item/5fc4d3d90000000001009f74?xhsshare=CopyLink&amp;appuid=5e5a14f90000000001007a1f&amp;apptime=1606734816</t>
  </si>
  <si>
    <t>现在秋冬天气干燥，\n身体乳要用起来了！\n今天给大家分享一款可以自己定制的身体乳👇\nme all about me🌟\nme定制身体乳🌟\n可以自己选精华加入到身体乳里面噢！\n我选的是保湿精华和美白精华，\n滋润补水，\n美白提亮～\n身体乳的质地细腻滋润，\n清爽不油腻，\n还带有比利牛斯山春季植物花草的香气🌳\n还可以选其他的精华噢，\n功效也不同，\n真•定制身体乳！</t>
  </si>
  <si>
    <t>2020-11-30T19:13:00</t>
  </si>
  <si>
    <t>K</t>
  </si>
  <si>
    <t>Psy314</t>
  </si>
  <si>
    <t>彭彭又睡了</t>
  </si>
  <si>
    <t>https://www.xiaohongshu.com/user/profile/5ebeaabf000000000100615c?xhsshare=CopyLink&amp;appuid=5ebeaabf000000000100615c&amp;apptime=1604579747</t>
  </si>
  <si>
    <t>15876885960</t>
  </si>
  <si>
    <t>https://www.xiaohongshu.com/discovery/item/5fc8b7e40000000001001339?xhsshare=CopyLink&amp;appuid=5ebeaabf000000000100615c&amp;apptime=1606989806</t>
  </si>
  <si>
    <t>秋天由于气候变化\n不仅脸上会变干\n身上也是\n1️⃣段时间不用身体乳\n皮肤会干到起皮起纹\n精致如我怎么可以忍受？！\n入手了挺多身体乳\n被我发现一个好玩又好用的\n就是这个me all about me家的身体乳\n她家居然可以私人定制？！\n好奇心驱使我立刻下单hhh～\n总共有八瓶护肤安瓶精华可以8️⃣选1️⃣\n我选的是保湿和mei💫白的～\n质地清爽完全不会油腻\n这个me定制身体乳用完感觉皮肤变得滑滑嫩嫩～\n最主要是感觉自己真滴有变💫白！\n爱了 这个冬天白成闪电⚡hhh～</t>
  </si>
  <si>
    <t>2020-12-03T18:03:00</t>
  </si>
  <si>
    <t>Lxq  .</t>
  </si>
  <si>
    <t>liuxueqing989</t>
  </si>
  <si>
    <t>whywhywhy</t>
  </si>
  <si>
    <t>https://www.xiaohongshu.com/user/profile/594bc74e50c4b41cdc9f976d?xhsshare=CopyLink&amp;appuid=594bc74e50c4b41cdc9f976d&amp;apptime=1574243246</t>
  </si>
  <si>
    <t>18902143386</t>
  </si>
  <si>
    <t>https://www.xiaohongshu.com/discovery/item/5fbf6a1300000000010077b3?xhsshare=CopyLink&amp;appuid=594bc74e50c4b41cdc9f976d&amp;apptime=1606381237</t>
  </si>
  <si>
    <t>https://show.meitu.com/detail?feed_id=6737651895769262186&amp;root_id=65141922&amp;stat_gid=2024484983&amp;stat_uid=65141922</t>
  </si>
  <si>
    <t>身体乳也能diy 贴心又好用哒~\n-\n这个季节皮肤好干\n外面风大再加上室内暖气\n脸上缺水\n身体也是干干的\n-\n选择一款身体乳\n就很重要啦\nme定制身体乳\n就是我寻觅中发现的\n-\nme all about me身体乳\n是可以按自己需求的\n把符合自己需求的\n添加到身体乳中就好啦\n-\n我自己的选择的这两个\n美白精华\n保湿精华\n这样用上一个冬天\n皮肤水润肤色也可以白白哒\n-\n涂抹身体乳时\n感觉自己置身充满花香的草地\n周围都是花草的香气\n奶油般的质地\n滋润又好吸收～\n每天涂身体乳都成了美的享受！</t>
  </si>
  <si>
    <t>2020-11-26T16:40:00</t>
  </si>
  <si>
    <t>庄曼琳</t>
  </si>
  <si>
    <t>13413764066</t>
  </si>
  <si>
    <t>纪以宁</t>
  </si>
  <si>
    <t>https://www.xiaohongshu.com/user/profile/5c18e522000000000700a888?xhsshare=CopyLink&amp;appuid=5c18e522000000000700a888&amp;apptime=1586874394</t>
  </si>
  <si>
    <t>15622183948</t>
  </si>
  <si>
    <t>小小小</t>
  </si>
  <si>
    <t>xiaohuihui_660</t>
  </si>
  <si>
    <t>小不点呀呀呀</t>
  </si>
  <si>
    <t>https://www.xiaohongshu.com/user/profile/56585184b8ce1a219e6e6cc0?xhsshare=CopyLink&amp;appuid=5cea5f67000000001801ddb8&amp;apptime=1604590056</t>
  </si>
  <si>
    <t>18583658816</t>
  </si>
  <si>
    <t>橙子</t>
  </si>
  <si>
    <t>Ccz0319M</t>
  </si>
  <si>
    <r>
      <rPr>
        <sz val="12"/>
        <color theme="1"/>
        <rFont val="微软雅黑"/>
        <charset val="134"/>
      </rPr>
      <t>橙梓吃橙子</t>
    </r>
    <r>
      <rPr>
        <sz val="12"/>
        <color theme="1"/>
        <rFont val="Baskerville Old Face"/>
        <family val="1"/>
      </rPr>
      <t>🍊</t>
    </r>
  </si>
  <si>
    <t>https://www.xiaohongshu.com/user/profile/5c1c90e700000000050227cf?xhsshare=CopyLink&amp;appuid=5c1c90e700000000050227cf&amp;apptime=1604589156</t>
  </si>
  <si>
    <t>15360825957</t>
  </si>
  <si>
    <t>https://www.xiaohongshu.com/discovery/item/5fbfb4330000000001004434?xhsshare=CopyLink&amp;appuid=5c1c90e700000000050227cf&amp;apptime=1606572665</t>
  </si>
  <si>
    <t>夏天开空调干燥\n冬天空气干燥\n好像一年四季都离不开身体乳\n一段时间没用皮肤都会变得很粗糙\n今天不得不把这个囤十瓶都不够的身体乳分享给尼萌！\nMe all about me女士专用身体乳🧚‍♀️\n粉色的外包装\n里面质地是乳白色的\n流动性敲墙\n就是很好推开很滋润\n而且还敲🐔清香\n用完皮肤奶香奶香\n这个me定制身体乳可以搭配护肤安瓶精华\n定制属于自己的身体乳\n8种功能精华可以自己搭配的哦～\n我自己的是保湿和美白\n真滴敲好用\n快冲它🐛\n只要你冲的快\n干燥就追不上你！</t>
  </si>
  <si>
    <t>2020-11-26T21:57:00</t>
  </si>
  <si>
    <t>合作 奶油小熊仔kol</t>
  </si>
  <si>
    <t>wh9003-</t>
  </si>
  <si>
    <t>奶油小熊仔</t>
  </si>
  <si>
    <t>https://www.xiaohongshu.com/user/profile/5cde5caf0000000010029fe8?xhsshare=CopyLink&amp;appuid=5cde5caf0000000010029fe8&amp;apptime=1600668301</t>
  </si>
  <si>
    <t>13143749984</t>
  </si>
  <si>
    <t>https://www.xiaohongshu.com/discovery/item/5fc38a4d000000000100181f?xhsshare=CopyLink&amp;appuid=58a6ad9082ec3922d372cd41&amp;apptime=1606650670</t>
  </si>
  <si>
    <t>这么壕？精华都敢全身抹\n身体乳都知道吧 定制身体乳是不是没听过\n​ME系列护肤产品的身体乳\n我去！它是加了精华在里面的\n​可以根据自己的需求定制一款💎属身体乳\n​Me All About Me女士💎用身体乳\n​比利牛斯山春季植物花草的香气\n​我入的这一款是kang氧化+维wen\n​石榴提取物🉑​保护肌肤\n​镇定肌肤的效🍎是nice的\n敲击的清爽 一点儿也不会油腻\n而且吸收也是灰常快滴\n根据自己的生活方式\n选择适合自己的护肤节奏\n所以me定制身体乳都快去get起来啦👌\n​不只是有趣 还有“料”</t>
  </si>
  <si>
    <t>2020-11-29T19:47:00</t>
  </si>
  <si>
    <r>
      <rPr>
        <sz val="12"/>
        <color theme="1"/>
        <rFont val="Baskerville Old Face"/>
        <family val="1"/>
      </rPr>
      <t>🌸</t>
    </r>
  </si>
  <si>
    <t>15622149755</t>
  </si>
  <si>
    <t>是美玲呀～</t>
  </si>
  <si>
    <t>https://www.xiaohongshu.com/user/profile/59e311c144363b4796dc48f4?xhsshare=CopyLink&amp;appuid=59e311c144363b4796dc48f4&amp;apptime=1604633587</t>
  </si>
  <si>
    <t>https://www.xiaohongshu.com/discovery/item/5fbe114b000000000101f6e5?xhsshare=CopyLink&amp;appuid=59e311c144363b4796dc48f4&amp;apptime=1606291849</t>
  </si>
  <si>
    <t>很多姐妹都觉得身体乳是冬天才用的\n其实不是的，身体乳就像脸部护肤一样\n哈哈我一年四季都在用。\n我对身体乳的要求就是保湿滋润不黏腻\n-\n之前也用过me all about me家的私人订制沐浴露🧴\n真的爱上了，后来又买了这款me定制身体乳🉑️\n质地不油腻，很好吸收，而且味道炒鸡好闻\n300ml，好高颜值，敲大一只，怎样用都不心疼\n涂上它，我朋友问我喷了什么香水\n真的是香水的钱都省了，我太爱了❤️\n-\n主要成分:\n1⃣️荷荷巴油:锁水滋润 柔滑娇嫩\n2⃣️乳木果油:深~度滋养 修护强韧 弹润水嫩\n而且共有8⃣️种护肤安瓶精华可以八选二啦！\n我选择的是抗氧化精华和镇定肌肤精华🥳\n✅ 抗~氧~化精华:石榴提取物\n保.护肌肤，抗｜氧｜化｜抗｜衰｜老。\n✅ 镇~定~肌~肤精华:水飞蓟+罗勒提取物\n-\n用了一段时间，保湿效果真的很棒\n肌肤光泽透亮，细腻光滑，摸起来好滑嫩\n涂上1⃣️天身体都是润润的，再干的皮也不怕啦✌️\n睡前涂一层，整个被窝都是香喷喷哒🤗\n精致猪猪女孩每天洗完澡必备me定制身体乳[自拍R]</t>
  </si>
  <si>
    <t>2020-11-25T16:09:00</t>
  </si>
  <si>
    <r>
      <rPr>
        <sz val="12"/>
        <color theme="1"/>
        <rFont val="Baskerville Old Face"/>
        <family val="1"/>
      </rPr>
      <t>🐰</t>
    </r>
    <r>
      <rPr>
        <sz val="12"/>
        <color theme="1"/>
        <rFont val="微软雅黑"/>
        <charset val="134"/>
      </rPr>
      <t>皖皖.</t>
    </r>
  </si>
  <si>
    <t>17600210939</t>
  </si>
  <si>
    <t>这里是花菜</t>
  </si>
  <si>
    <t>https://www.xiaohongshu.com/user/profile/5e86d450000000000100687b?xhsshare=CopyLink&amp;appuid=5e86d450000000000100687b&amp;apptime=1604633562</t>
  </si>
  <si>
    <t>https://www.xiaohongshu.com/discovery/item/5fbf65c300000000010024a0?xhsshare=CopyLink&amp;appuid=5e86d450000000000100687b&amp;apptime=1606379071</t>
  </si>
  <si>
    <t>https://m.weibo.cn/6475852450/4575547382308777</t>
  </si>
  <si>
    <t>没想到吧，身体乳也可以定制哦🤗\n之前我用的身体乳不是味道太刺鼻，就是不够保湿，要不就是太黏腻😤\n总是遇不到心仪的身体乳😖\n一次听朋友提起可以有一款me all about me定制身体乳\n忍不住好奇心的我决定买来试一试，果然让我很心水！❤️\n我入的是一个女士专用身体乳+两小瓶抗氧精华\n把两个精华一起加在身体乳里面，摇晃一会，就可以使用啦！👌\n这个精华是可以根据皮肤需求自由搭配的，真的很贴心很创意\n这个me定制身体乳现在已经是我的最爱用好物了☝️\n味道香香的但是完全不刺鼻，是忍不住想多闻一会的味道👏\n而且可能是加了精华的原因，比普通的身体乳要更保湿滋润一些👍\n秋冬必备，快来一起定制属于自己的身体乳吧！</t>
  </si>
  <si>
    <t>2020-11-26T16:22:00</t>
  </si>
  <si>
    <r>
      <rPr>
        <sz val="12"/>
        <color theme="1"/>
        <rFont val="微软雅黑"/>
        <charset val="134"/>
      </rPr>
      <t>有一颗Yuriri</t>
    </r>
    <r>
      <rPr>
        <sz val="12"/>
        <color theme="1"/>
        <rFont val="Baskerville Old Face"/>
        <family val="1"/>
      </rPr>
      <t>🍐</t>
    </r>
  </si>
  <si>
    <t>Nagisa_ww</t>
  </si>
  <si>
    <t>友梨Yuriri</t>
  </si>
  <si>
    <t>https://www.xiaohongshu.com/user/profile/5d4837e10000000012007892?xhsshare=CopyLink&amp;appuid=5d4837e10000000012007892&amp;apptime=1575617488</t>
  </si>
  <si>
    <t>13422838161</t>
  </si>
  <si>
    <t>https://www.xiaohongshu.com/discovery/item/5fbd10d700000000010058e4?xhsshare=CopyLink&amp;appuid=5d4837e10000000012007892&amp;apptime=1606293218</t>
  </si>
  <si>
    <t>-\n坠近天气真的是泰干了!\n只要有一天没有涂身体乳~\n我的皮肤就会痒痒的 还起皮!\n普通滴身体乳已经不适用了~\n所以，我入了me定制身体乳💅\n-\nme all about me🉐这个身体乳还有8种配套滴护肤精华~\n🉑根据自己的需要来私人定制~\n我入的是镁白精华和水油平衡精华~\n将精华全部加入身体乳后\n然后摇匀 就阔以用了\n挤出来是酸奶质地 水润润的 敲舒服~\n-\n我夏天晒的身体还蛮黑的!\n所以选了变白滴精华~\n要趁着冬天来把皮肤养回来~😎\n而且我后背有痘痘 所以加了控油精华\n用了这段时间感觉身体亮亮的 后背的痘也少了~\n私人定制的身体乳真滴泰🐮了!\n一天不用身体都不舒服的😁</t>
  </si>
  <si>
    <t>2020-11-24T21:55:00</t>
  </si>
  <si>
    <t>珍妮</t>
  </si>
  <si>
    <t>1363635867</t>
  </si>
  <si>
    <t>超甜珍妮</t>
  </si>
  <si>
    <t>https://www.xiaohongshu.com/user/profile/5cf68d84000000001601a2e3?xhsshare=CopyLink&amp;appuid=5cf68d84000000001601a2e3&amp;apptime=1599459417</t>
  </si>
  <si>
    <t>13026794760</t>
  </si>
  <si>
    <t>https://www.xiaohongshu.com/discovery/item/5fb4dc800000000001002f55?xhsshare=CopyLink&amp;appuid=5cf68d84000000001601a2e3&amp;apptime=1605700560</t>
  </si>
  <si>
    <t>是滴 你们没有看错 身体乳都有只属于自己的私人订制身体乳啦！！！\n身体乳➕两种护肤精华的组合‼️\n让我的皮肤在冬天也不干燥了！\n这款me定制身体乳\n我每天晚上洗完澡睡觉之前都会涂！\n涂之前加上两种精华\n我的精华是 美白精华和水油平衡精华\n在使用身体乳的时候还会有美白、控油的效果！！\n我用了大概半个月 美白控油是真的有！\n并且身体乳也很滋润！\n我敲喜欢了🥰\nme all about me 你真的值的拥有✊🏻\n害怕在冬天皮肤很干燥又想要身体美白的话可以🐛啦</t>
  </si>
  <si>
    <t>2020-11-18T16:34:00</t>
  </si>
  <si>
    <t>笑起来会卡粉</t>
  </si>
  <si>
    <t>13980698900</t>
  </si>
  <si>
    <r>
      <rPr>
        <sz val="12"/>
        <color theme="1"/>
        <rFont val="微软雅黑"/>
        <charset val="134"/>
      </rPr>
      <t>Cherrybaby</t>
    </r>
    <r>
      <rPr>
        <sz val="12"/>
        <color theme="1"/>
        <rFont val="Baskerville Old Face"/>
        <family val="1"/>
      </rPr>
      <t>🍒</t>
    </r>
  </si>
  <si>
    <t>https://www.xiaohongshu.com/user/profile/5a2e0dc0e8ac2b43e86e4c20?xhsshare=CopyLink&amp;appuid=5a2e0dc0e8ac2b43e86e4c20&amp;apptime=1596597985</t>
  </si>
  <si>
    <t>13018287989</t>
  </si>
  <si>
    <t>https://www.xiaohongshu.com/discovery/item/5fbba33b000000000101fc1a?xhsshare=CopyLink&amp;appuid=5a2e0dc0e8ac2b43e86e4c20&amp;apptime=1606132554</t>
  </si>
  <si>
    <t>今年秋冬，就来定制属于自己身体乳吧\n广州的冬天也不知不觉来了，虽说温度还是暖和，可是我的皮肤比天气预报还要准，大干皮的我，洗完澡皮肤开始🈶️明显紧绷感了，这个时候身体乳就要隆重登场了～今年我给大家推荐一款好用的小众品牌身体乳——me all about me定制身体乳\n这款身体乳的特别之处就是你可以定制一款适合你肌肤的身体乳哦，八种护肤安瓶精华可以任选两种添加到身体乳里面给大家介绍一下它家的几种常用的护肤精华，大家对号入座来选择就好：\n🔸抗氧化精华:含有石榴提取物，让肌肤保持光泽\n🔸抗污染精华:人参、桃子、大、小麦 、苹果五种提取物，🉑️让肌肤免受伤害污染\n🔸美白精华:含有甘草提取物，可以改善肌肤暗沉，让肌肤重回白嫩\n🔸镇定精华: 水飞蓟与罗勒提取物，🉑️让肌肤迅速恢复镇定的效果\n🔸控油精华含有莲花提取物，减少毛孔分泌油脂，剔除肌肤油腻感。推荐油皮用哦～\n🔸保湿精华:含有奇亚籽提取物，🉑️高保湿滋润肌肤，防止皮肤干痒起皮。\n而且这款身体乳它留香也特别的持久，质地就像冰淇淋一样，不会油腻会粘睡衣粘床单，涂上去很快就吸收了。我自己根据需求添加了水油平衡和美白精华，在冬天悄悄表白，明年夏天白嫩嫩自信穿漂亮裙子～</t>
  </si>
  <si>
    <t>2020-11-23T19:55:00</t>
  </si>
  <si>
    <t>布丁里的草莓(kol 约11月)</t>
  </si>
  <si>
    <t>CMWLJ5464</t>
  </si>
  <si>
    <t>布丁里的草莓</t>
  </si>
  <si>
    <t>https://www.xiaohongshu.com/user/profile/573b12b36a6a6914fc7cc0ce?xhsshare=CopyLink&amp;appuid=573b12b36a6a6914fc7cc0ce&amp;apptime=1604636160</t>
  </si>
  <si>
    <t>15560292550</t>
  </si>
  <si>
    <t>https://www.xiaohongshu.com/discovery/item/5fb3aa3b0000000001003221?xhsshare=CopyLink&amp;appuid=573b12b36a6a6914fc7cc0ce&amp;apptime=1605610059</t>
  </si>
  <si>
    <t>现在这个季节是真的干燥，不仅脸上缺水\n我们的身体也非常缺水！我现在穿短袜子都会漏出来起皮的腿，起皮太严重了😖那叫一个干燥呀！然后那天无意间在小红书上看到推荐身体乳，想着皮肤都缺水成这样了，我得赶紧补补……看了半天选出来了自己心仪的身体乳，就是Me All About Me私人定制身体乳。它是根据每个人的肤质然后定制专属于你的身体乳……\n我是油皮而且皮肤也不白，然后我选的精油基地是抗氧化精华的和保湿精华，抗氧化精华是石榴提取物，抗氧化能力强，然后现在天气太干燥了，又要注重保湿，所以搭配保湿精华，高效补水！\n而这个Me定制身体乳呢它的成分是天然的荷荷巴油和乳木果油，非常滋润保湿，效果非常好！\n我使用了一段时间后，脚脖子那一片不干了，而且我也没有出现长毛情况哦～小宝贝们可以放心大胆的使用！快去定制属于你的身体乳吧！Pick它！！！</t>
  </si>
  <si>
    <t>2020-11-17T18:47:00</t>
  </si>
  <si>
    <t>来一起呗</t>
  </si>
  <si>
    <t>moon_123222</t>
  </si>
  <si>
    <t>Raino晨晨子</t>
  </si>
  <si>
    <t>https://www.xiaohongshu.com/user/profile/5ed30f0d0000000001002aaa?xhsshare=CopyLink&amp;appuid=5ed30f0d0000000001002aaa&amp;apptime=1604593873</t>
  </si>
  <si>
    <t>18902781991</t>
  </si>
  <si>
    <t>https://www.xiaohongshu.com/discovery/item/5fbe5d0f0000000001003584?xhsshare=CopyLink&amp;appuid=5ed30f0d0000000001002aaa&amp;apptime=1606362851</t>
  </si>
  <si>
    <t>我可泰爱屯身体乳了，特别是秋冬季，不涂身体乳就会干燥起屑。偶然间发现了这个me all about me宝藏身体乳，居然可以给自己定制身体乳也！\n介个me定制身体乳，\n可以根据自己的需求，选择相应的护肤精华，添+到身体乳里面。也是肥肠新奇了。\n于是我给自己安排了焕白还有控油精华。这些都是植物萃取精华，麻油化学添+滴！\n挤出来有点像奶冻质地，抹开来hin好吸收也8会黏腻！而且这个身体乳的花草香味好稀饭，还hin持香。每天晚上擦一遍，香香甜甜的感觉，太舒服了！</t>
  </si>
  <si>
    <t>2020-11-25T21:33:00</t>
  </si>
  <si>
    <t>orange</t>
  </si>
  <si>
    <t>ht13149807</t>
  </si>
  <si>
    <t>Orange</t>
  </si>
  <si>
    <t>https://www.xiaohongshu.com/user/profile/5b13d7d011be104256cd8633?xhsshare=CopyLink&amp;appuid=5b13d7d011be104256cd8633&amp;apptime=1604587065</t>
  </si>
  <si>
    <t>18300120447</t>
  </si>
  <si>
    <t>https://www.xiaohongshu.com/discovery/item/5fbc74b3000000000100036f?xhsshare=CopyLink&amp;appuid=5b13d7d011be104256cd8633&amp;apptime=1606186276</t>
  </si>
  <si>
    <t>https://m.weibo.cn/5625685934/4574740813195346</t>
  </si>
  <si>
    <t>广东是真滴入秋了，换季皮肤真的干.燥！不仅是脸上缺水，我们的身体也灰常缺水🤷‍♀️🤷‍♀️\n前几天我在网上找一款秋冬用的身体乳~\n🌸就是ME ALL ABOUT ME私人定制身体乳\n🙈我真是第①次见这种私人定制的身体乳，它是根据每个人的肤质然后定制专属于你的身体乳~\n.\n我是油皮而且会比较蜡黄，所以我选的是美.白精华+水油平衡精华（控油）~\n美.白精华是甘草提取物，🉑啖斑、减轻皮肤光老化，使皮肤年轻白净~\n控油精华是莲花提取物，🉑减少皮脂分泌和皮肤油腻感~\n.\n这个ME定制身体乳含有天ran的荷荷巴油和乳木果油\n具有suo水修fu，维稳滋养的效果～\n到手用了差不多一周时间，皮肤光滑了敲多，原本起皮的肌肤位置也修fu了~\n而且它真的有一点点在变白的感jio\n它的香味挺好闻的，也蛮持⑨，冰淇淋似的质地也好推开不油腻~\n冬天同样感到干燥的你，快去定制你的身体乳吧！pick💥它！</t>
  </si>
  <si>
    <t>2020-11-24T10:49:00</t>
  </si>
  <si>
    <t>cxx</t>
  </si>
  <si>
    <t>15916800809</t>
  </si>
  <si>
    <t>甜辣小c</t>
  </si>
  <si>
    <t>https://www.xiaohongshu.com/user/profile/5e1d832e000000000100b66b?xhsshare=CopyLink&amp;appuid=5e1d832e000000000100b66b&amp;apptime=1604632836</t>
  </si>
  <si>
    <t>https://www.xiaohongshu.com/discovery/item/5fbc836a0000000001005afb?xhsshare=CopyLink&amp;appuid=5e1d832e000000000100b66b&amp;apptime=1606191279</t>
  </si>
  <si>
    <t>me all about me家的定制身体乳～\n真的是香香软软的体验！\n这个身体乳就像冰激凌一样香香软软\n也是真真实实地改变了我秋冬季节干燥的肤质～\n我都是搭配着他们家抗氧化和美白的清华来使用的\n嘿嘿😁 这个夏天出去旅游疯玩也是晒黑了不少\n所以想着用护肤仪式感满满的身体乳液护理一下身体！\n有抗氧化成分还有一些天然的美白成分\n感觉这个秋冬季节可以养出白白嫩嫩的水光牛奶肌了！\n之前腿部有一些干燥起皮\n每天晚上坚持用这一款me定制身体乳\n配合着按摩手法来吸收\n这样子第二天真的水水滴感觉好不好！\n同时还有一股小众自然的少女体香味道\n这样子的精华加身体乳搭配起来使用真的好不错～～</t>
  </si>
  <si>
    <t>2020-11-24T11:52:00</t>
  </si>
  <si>
    <t>阿毛發發</t>
  </si>
  <si>
    <t>maomaoo97</t>
  </si>
  <si>
    <t>https://www.xiaohongshu.com/user/profile/5e636494000000000100335d?xhsshare=CopyLink&amp;appuid=5ab7112d4eacab27c0cdd9df&amp;apptime=1597127748</t>
  </si>
  <si>
    <t>17288035021</t>
  </si>
  <si>
    <t>https://www.xiaohongshu.com/discovery/item/5fc8bb56000000000100b6d6?xhsshare=CopyLink&amp;appuid=5e636494000000000100335d&amp;apptime=1606999129</t>
  </si>
  <si>
    <t>https://m.weibo.cn/7501814629/4578149827085109</t>
  </si>
  <si>
    <t>每年身体乳用的不少\n但我还是头1⃣️次用能定制的\n✨me定制身体乳\nme all about me系列\n它可以在身体乳里加入\n不同功效的精华\n根据自己的需求选择\n这样就能制作出自己的定制品啦\n这个过程我觉得还蛮好玩的\nhin有参与感～\n-\n共有6⃣️款不同的精华\n·抗污染精华\n·舒缓精华\n·美白精华\n·水油平衡精华\n·保湿精华\n·抗氧化精华\n-\n平时保湿类型的护理用多了\n就想换不一样的功效\n这次我选的精华是美白&amp;抗氧化\n就是要趁着秋冬美白\n夏天就会白嫩嫩\n穿裙子才好看呀哈哈哈哈\n把精华加到身体乳里后\n摇晃均匀就可以用啦\n质地清爽不黏腻\n流动性蛮好滴 好推开\n味道也是香香的\n涂完被窝里都是这个味道\n即使我没选保湿精华\n它的滋润度也是够的噢\n身体乳里面本身就加了保湿成分的</t>
  </si>
  <si>
    <t>2020-12-03T18:17:00</t>
  </si>
  <si>
    <t>Cendrillon.</t>
  </si>
  <si>
    <t>LROUU0817</t>
  </si>
  <si>
    <t>蜜桃味美梦</t>
  </si>
  <si>
    <t>https://www.xiaohongshu.com/user/profile/5c84ce96000000001203115a?xhsshare=CopyLink&amp;appuid=5c84ce96000000001203115a&amp;apptime=1591879411</t>
  </si>
  <si>
    <t>13763083473</t>
  </si>
  <si>
    <t>https://www.xiaohongshu.com/discovery/item/5fd9c2570000000001003ee9?xhsshare=CopyLink&amp;appuid=5c84ce96000000001203115a&amp;apptime=1608284455</t>
  </si>
  <si>
    <t>溺安</t>
  </si>
  <si>
    <t xml:space="preserve">anyan_zy </t>
  </si>
  <si>
    <t xml:space="preserve">小安先生 </t>
  </si>
  <si>
    <t xml:space="preserve">https://www.xiaohongshu.com/user/profile/5bea794204bbf000012a5087?xhsshare=CopyLink&amp;appuid=5bea794204bbf000012a5087&amp;apptime=1566978710 </t>
  </si>
  <si>
    <t xml:space="preserve">13416182288 </t>
  </si>
  <si>
    <t>https://www.xiaohongshu.com/discovery/item/5fbe541a00000000010047a0?xhsshare=CopyLink&amp;appuid=5bea794204bbf000012a5087&amp;apptime=1606308898</t>
  </si>
  <si>
    <t>https://m.oasis.weibo.cn/v1/h5/share?sid=4575255039053228</t>
  </si>
  <si>
    <t>想不到这下连身体乳都可以定.制了！\n扒一个好玩有.趣的小.众.身体乳\n就是用这个Me All About Me身.体.乳！\n有六种精.华可以选择\n妥妥私.人定.制\n我选了美.白和抗.氧.化滴\n操.作也方便，加进去摇匀就好啦\n质地是流动性hin强的乳液，酸奶一样，好.推开也容.易吸收～也不会黏哦\n阔以让身体弹.润润滴，更有光.泽感哟～\n这味道是我喜欢的那种淡的少.女香\n洗完澡睡前涂，第二天起床被窝里都是香.香的味道！\n手臂太黑真的好尴.尬\n我也是有一搭没一搭的涂Me定.制身体乳了一段时间，四舍五入还是有坚持滴！\n约好久没见的盆友出来耍，发现手臂原来冬天跟她的手臂色差还没什么差.别的，发现比她白了不止一丢丢（暗喜.jpg）\n只要够勤.快，黑.皮就追不上你！</t>
  </si>
  <si>
    <t>2020-11-25T20:54:00</t>
  </si>
  <si>
    <r>
      <rPr>
        <sz val="12"/>
        <color theme="1"/>
        <rFont val="微软雅黑"/>
        <charset val="134"/>
      </rPr>
      <t xml:space="preserve">mojingying </t>
    </r>
    <r>
      <rPr>
        <sz val="12"/>
        <color theme="1"/>
        <rFont val="Baskerville Old Face"/>
        <family val="1"/>
      </rPr>
      <t>🧡</t>
    </r>
  </si>
  <si>
    <t>18260861631</t>
  </si>
  <si>
    <t>https://www.xiaohongshu.com/user/profile/5cd30d6f000000001201c3c3?xhsshare=CopyLink&amp;appuid=5cd30d6f000000001201c3c3&amp;apptime=1604644291</t>
  </si>
  <si>
    <t>https://www.xiaohongshu.com/discovery/item/5fb77721000000000100a40e?xhsshare=CopyLink&amp;appuid=5cd30d6f000000001201c3c3&amp;apptime=1605859169</t>
  </si>
  <si>
    <t>https://show.meitu.com/detail?feed_id=6735463456940508282&amp;root_id=1711115019&amp;stat_gid=2376897800&amp;stat_uid=1711115019</t>
  </si>
  <si>
    <t>第一次见身体乳还可以定制的\nme all about me身体乳\n惊到我了哈哈哈哈哈\n感觉好新奇~就把买了回来\n介款me定制身体乳分为男女两款\n成分功能都是一样滴 就是气味不太一样\n里面是有2瓶护肤精华液的\n直接把它们倒进身体乳\n然后让它们混合均匀就OK啦~\n纯天.然植物萃取\n乳液+精华的双重呵护\n涂完整条腿摸起来都不干燥了\n保湿又清爽~嘿嘿</t>
  </si>
  <si>
    <t>2020-11-20T15:58:00</t>
  </si>
  <si>
    <t>许许daily</t>
  </si>
  <si>
    <t>a8955953</t>
  </si>
  <si>
    <t>https://www.xiaohongshu.com/user/profile/5baa76a9e034dd00015e59bb?xhsshare=CopyLink&amp;appuid=5baa76a9e034dd00015e59bb&amp;apptime=1604628616</t>
  </si>
  <si>
    <t>16620129471</t>
  </si>
  <si>
    <t>https://www.xiaohongshu.com/discovery/item/5fbc74060000000001009d09?xhsshare=CopyLink&amp;appuid=5baa76a9e034dd00015e59bb&amp;apptime=1606186561</t>
  </si>
  <si>
    <t>秋冬气候干燥，加上我又是干敏皮，\n小腿的皮肤入冬之后不好好护理的话，\n皮肤就会像小片的鱼鳞一样干裂，\n洗澡的时候热水流过，那叫一个酸爽！\n后来有身体护肤的意识之后，这种情况就没怎么出现过啦~\n嫩滑肌肤养护攻略！！\n1. 定期给身上的皮肤去角质，让后续身体乳更好吸收；\n2. 洗完澡之后，趁着毛孔是打开的状态，赶集擦身体乳；\n3. 身体乳不要省，用量足够才有效果！！\n这里就要推荐一下我的宝藏身体乳啦！！\n牌子是me all about me，是一个私人订制的小众身体乳来着~\n当初看上它，可不就是搭配性多嘿嘿~\n像我现在手上这瓶，\n就是me定制身体乳+舒缓、抗氧化的护肤精华组成哒~\n身体乳本身就有深层保湿的效果；\n而舒缓精华和抗氧精华是用来镇静、提亮嫩肤哒~\n讲真，私人订制好就好在可以找到适合自己点！！\n制作起来也很简单，\n把护肤精华都倒进身体乳里，摇晃均匀就完事了~\n身体乳质地清爽不粘腻，\n抹在肌肤上炒鸡好吸收的！！\n而且还有一股花草的香气，\n晚上睡觉被窝里都是香香的~\n使用效果很绝！！\n刚开始用的时候，真的滋润又保湿！！\n往年冬天我皮肤容易痒，\n今年就是什么事都没有！！舒缓是真的ok~\n使用一段时间之后，皮肤摸起来也是滑滑的~\n而且像是手肘、膝盖这些容易暗沉的地方，\n也变得白白嫩嫩的~\n这是要我无限回购的节奏了哈哈~\n每个人肌肤状况不一样，\nme all about me的订制身体乳蛮香的~</t>
  </si>
  <si>
    <t>2020-11-24T10:46:00</t>
  </si>
  <si>
    <t>潇潇橘</t>
  </si>
  <si>
    <t>chenghuan09</t>
  </si>
  <si>
    <t>https://www.xiaohongshu.com/user/profile/5c5020e2000000001803aa6d?xhsshare=CopyLink&amp;appuid=5c5020e2000000001803aa6d&amp;apptime=1604584156</t>
  </si>
  <si>
    <t>18855094020</t>
  </si>
  <si>
    <t>https://www.xiaohongshu.com/discovery/item/5fbe2bd7000000000101eea6?xhsshare=CopyLink&amp;appuid=5c5020e2000000001803aa6d&amp;apptime=1606298744</t>
  </si>
  <si>
    <t>ME定制安瓶洗发水！跟秃头脱发说拜拜！</t>
  </si>
  <si>
    <t>2020-11-29T14:49:00</t>
  </si>
  <si>
    <t>海绵宝宝</t>
  </si>
  <si>
    <t>ZAN90522</t>
  </si>
  <si>
    <t>你来逗我玩呢</t>
  </si>
  <si>
    <t>https://www.xiaohongshu.com/user/profile/5cfa81cf000000001600c6a1?xhsshare=CopyLink&amp;appuid=5b724f470ea70800017f6157&amp;apptime=1604588720</t>
  </si>
  <si>
    <t>15151133184</t>
  </si>
  <si>
    <t>https://www.xiaohongshu.com/discovery/item/5fc6eecb0000000001007e74?xhsshare=CopyLink&amp;appuid=5b724f470ea70800017f6157&amp;apptime=1607510437</t>
  </si>
  <si>
    <t>ME定制的洗发水，真的太好用了</t>
  </si>
  <si>
    <t>2020-11-27T17:09:00</t>
  </si>
  <si>
    <t>实.</t>
  </si>
  <si>
    <t>13643725094</t>
  </si>
  <si>
    <t>https://www.xiaohongshu.com/user/profile/5f2e446a00000000010035b3?xhsshare=CopyLink&amp;appuid=5f2e446a00000000010035b3&amp;apptime=1604635334</t>
  </si>
  <si>
    <t>13526133050</t>
  </si>
  <si>
    <t>https://www.xiaohongshu.com/discovery/item/5fbb7684000000000100a440?xhsshare=CopyLink&amp;appuid=5f2e446a00000000010035b3&amp;apptime=1606121295</t>
  </si>
  <si>
    <t>https://m.weibo.cn/5676237180/4574466383813316</t>
  </si>
  <si>
    <t>西班牙me all about me女士身体乳\n这是一款乳液➕精华\n护肤精华导ru 双重呵护\n内含荷荷巴油 🈶️效保湿滋润补水护肤\n乳木果油 深du滋养 弹润水嫩\n我的身体特别的干 对于身体乳比较关注\n偶尔一次遇到这款身体乳 一次就爱上了\n自带体香哈哈哈 用完皮肤炒鸡滋润\n多用几次简直不敢相信我的皮肤\n果断推➖给姐妹们\n质地不油腻 易吸收 易推开\n🈚️添加 零色su\n味道 颜值炒鸡爱 入手</t>
  </si>
  <si>
    <t>2020-11-23T16:44:00</t>
  </si>
  <si>
    <t>5</t>
  </si>
  <si>
    <t>LXD5199</t>
  </si>
  <si>
    <t>慕白在这里</t>
  </si>
  <si>
    <t>https://www.xiaohongshu.com/user/profile/587900db50c4b439d4197f4b?xhsshare=CopyLink&amp;appuid=587900db50c4b439d4197f4b&amp;apptime=1604589100</t>
  </si>
  <si>
    <t>13537998395</t>
  </si>
  <si>
    <t>https://www.xiaohongshu.com/discovery/item/5fb4129b0000000001009ee0?xhsshare=CopyLink&amp;appuid=587900db50c4b439d4197f4b&amp;apptime=1605636818</t>
  </si>
  <si>
    <t>https://m.weibo.cn/6962825131/4572436001456166</t>
  </si>
  <si>
    <t>哈啰！大家好呀👋🏻 冬天已经来临 慕白来给大家推荐一款超级好用的小众品牌身体乳啦👉🏻 me定制身体乳这个身体乳的特别之处就是 你可以定制一款适合你肌肤的身体乳~八种护肤安瓶精华可以任选两种添加入身体乳中！下面慕白就给大家介绍一下它家的几种常用的护肤精华吧 认真做功课噢！！👉🏻抗氧化精华:含有石榴提取物 有效抗氧化抗衰老 让肌肤保持光泽👉🏻抗污染精华:人参 桃子 大、小麦 苹果五种提取物 温和呵护肌肤 让肌肤免受伤害污染👉🏻美白精华:含有甘草提取物 坚持使用可以改善肌肤暗沉 重新焕发光彩噢👉🏻镇定精华: 水飞蓟与罗勒提取物 这个可能大家听起来有一点点陌生 它是有着让肌肤迅速恢复镇定的效果👉🏻控油精华:含有莲花提取物 减少毛孔分泌油脂 剔除肌肤油腻感 个人认为比较适合夏日使用☀️👉🏻保湿精华:这个冬日必选 含有奇亚籽提取物 可以高效保湿 给予肌肤充足滋润 防止皮肤干痒起皮喔而且这款身体乳它的香味也十分的好闻 留香也特别的持久 质地就像冰淇淋一样 那么我选的精华之中是有美白精华的 坚持使用下来后 真的有发现自己在变白 在这个冬天悄悄变白 到了夏日我就是最闪亮的那个啦~ 🥰 一起来get好物吧</t>
  </si>
  <si>
    <t>2020-11-18T02:12:00</t>
  </si>
  <si>
    <t>一枚小潘</t>
  </si>
  <si>
    <t>aMikii-</t>
  </si>
  <si>
    <t>https://www.xiaohongshu.com/user/profile/5d2730a500000000120053ff?xhsshare=CopyLink&amp;appuid=5d2730a500000000120053ff&amp;apptime=1600001518</t>
  </si>
  <si>
    <t>16620132498</t>
  </si>
  <si>
    <t>https://www.xiaohongshu.com/discovery/item/5fb61c98000000000101cbb6?xhsshare=CopyLink&amp;appuid=5d2730a500000000120053ff&amp;apptime=1605788264</t>
  </si>
  <si>
    <t>https://m.weibo.cn/7511649782/4572996092042012</t>
  </si>
  <si>
    <t>https://show.meitu.com/detail?feed_id=6735092923870769124&amp;root_id=1794342387&amp;stat_gid=1252253381&amp;stat_uid=1794342387</t>
  </si>
  <si>
    <t>现在已经完全步入冬天了\n这个季节真的敲干 燥\n连身体都是干巴巴的\n重点是我还有万恶的🐔皮肤\n连男朋友都在嫌弃\n好在闺蜜种草了给我\nme all about me私人定制身体乳\n它是可以根据不同肤质定.制专属自己的身体乳\n就是把精华全部加入身体乳中\n我选的是抗.氧.化精华和保湿精华\n抗.氧.化精华是有石榴提取物\n抗.氧.化的效果敲强🉑️保护肌.肤\n做到了抗.氧.化抗衰.老\n因为这季节太干.燥了\n我还搭配了保.湿精华\n它是有奇亚籽提取物可以高效补 水\nme定制身体乳是有8种不同功能的精华\n分别有抗.氧.化精华、抗污染精华、美 白精华、镇定肌肤精华、控油精华、保湿精华、赋能精华、肌肤排毒精华\n可以选择适合自己的精华\n而且味道敲好闻！是植物花草的香味\n晚上涂了睡觉连梦都是甜的\n姐妹们快点.买！去拥有属于自己的的身体乳</t>
  </si>
  <si>
    <t>2020-11-19T15:19:00</t>
  </si>
  <si>
    <t>舒子呀</t>
  </si>
  <si>
    <t>13450145216</t>
  </si>
  <si>
    <t>https://www.xiaohongshu.com/user/profile/5bec333119b55a0001066bf2?xhsshare=CopyLink&amp;appuid=5bec333119b55a0001066bf2&amp;apptime=1604652438</t>
  </si>
  <si>
    <t>13192769993</t>
  </si>
  <si>
    <t>https://www.xiaohongshu.com/discovery/item/5fc79dce000000000100b3a4?xhsshare=CopyLink&amp;appuid=5bec333119b55a0001066bf2&amp;apptime=1608284583</t>
  </si>
  <si>
    <t>发量稀少不要紧丨定制的洗发水来了</t>
  </si>
  <si>
    <t>2020-12-01T11:43:00</t>
  </si>
  <si>
    <t>Eason-sue</t>
  </si>
  <si>
    <t>Angelababy_sue</t>
  </si>
  <si>
    <t>便秘美少女</t>
  </si>
  <si>
    <t>https://www.xiaohongshu.com/user/profile/5ebaa9cf000000000101e546?xhsshare=CopyLink&amp;appuid=5ebaa9cf000000000101e546&amp;apptime=1598770119</t>
  </si>
  <si>
    <t>13126014708</t>
  </si>
  <si>
    <t>https://www.xiaohongshu.com/discovery/item/5fbf8be00000000001000658?xhsshare=CopyLink&amp;appuid=5ebaa9cf000000000101e546&amp;apptime=1606389296</t>
  </si>
  <si>
    <t>女孩纸们都来Me all about me\n给自己私人定制专🐷属美丽吧！\n敲有趣哇！可以自己diy诶！\n选两种精华加进身体乳里就🉐了\n简单方便易上手\n-\nme定制身体乳\n我添加了mei白和水油平衡精华\n上下摇匀就可以用啦\n因为秋冬皮肤干涩起皮\n水油平衡保湿让整双手都水润喇\n味道hin香，坚持擦真的嫩~白了！👏🏻\n-\n白皮的集美们可以加其他精华哇\n6⃣️种精华任君选择诶！有趣又有料的身体乳\n干皮油皮混合皮的集美们入股不🤓亏🦆</t>
  </si>
  <si>
    <t>2020-11-26T19:05:00</t>
  </si>
  <si>
    <t>带财麒麟</t>
  </si>
  <si>
    <t>xzoe11</t>
  </si>
  <si>
    <t>X11</t>
  </si>
  <si>
    <t>https://www.xiaohongshu.com/user/profile/5c185bab000000000603a42c?xhsshare=CopyLink&amp;appuid=5c185bab000000000603a42c&amp;apptime=1604641200</t>
  </si>
  <si>
    <t>18105681281</t>
  </si>
  <si>
    <t>https://www.xiaohongshu.com/discovery/item/5fb73c330000000001003b47?xhsshare=CopyLink&amp;appuid=5c185bab000000000603a42c&amp;apptime=1605844025</t>
  </si>
  <si>
    <t>https://m.weibo.cn/6278990904/4573304134573761</t>
  </si>
  <si>
    <t>冬天快要到啦，大家的身体乳准备好没有啊～没有的话就来抄作业吧^-^\n这款超级好用的西班牙小众品牌身体乳\u002Fme定制身体乳啦\n安给你们利它最大的原因处就是\n可以定制最适合你肌肤的身体乳！！\n总共八种护肤安瓶精华可以八选二\n这样就是最适合自己的身体乳啦\n这里有几种不同功效的护肤精华可供大家选择哦❤️\n｜保湿精华:奇亚籽提取物 高效保湿 使肌肤充足滋润 冬日必选！！\n｜抗氧化精华:含石榴提取物 抗氧化抗衰老 的同时让肌肤保持光泽\n｜抗污染精华:人参 桃子 大小麦 苹果五种提取物 温和呵护肌肤 保护肌肤免受伤害\n｜美白精华:甘草提取物 有效改善肌肤暗沉\n｜镇定精华: 水飞蓟与罗勒提取物 （可以让肌肤迅速恢复镇定）\n｜控油精华:莲花提取物 帮助减少毛孔分泌油脂 使肌肤保持清爽\n这款香味留香也比较持久\n慕斯冰淇淋质地十分水润\n因为我选了有美白精华和水油平衡精华，坚持使用下来后 真的有发现自己的皮肤更有光泽！而且往年的大干皮也没有找我！！\n姐妹让我们在冬天悄悄变白，夏日一起变身最亮的小灯泡💡！！！</t>
  </si>
  <si>
    <t>2020-11-20T11:46:00</t>
  </si>
  <si>
    <t>雪宝-</t>
  </si>
  <si>
    <t>yangxybaby</t>
  </si>
  <si>
    <t>https://www.xiaohongshu.com/user/profile/592fed1950c4b43b535a71a8?xhsshare=CopyLink&amp;appuid=592fed1950c4b43b535a71a8&amp;apptime=1602840331</t>
  </si>
  <si>
    <t>15013032274</t>
  </si>
  <si>
    <t>https://www.xiaohongshu.com/discovery/item/5fbf8685000000000101c7f5?xhsshare=CopyLink&amp;appuid=592fed1950c4b43b535a71a8&amp;apptime=1606387683</t>
  </si>
  <si>
    <t>https://show.meitu.com/detail?feed_id=6737678947708846894&amp;root_id=1077712029&amp;stat_gid=2387550342&amp;stat_uid=1077712029</t>
  </si>
  <si>
    <t>入冬了入冬了，北方都初雪了！！姐妹们头上的警钟也该敲响了！！皮肤的保湿工作你做到位了吗？？\n注意！！我说的是皮肤哦～老生常谈的脸蛋就不讲了，你是不是也和我一样，每个冬天手上腿上都“下雪”呢？\n今年我也很早就开始囤身体乳，在我觉得很多大牌的保湿力度都不太够的时候我遇到了它Me all about me女士专用身体乳\n可以定制？着实是没什么抵抗力，它本身的保湿力度就很强，我还买了抗氧化精华和镇定肌肤精华\n到了我大显身手的时候了～把两瓶精华加入到身体乳的底也中开始摇晃，再静置一会就可以啦～\n我这瓶混合好后就是那种很清爽的质地，很好推开也不会觉得油腻。\n味道就是那种淡淡的很高级的味道～里面添加的霍霍巴油和乳木果油用来保湿再合适不过了呀～\n用了一段时间\nme定制身体乳后\n真的不一样！\n今年冬天我的手臂和小腿都没有起皮，而且之前的鸡皮肤也修复了不少！！而且明显的感觉到皮肤紧致了不少～实打实的保湿➕抗老！\n定制独1无2属于自己的应该没有姐妹会拒绝吧？就是现在，姐妹快冲！！</t>
  </si>
  <si>
    <t>2020-11-26T18:42:00</t>
  </si>
  <si>
    <t>#</t>
  </si>
  <si>
    <t>wtt827208367</t>
  </si>
  <si>
    <t>小甜锅wwiw</t>
  </si>
  <si>
    <t>https://www.xiaohongshu.com/user/profile/5cd77eae0000000010000c34?xhsshare=CopyLink&amp;appuid=5cd77eae0000000010000c34&amp;apptime=1575820579</t>
  </si>
  <si>
    <t>18312739449</t>
  </si>
  <si>
    <t>https://www.xiaohongshu.com/discovery/item/5fd08eb4000000000101eb69?xhsshare=CopyLink&amp;appuid=5ab7112d4eacab27c0cdd9df&amp;apptime=1607505377</t>
  </si>
  <si>
    <t>张优秀</t>
  </si>
  <si>
    <t>pencilyuan</t>
  </si>
  <si>
    <t>西柚圆</t>
  </si>
  <si>
    <t>https://www.xiaohongshu.com/user/profile/5eb7713000000000010045f7?xhsshare=CopyLink&amp;appuid=5eb7713000000000010045f7&amp;apptime=1604623302</t>
  </si>
  <si>
    <t>https://www.xiaohongshu.com/discovery/item/5fbe10b4000000000100bdf9?xhsshare=SinaWeibo&amp;appuid=5eb7713000000000010045f7&amp;apptime=1606296642</t>
  </si>
  <si>
    <t>只属于你的身体乳想要吗\n快来试试me all about me！\n这是一款可以私人订制的身体乳哦\n自己选择两种精华添加\n就🉑拥有自己的zhuan属身体乳了\n有六种精华可以选择\n我选择的是kang氧化和美白精华\n含有石榴、甘草提取物等成分\n让肌肤保持光泽+改善肌肤暗沉同时get！\n我们的目标是变白！变亮！变美丽！🥳\n白皮mm还有保湿、舒缓等等其他款有的选噢~\n把精华加入身体乳中摇晃均匀就🉑使用\n敲水润也不会觉得粘腻！\n天越来越冷皮肤越来越干😭\n我就在用我的me定制身体乳啦\n皮肤终于不起皮了！又滑又润~\n我要用继续下去🙈🙈🙈期待变白！\n秋冬可是美白养肤的蕞佳时间\n姐妹们还不心动吗！</t>
  </si>
  <si>
    <t>2020-11-25T16:07:00</t>
  </si>
  <si>
    <r>
      <rPr>
        <sz val="12"/>
        <color theme="6" tint="-0.249977111117893"/>
        <rFont val="Baskerville Old Face"/>
        <family val="1"/>
      </rPr>
      <t>🍯</t>
    </r>
    <r>
      <rPr>
        <sz val="12"/>
        <color theme="6" tint="-0.249977111117893"/>
        <rFont val="微软雅黑"/>
        <charset val="134"/>
      </rPr>
      <t>婉璇</t>
    </r>
  </si>
  <si>
    <t>gwx4799</t>
  </si>
  <si>
    <t>璇璇bb</t>
  </si>
  <si>
    <t>https://www.xiaohongshu.com/user/profile/5daa54ff00000000010007c4?xhsshare=CopyLink&amp;appuid=5daa54ff00000000010007c4&amp;apptime=1596185449</t>
  </si>
  <si>
    <t>https://www.xiaohongshu.com/discovery/item/5fc74a360000000001008447?xhsshare=CopyLink&amp;appuid=5daa54ff00000000010007c4&amp;apptime=1606896192</t>
  </si>
  <si>
    <t>秋冬bi安排身体乳🌸走进花草丛林中\n秋冬到 不只是脸蛋干燥\n身上的皮肤也容易干燥到起静电\n好尴尬💔\n仙女是不可能出现这种尴尬的🧚\n我有用Meallaboutme女士专用身体乳\n建议冬天身体干燥的妹子！用它！\n它不是一只平平无奇的身体乳小天才\n它加了！护肤安瓶！\n没错 是有精华成分的身体乳\n加入不同安瓶\n就是不同功效的身体乳❗️❗️\n完全私人订制 just for you~\n▫️\n不同安瓶功效有👇🏻\n✅抗氧化精华\n✅抗污染精华\n✅美白精华\n✅镇定肌肤精华\n✅水油平衡精华\n✅保湿精华\n大家根据自己的情况“打”入属于你的安瓶精华 定制属于你的身体乳吧～\n▫️\n像我比较实在 我当前问题只要滋润！保湿精华就是我的首选啦～\n身体乳质地很清润 很容易就推开了 滋润又清爽 香味绝了！每抹一次 我就像走进花草丛林中 香香的闻着很舒服 🌸🌸🌸\n基乳有荷荷巴油➕乳木果油 就算不➕安瓶 本身滋润度已经够够的了哦～加了安瓶会更加分 🤩🤩大家也来定制属于你的身体乳吧</t>
  </si>
  <si>
    <t>2020-12-02T16:03:00</t>
  </si>
  <si>
    <t>keio</t>
  </si>
  <si>
    <t>1666263579</t>
  </si>
  <si>
    <t>全糖女孩</t>
  </si>
  <si>
    <t>https://www.xiaohongshu.com/user/profile/5bea7341bbdc4c000130e0db?xhsshare=CopyLink&amp;appuid=5bea7341bbdc4c000130e0db&amp;apptime=1604584161</t>
  </si>
  <si>
    <t>https://www.xiaohongshu.com/discovery/item/5fc4be2a000000000101cd05?xhsshare=CopyLink&amp;appuid=5bea7341bbdc4c000130e0db&amp;apptime=1606731995</t>
  </si>
  <si>
    <t>广东已经满30度➖15度了\n一下子的冷让我猝不及防\n皮肤也干燥脱皮\n还好我之前已经入好了\n🌸me定制身体乳\n选了两款精华进行diy：\n美白精华&amp;抗氧化精华\n精华加在身体乳里面，摇匀就可以用啦\n要趁你们不注意给晒黑的腿换换色\nMe all about me的产品味道兜系\n闻起来香的蛮自然苏胡的～\n身体乳的质地hin水润，\n像冰淇淋🍦一样，\n抹了以后jio🦶🏻不会脱皮啦👍🏻\n介个diy身体乳还蛮🉑️的</t>
  </si>
  <si>
    <t>2020-11-30T17:40:00</t>
  </si>
  <si>
    <t>欢喜</t>
  </si>
  <si>
    <t>whazzy825</t>
  </si>
  <si>
    <t>黑糖啵啵</t>
  </si>
  <si>
    <t>https://www.xiaohongshu.com/user/profile/5e52be7b00000000010060a5?xhsshare=CopyLink&amp;appuid=5e52be7b00000000010060a5&amp;apptime=1602603632</t>
  </si>
  <si>
    <t>https://www.xiaohongshu.com/discovery/item/5fca593b000000000101d310?xhsshare=CopyLink&amp;appuid=5e52be7b00000000010060a5&amp;apptime=1607096724</t>
  </si>
  <si>
    <t>https://m.weibo.cn/5990669721/4578558401844893</t>
  </si>
  <si>
    <t>重庆尊滴泰冷啦！\n天气一冷身上尊滴好容易干燥😿\n甚至有一点点起皮\n某一天放学回宿舍\n看到舍友在对着一个瓶子挤什么🤔\n好奇问她\n才发现她用的是这个\nme all about me的\nme定制身体乳👈🏻\n我还是第1⃣️次听说\n身体乳还可以diy？👀\n然后她跟我说她一直用的兜是这个\n是🇪🇸的一个牌子！\n因为世面上的身体乳不能满足每个人的需求～\n定制身体乳就可以解决这个问题👌🏻\n每个人按照自己的需求来入不同功效的精华\n然后加入到身体乳里面\n就是自己独一无二的身体乳啦！👏🏻\n快414吧～</t>
  </si>
  <si>
    <t>2020-12-04T23:43:00</t>
  </si>
  <si>
    <t>洋然子</t>
  </si>
  <si>
    <t>15024549269</t>
  </si>
  <si>
    <t>https://www.xiaohongshu.com/user/profile/5bacacedaa7cbb0001f34c72?xhsshare=CopyLink&amp;appuid=5bacacedaa7cbb0001f34c72&amp;apptime=1553512427</t>
  </si>
  <si>
    <t>https://www.xiaohongshu.com/discovery/item/5fbe1bcb0000000001000081?xhsshare=CopyLink&amp;appuid=5bacacedaa7cbb0001f34c72&amp;apptime=1606295261</t>
  </si>
  <si>
    <t>👏秋冬是真的干燥有没有！！\n身为一个干性皮，\n小腿不注意保湿，皮肤就会产生小裂口~\n洗澡的时候热水淋到，那叫一个酸爽！！\n后来长记性了，🙃\n每年秋冬都早早做好了身体护肤的准备！！\n比如，定期去角质，给皮肤深层清洁，\n这样不仅能嫩肤，还能促进身体乳吸收~\n然后早、晚一次身体乳，并且拍打式按摩！\n今年爱用的身体磨砂膏之前分享过了，🌸\n这回来分享一下今年爱用的身体乳~\n当当当，它就是me all about me啦！！\n这是一个私人订制身体乳来着，😍\n咱们可以根据自己的肤质选择功效精华~\n我自己就是原本的me定制身体乳，然后搭配了美白和保湿精华~🤩\n第一次使用之前，把这两瓶精华倒进身体乳里摇晃均匀就好~\n这个牌子的身体乳使用感是真的绝！\n质地柔软细腻，摸在身上炒鸡好吸收，一点都没有黏腻的感觉~🙈\n而且还有一股淡淡的花香气，每回闻到感jio心情都变好辽~\n护肤效果也蛮圈粉的~\n身体乳本身的植物成分就能保湿抗氧，\n加上甘草提取的美白精华和奇亚籽高补水的保湿精华，✌️\n是白嫩少女肌的王炸组合没错辽~\n使用期间的皮肤，\n干裂一次都没有出现过，反倒是摸起来水水润润的~\n像我一样干性皮的姐妹请闭眼入！\n而且我还发现使用一段时间后，皮肤还有渐渐变白的趋势~\n原本色素暗沉的手肘不知道什么时候开始白了，\n不要太惊喜好吗！！👍👍\n个人真心建议姐妹们试试me定制身体乳，\n不用使用效果不同而去买瓶瓶罐罐，忒省钱好吧~\n身体乳和精华都是植物提取哒，敏感肌安心用！</t>
  </si>
  <si>
    <t>2020-11-25T16:54:00</t>
  </si>
  <si>
    <t>dear</t>
  </si>
  <si>
    <t>1622210866</t>
  </si>
  <si>
    <t>甜桃兔丸子</t>
  </si>
  <si>
    <t>https://www.xiaohongshu.com/user/profile/5b71c7d39fce550001ae4909?xhsshare=CopyLink&amp;appuid=5b71c7d39fce550001ae4909&amp;apptime=1604625338</t>
  </si>
  <si>
    <t>https://www.xiaohongshu.com/discovery/item/5fc9d6b700000000010078d9?xhsshare=CopyLink&amp;appuid=5b71c7d39fce550001ae4909&amp;apptime=1607065654</t>
  </si>
  <si>
    <t>最近天气越来越冷也越来越干燥，我的皮肤已经干到起皮！\n那个大风刮在身上真的刺痛刺痛的，不知道你们有没有这个感觉\n但是我没有就此被冷风和冬天打败！\n我最近入手了一款我超级心水和超好用的护肤身体乳~\n它就是Me all about me定制身体乳\n自从使用了这个之后，我的皮肤真的变得嫩了好多，也不会再起皮~\n它还配有精华，我这两瓶精华分别是美白精华和保湿精华\n它的保湿精华还含有奇亚籽提取物，能够实现高效补水呢~\n添加进去可以同时实现美白保湿呢!\n而且它的质地好清爽，不油腻，上手不会有黏腻的感觉~\n深度滋养我们的肌肤\n而且这款ME定制身体乳它0添加哦~是天然植物萃取出来的，适合不同人群使用呢~\n我真的太太喜欢啦~</t>
  </si>
  <si>
    <t>2020-12-04T14:27:00</t>
  </si>
  <si>
    <t>Niya</t>
  </si>
  <si>
    <t>15986303486</t>
  </si>
  <si>
    <t>https://www.xiaohongshu.com/user/profile/5bcc16238c138d0001f31079?xhsshare=CopyLink&amp;appuid=5bcc16238c138d0001f31079&amp;apptime=1563426503</t>
  </si>
  <si>
    <t>https://www.xiaohongshu.com/discovery/item/5fc88000000000000100bdb9?xhsshare=CopyLink&amp;appuid=5bcc16238c138d0001f31079&amp;apptime=1607416118</t>
  </si>
  <si>
    <t>可以定制的洗发水☑️这么高级的咩</t>
  </si>
  <si>
    <t>2020-12-04T21:25:00</t>
  </si>
  <si>
    <t>小粽子</t>
  </si>
  <si>
    <t>xiaozhupeiqi123789</t>
  </si>
  <si>
    <t>https://www.xiaohongshu.com/user/profile/5d32acb30000000011028c35?xhsshare=CopyLink&amp;appuid=5d32acb30000000011028c35&amp;apptime=1604397221</t>
  </si>
  <si>
    <t>https://www.xiaohongshu.com/discovery/item/5fc75728000000000101eb6a?xhsshare=CopyLink&amp;appuid=5d32acb30000000011028c35&amp;apptime=1606899710</t>
  </si>
  <si>
    <t>又到了冬天[笑哭R][笑哭R]\n皮肤总是干干的\n不涂身体乳就会干燥起屑\n还好挖到了一个超有趣的定制身体乳\nme all about me定制身体乳\n它可以根据自己的需求[扯脸H][扯脸H]\n选择相应的护肤精华\n添+到身体乳里面\n也是非常有仪式感了\n我给自己安排的是\n抗氧化精华和美白精华[赞R][赞R]\n这个me定制身体乳里面有甘草，石榴等提取物\n美白抗氧化效果杠杠的\n西班牙抗老配方\n身体乳的质地很清爽，好吸收\n涂完皮肤滑溜溜的\n但又很干爽[斜眼R][斜眼R]\n滋润保湿一整天无问题\n干皮也可以冲\n不会黏黏腻腻的很不舒服\n带有香香甜甜的花草味道\n真的太好闻了！！\n用了一段时间变白+鸡皮消失\n真是好用到晕厥[飞吻R][飞吻R]\n今年冬天身体乳不爱它还爱谁？</t>
  </si>
  <si>
    <t>2020-12-02T16:58:00</t>
  </si>
  <si>
    <t>另外一只</t>
  </si>
  <si>
    <t>shameless977</t>
  </si>
  <si>
    <t>星月兔快跑</t>
  </si>
  <si>
    <t>https://www.xiaohongshu.com/user/profile/5da6d9760000000001000b0a?xhsshare=CopyLink&amp;appuid=5da6d9760000000001000b0a&amp;apptime=1604641198</t>
  </si>
  <si>
    <t>https://www.xiaohongshu.com/discovery/item/5fbbc9890000000001009821?xhsshare=CopyLink&amp;appuid=5da6d9760000000001000b0a&amp;apptime=1606142415</t>
  </si>
  <si>
    <t>姐妹们！冬天来了！[失望R]\n秋冬季节对干皮真的很不友好\n不仅脸上干，手上腿上也会有起皮的现象\n不知道大家有没有买身体乳的习惯[暗中观察R]\n反正我今天分享的这款me all about me身体乳\n它是可以根据自己的情况定制的（身体乳+精华）！\n8种精华可以选择2种加入到me定制身体乳里面\n首先它的身体乳就特别的滋润，而且是那种植物花香，非常奈斯！\n然后我选的是这8种精华中的这2个——\n•抗氧化精华:这里面是有石榴提取物的，石榴里是有可以抗氧化的成分在\n干皮除了补水以外，还要注意的就是抗氧化抗衰老\n•美白精华：它里面含有甘草提取物，能淡斑也能改善肤色\n这款me定制身体乳里面都是天然的植物精粹～\n而且私人订制可以更加细致的去改善我们的皮肤状态\n一款小众身体乳可以做到既保湿又可以美白抗氧化[赞R]\n秋冬季节拥有它，皮肤完全没在怕的！[哇R]</t>
  </si>
  <si>
    <t>2020-11-23T22:39:00</t>
  </si>
  <si>
    <t>素人渔者</t>
  </si>
  <si>
    <t>1302403397</t>
  </si>
  <si>
    <t>https://www.xiaohongshu.com/user/profile/5e76ecdd0000000001009108?xhsshare=CopyLink&amp;appuid=5e76ecdd0000000001009108&amp;apptime=1592304875</t>
  </si>
  <si>
    <t>https://www.xiaohongshu.com/discovery/item/5fc4ddf6000000000101e529?xhsshare=CopyLink&amp;appuid=5e76ecdd0000000001009108&amp;apptime=1608121503</t>
  </si>
  <si>
    <t>定制洗护~麻麻不会担心我秃头啦</t>
  </si>
  <si>
    <t>2020-11-30T18:09:00</t>
  </si>
  <si>
    <t>星球炒蛋.（赶稿子ing</t>
  </si>
  <si>
    <t>g13714823228</t>
  </si>
  <si>
    <t>星球炒蛋.</t>
  </si>
  <si>
    <t>https://www.xiaohongshu.com/user/profile/5ed9b08b0000000001000294?xhsshare=CopyLink&amp;appuid=5f6b2fa800000000010020ce&amp;apptime=1604997381</t>
  </si>
  <si>
    <t>11000</t>
  </si>
  <si>
    <t>13714823228</t>
  </si>
  <si>
    <t>https://www.xiaohongshu.com/discovery/item/5fbf04a10000000001007f52?xhsshare=CopyLink&amp;appuid=5f6b2fa800000000010020ce&amp;apptime=1607417476</t>
  </si>
  <si>
    <t>小红书kol不加香菇</t>
  </si>
  <si>
    <t>18121991504</t>
  </si>
  <si>
    <t>不加香菇</t>
  </si>
  <si>
    <t>https://www.xiaohongshu.com/user/profile/5f1bd74e000000000101e80f?xhsshare=CopyLink&amp;appuid=5da70b2900000000010062bc&amp;apptime=1605146704</t>
  </si>
  <si>
    <t>22000</t>
  </si>
  <si>
    <t>https://www.xiaohongshu.com/discovery/item/5fc08f88000000000101dd86?xhsshare=CopyLink&amp;appuid=5da70b2900000000010062bc&amp;apptime=1606528209</t>
  </si>
  <si>
    <t>现在天气开始渐渐冷了\n像四川这边已经开始降.温了🥶\n天气逐渐变得干燥起来\n每到冬天 我身体皮肤就会hin干燥\n特别是腿上的肌肤 又干燥又起.皮\n严重的时候还会开.裂 炒鸡tong\n所以每次我都要提前备好身体乳\n但是我用了各种各样的身体乳\n总感觉保湿力度不够\n每次洗完澡擦完 到白天没多久\n皮肤又变得干燥起来了\n后来被姐妹种🌱了me定制身体乳💖\n才知道原来身体乳也🉑️定制\nme all about me是西班牙🇪🇸小众品牌\n介个定制是身体乳和六款不同功能精华\n我选择了美.白精华和保湿精华✨\n将这两款精华加入身体乳中摇匀就🉑️使用\n身体乳我用起来hin保湿 而去🈚️油腻感\n到了第2⃣️天晚上皮肤也滑滑嫩嫩的\n精.致的姐妹们快来定制属于自己的身体乳吧</t>
  </si>
  <si>
    <t>2020-11-27T13:32:00</t>
  </si>
  <si>
    <t>尤加哩</t>
  </si>
  <si>
    <t>13725699497</t>
  </si>
  <si>
    <t>Yuli尤加利</t>
  </si>
  <si>
    <t>https://www.xiaohongshu.com/user/profile/5a4b1f2d4eacab2f595bff75?xhsshare=CopyLink&amp;appuid=5a4b1f2d4eacab2f595bff75&amp;apptime=1604996546</t>
  </si>
  <si>
    <t>33000</t>
  </si>
  <si>
    <t>https://www.xiaohongshu.com/discovery/item/5fc8b9ad0000000001001ae2?xhsshare=CopyLink&amp;appuid=5a4b1f2d4eacab2f595bff75&amp;apptime=1608396662</t>
  </si>
  <si>
    <t>https://m.weibo.cn/5615365443/4578111410405483</t>
  </si>
  <si>
    <t>真的挖到宝藏了，me定制身体乳太棒了！me all about me 定制身体乳，想要什么功效自己diy，我选的是控油和美白，效果真的不错，保湿不黏腻，味道还超赞的！ 满足各种人群的需求，平价大碗！真的爱了！</t>
  </si>
  <si>
    <t>2020-12-03T18:10:00</t>
  </si>
  <si>
    <t>已发</t>
  </si>
  <si>
    <t>视频</t>
  </si>
  <si>
    <t>郑小胖（在线接推广）</t>
  </si>
  <si>
    <t>DiDi13414585749</t>
  </si>
  <si>
    <t>皮蛋瘦肉不要粥</t>
  </si>
  <si>
    <t>https://www.xiaohongshu.com/user/profile/5bec319a4fdf8a00010bf4ff?xhsshare=CopyLink&amp;appuid=5bf5473b349073000171c6bb&amp;apptime=1603689373</t>
  </si>
  <si>
    <t>35000</t>
  </si>
  <si>
    <t>https://www.xiaohongshu.com/discovery/item/5fc2018100000000010098ec?xhsshare=CopyLink&amp;appuid=5bec319a4fdf8a00010bf4ff&amp;apptime=1606555485</t>
  </si>
  <si>
    <t>广东总算有点秋天的样子了，温度是舒服了，可是这小风儿一吹，我这沙漠大干皮一下干到不行，每次洗完澡很明显能感觉到皮肤紧绷绷的，穿轻薄一点的衣服都能摩擦出静电，那叫一个尴尬呀！\n吃了闺蜜种的草，介个【me定制身体乳】还挺特别！底液➕精华，【me all about me】让我自己在家就🉑享受定制的快乐！啥也别说，适合自己的才是对的！\n之前去了趟厦门，把我晒得黢黑黢黑的，我要趁介个冬天悄悄变白，来年夏天惊艳那些说我黑的人！\n【me定制身体乳】</t>
  </si>
  <si>
    <t>2020-11-28T15:51:00</t>
  </si>
  <si>
    <t>雾凇野菜</t>
  </si>
  <si>
    <t>Kri_929</t>
  </si>
  <si>
    <t>https://www.xiaohongshu.com/user/profile/5dde6be1000000000100246a?xhsshare=CopyLink&amp;appuid=5cd8e9dd000000001100765d&amp;apptime=1604996586</t>
  </si>
  <si>
    <t>36000</t>
  </si>
  <si>
    <t>https://www.xiaohongshu.com/discovery/item/5fc7aa83000000000100ac1c?xhsshare=CopyLink&amp;appuid=5cd8e9dd000000001100765d&amp;apptime=1606989966</t>
  </si>
  <si>
    <t>第一次听说还有➕精华安瓶的身体乳？！\n而且这个味道也太香了叭？！\n冬季皮hu干燥的姐妹子们一定不要错过它！！\n就是介个Me all about me的\nme定制身体乳\n给足你满满滴仪式感哦！</t>
  </si>
  <si>
    <t>2020-12-02T22:53:00</t>
  </si>
  <si>
    <t>包子</t>
  </si>
  <si>
    <t>xiaotongli520</t>
  </si>
  <si>
    <t>涛涛呀</t>
  </si>
  <si>
    <t>https://www.xiaohongshu.com/user/profile/5de60a4700000000010032e9?xhsshare=CopyLink&amp;appuid=5de60a4700000000010032e9&amp;apptime=1604996610</t>
  </si>
  <si>
    <t>37000</t>
  </si>
  <si>
    <t>https://www.xiaohongshu.com/discovery/item/5fbf891900000000010038c2?xhsshare=SinaWeibo&amp;appuid=5de60a4700000000010032e9&amp;apptime=1606648680</t>
  </si>
  <si>
    <t>https://m.weibo.cn/6435772966/4576680784696006</t>
  </si>
  <si>
    <t>秋冬换季\n虽然广州还不至于穿棉袄 但真的hin干燥\n今天来分享一款私人定制身体乳啦~\n[害羞R]就是Me all about me私人订制身体乳\n[赞R]它这个私人订制其实是可以根据每个人不同的需求，搭配1-2种精华液，让这瓶身体乳有不同的功效，它🈶️个功效，我选择了美白+保湿这两个精华组合。\n[派对R]涂在身上感觉在给肌肤做沙龙级别的身体护理\n不油腻，秋冬用这个me定制身体乳也hin滋润\n气味还蛮好闻的，睡前涂它会有一丢丢助眠的效果\n快点去定制属于自己的身体乳叭~\nMe all about me私人订制身体乳太🉑️啦\n感谢观看哦[萌萌哒R]</t>
  </si>
  <si>
    <t>2020-11-26T18:53:00</t>
  </si>
  <si>
    <t>傲娇的肉肉（小号猫性柠檬精）</t>
  </si>
  <si>
    <t>17827445456蔡燕华</t>
  </si>
  <si>
    <t>猫性柠檬精</t>
  </si>
  <si>
    <t>https://www.xiaohongshu.com/user/profile/5b65813a4b523800017f6ac3?xhsshare=CopyLink&amp;appuid=5b65813a4b523800017f6ac3&amp;apptime=1567060780</t>
  </si>
  <si>
    <t>14000</t>
  </si>
  <si>
    <t>https://www.xiaohongshu.com/discovery/item/5fc09ac3000000000101c784?xhsshare=CopyLink&amp;appuid=5b65813a4b523800017f6ac3&amp;apptime=1606458084</t>
  </si>
  <si>
    <t>🙋🙋～me all about me专属定制身体乳\n这个秋冬季节必须要有名字\n西班牙的国民品牌\n当地的很多人都在用\n从头到脚的量身呵护还不够精致嘛\n无论是美白还是保湿，亦或是抗老都能帮你DIY完成✅\n🌝me定制身体乳DIY的方法也很简单：先选择基底液和需要搭配的精华，将两种功效的精华液加入基底液中，一瓶你的专属定制身体乳就做好了。\n植物萃取\n敏感人士也可。\n涂起来很水润，\n里面有荷荷巴油和乳木果油\n滋养肌肤超NICE</t>
  </si>
  <si>
    <t>2020-11-27T14:20:00</t>
  </si>
  <si>
    <t>咖喱肉丸子💤</t>
  </si>
  <si>
    <t>LANOxANDHzT-F</t>
  </si>
  <si>
    <t>一只熊</t>
  </si>
  <si>
    <t>https://www.xiaohongshu.com/user/profile/5b66e6f6423b0a0001882971?xhsshare=CopyLink&amp;appuid=5b66e6f6423b0a0001882971&amp;apptime=1604996634</t>
  </si>
  <si>
    <t>21000</t>
  </si>
  <si>
    <t>https://www.xiaohongshu.com/discovery/item/5fc763920000000001006ba1?xhsshare=CopyLink&amp;appuid=5b66e6f6423b0a0001882971&amp;apptime=1606990294</t>
  </si>
  <si>
    <t>之前买过ME ALL ABOUT ME它家的私人定制洗发水\n这次也入手了它家的私人定制身体乳！\n果然属于自己的身体乳就是好用\n太适合自己了\n一点也不油腻\n吸收的也快\n这个ME定制身体乳我选了两个精华加进去\n镇定肌肤精华和抗氧化精华\n两个都敲奶思！！！[赞R][赞R]\n春夏秋冬都适用哦～\nME ALL ABOUT ME身体乳🐂！</t>
  </si>
  <si>
    <t>2020-12-02T17:51:00</t>
  </si>
  <si>
    <t>诗小c</t>
  </si>
  <si>
    <t xml:space="preserve">18476489117 </t>
  </si>
  <si>
    <t>https://www.xiaohongshu.com/user/profile/5b1e2d7c11be1075a48ea7d7?xhsshare=CopyLink&amp;appuid=5927fb535e87e73932bd7066&amp;apptime=1596768686</t>
  </si>
  <si>
    <t>12000</t>
  </si>
  <si>
    <t>https://www.xiaohongshu.com/discovery/item/5fbf1fe70000000001001afb?xhsshare=CopyLink&amp;appuid=5b1e2d7c11be1075a48ea7d7&amp;apptime=1606361591</t>
  </si>
  <si>
    <t>秋冬换季\n爱用身体护肤品[喝奶茶R]\nMe all about me\n可以私人定制的新宠！\n我入手的是这款身体乳\n可以自己挑选精华液加入[哇R]\n我添加的是美白+控油\n涂在身上也不会感觉很油腻 吸收效果很好\n我真的好喜欢闻它的味道 很舒服的感觉\n每次洗完澡涂它 心情都会变好耶[赞R]\n这款me定制身体乳\n姐妹们真的可以入手试一试\n哪个女生不想拥有一款专属于自己的身体乳呢[哇R]</t>
  </si>
  <si>
    <t>2020-11-26T11:24:00</t>
  </si>
  <si>
    <t>谢缘缘小红书合作（谢小小是小号）</t>
  </si>
  <si>
    <t>15218812635</t>
  </si>
  <si>
    <t>谢缘缘</t>
  </si>
  <si>
    <t>https://www.xiaohongshu.com/user/profile/56c6847d1c07df21022ba284?xhsshare=CopyLink&amp;appuid=56c6847d1c07df21022ba284&amp;apptime=1601187152</t>
  </si>
  <si>
    <t>https://www.xiaohongshu.com/discovery/item/5fbcd57d000000000101dd2f?xhsshare=CopyLink&amp;appuid=56c6847d1c07df21022ba284&amp;apptime=1606210976</t>
  </si>
  <si>
    <t>https://m.weibo.cn/6142260160/4574843489492112</t>
  </si>
  <si>
    <t>ME all about me这个西班牙的护肤品。\n它可是一个能根据自己身体情况专门定制的护肤品的品牌\n我皮肤比较干燥，还黑，就定制了一个专门适合我的保湿，美白的身体乳。\n它们家跟着身体乳一起配置的还有六种安瓶精华\n根据自己的需求定制\n我入了保湿精华+美白\n把它们两个全部加入身体乳里面，摇匀使用\n对于皮肤补水修护的作用还是hin棒滴\n想改善身体状况的宝宝们\n可以享受一下me定制身体乳，这个冬天一起变美吧</t>
  </si>
  <si>
    <t>2020-11-24T17:42:00</t>
  </si>
  <si>
    <t>莹仔汽水(小号草莓味的莹仔)</t>
  </si>
  <si>
    <t>enen4578</t>
  </si>
  <si>
    <t>草莓味的莹仔</t>
  </si>
  <si>
    <t>https://www.xiaohongshu.com/user/profile/5bcda127618f63000165e9eb?xhsshare=CopyLink&amp;appuid=5bcda127618f63000165e9eb&amp;apptime=1596783826</t>
  </si>
  <si>
    <t>https://www.xiaohongshu.com/discovery/item/5fbce9bf000000000101f0ee?xhsshare=CopyLink&amp;appuid=5bcda127618f63000165e9eb&amp;apptime=1606216161</t>
  </si>
  <si>
    <t>前些日子我get了一个me all about me的me定制身体乳\n它可以根据自己的皮肤状况来DIY[偷笑R]\n身体乳是搭配了6种不同功能精华添加液的！\n每一瓶身体乳都可以加1-2两种精华在里面，可以加持身体护理效果哦！[赞R]\n我加的是美白精华和控油精华\n说实话我觉得这种尊重个性化需求和私人订制真的蛮戳我的[喝奶茶R]\n毕竟每个人的皮肤状况多多少少都会有一些不一样嘛\n这个me定制身体乳真的很戳我了~保湿度够还可以美白+控油[哇R]\n用了这段时间我身体的皮肤状况还是蛮不错的，爱了[喝奶茶R]</t>
  </si>
  <si>
    <t>2020-11-24T19:08:00</t>
  </si>
  <si>
    <t>柠柠七小红书合作</t>
  </si>
  <si>
    <t>15915810397</t>
  </si>
  <si>
    <t>柠柠七</t>
  </si>
  <si>
    <t>https://www.xiaohongshu.com/user/profile/5bdac65cfa3e430001ae43dc?xhsshare=CopyLink&amp;appuid=5bdac65cfa3e430001ae43dc&amp;apptime=1576737167</t>
  </si>
  <si>
    <t>66000</t>
  </si>
  <si>
    <t>https://www.xiaohongshu.com/discovery/item/5fc6f72e000000000101cb14?xhsshare=CopyLink&amp;appuid=5bdac65cfa3e430001ae43dc&amp;apptime=1606990791</t>
  </si>
  <si>
    <t>说真的，我对护肤又有了一层新的定义\n那就是自己动手diy一份属于自己的Me all about me女士专用身体乳。\nME定制身体乳，就感觉发现新大陆一样，很新奇\n是按照自己所需要的去diy的。\n一共有8款精华液，针对每种肌肤问题呢\n我入的两小支是控油精华和美白精华。\n把两款精华液加入身体乳里面就OK\n淡淡的花草清香。\n质地很细腻，很容易就在肌肤上推开，再加上洗澡后毛孔张开，涂抹一次，真的很有效果呢。\n有了精华和乳液的双重保湿下，皮肤再也不怕换季干燥了\n集美们，赶快一起和我diy一款属于自己的身体乳吧。</t>
  </si>
  <si>
    <t>2020-12-02T10:08:00</t>
  </si>
  <si>
    <r>
      <rPr>
        <sz val="12"/>
        <color rgb="FFC00000"/>
        <rFont val="微软雅黑"/>
        <charset val="134"/>
      </rPr>
      <t>Zoeyn</t>
    </r>
    <r>
      <rPr>
        <sz val="12"/>
        <color rgb="FFC00000"/>
        <rFont val="Times New Roman"/>
        <family val="1"/>
      </rPr>
      <t>‮‭</t>
    </r>
  </si>
  <si>
    <t>n96725</t>
  </si>
  <si>
    <t>悠尤有柚</t>
  </si>
  <si>
    <t>https://www.xiaohongshu.com/user/profile/5dad912c0000000001002bb4?xhsshare=CopyLink&amp;appuid=5dad912c0000000001002bb4&amp;apptime=1604996832</t>
  </si>
  <si>
    <t>12276</t>
  </si>
  <si>
    <t>https://www.xiaohongshu.com/discovery/item/5fca0ae00000000001001140?xhsshare=CopyLink&amp;appuid=5dad912c0000000001002bb4&amp;apptime=1607082567</t>
  </si>
  <si>
    <t>-\n相信大家身体乳用过不少，但是DIY定制版的身体乳应该很少见吧！那么今天我就给大家分享一下我近期用到炒鸡适合秋冬使用的定制版身体乳\n就是me all about me家的me定制身体乳\n下面呢，让我们一起观看视频给大家演示一下是怎么定制身体乳的吧</t>
  </si>
  <si>
    <t>2020-12-04T18:09:00</t>
  </si>
  <si>
    <t>敏宝</t>
  </si>
  <si>
    <t>huayaqq1007</t>
  </si>
  <si>
    <t>https://www.xiaohongshu.com/user/profile/5e5e34dd0000000001000310?xhsshare=CopyLink&amp;appuid=5e5e34dd0000000001000310&amp;apptime=1604996747</t>
  </si>
  <si>
    <t>63000</t>
  </si>
  <si>
    <t>https://www.xiaohongshu.com/discovery/item/5fe56c320000000001006535?xhsshare=CopyLink&amp;appuid=5e5e34dd0000000001000310&amp;apptime=1608870969</t>
  </si>
  <si>
    <t>安吉利卡</t>
  </si>
  <si>
    <t>17816694278</t>
  </si>
  <si>
    <t>静儿</t>
  </si>
  <si>
    <t>https://www.xiaohongshu.com/user/profile/5bff98e20000000005013294?xhsshare=CopyLink&amp;appuid=5bff98e20000000005013294&amp;apptime=1551843906</t>
  </si>
  <si>
    <t>52000</t>
  </si>
  <si>
    <t>https://www.xiaohongshu.com/discovery/item/5fc9e464000000000100680c?xhsshare=CopyLink&amp;appuid=5bf8fce92522590001265ae1&amp;apptime=1607066760</t>
  </si>
  <si>
    <t>[害羞R][害羞R]换季我的肌肤是容易干燥的，感觉很多身体乳的保湿效果不是很明显\nMe all about me女士专用身体乳倒是蛮惊喜的\n它的护肤精华对不同的护肤需求有8种功能\n就像我对美白和控油保湿精华是刚需\n就定制了这个\n[喝奶茶R]它的乳液+精华给我的是双重呵护，并且清爽不油腻，非常的好吸收，锁水效果还超级好，这个定制的身体乳是西班牙抗老配方\n私人定制效果确实不错！</t>
  </si>
  <si>
    <t>2020-12-04T15:25:00</t>
  </si>
  <si>
    <t>橙子同学  小红书合作</t>
  </si>
  <si>
    <t>橙子同学</t>
  </si>
  <si>
    <t>https://www.xiaohongshu.com/user/profile/5c23449e000000000703c832?xhsshare=CopyLink&amp;appuid=5c23449e000000000703c832&amp;apptime=1593416055</t>
  </si>
  <si>
    <t>10000</t>
  </si>
  <si>
    <t>https://www.xiaohongshu.com/discovery/item/5fc201a900000000010099ad?xhsshare=CopyLink&amp;appuid=5c23449e000000000703c832&amp;apptime=1606549935</t>
  </si>
  <si>
    <t>https://m.weibo.cn/7480334882/4576266478687982</t>
  </si>
  <si>
    <t>🍒我相信你们肯定会喜欢介个根据自己的皮肤状况，定制真正属于自己的身体乳！\n西班牙私人定制品牌ME ALL ABOUT ME\n是可以定制自己的专属身体乳💗💗\n🍒ME定制身体乳独家配备有六款护理安瓶精华。是西班牙抗老配方研制的，鲜活维生素C➕独家蛋白多糖，焕发肌肤年轻光采～\n一共有6种功效的精华可以选择👏👏\n🍒我的皮肤属于干燥缺水起皮的情况，所以我用的是抗氧化精华和美白精华，调到身体乳里面摇晃均匀以后就可以直接使用了，水乳质地也非常滋润，很好推开！\n秋冬一直都很喜欢用的一个牌子！💘💘</t>
  </si>
  <si>
    <t>2020-11-28T15:52:00</t>
  </si>
  <si>
    <t>桃子zzz</t>
  </si>
  <si>
    <t>13246846434</t>
  </si>
  <si>
    <t>https://www.xiaohongshu.com/user/profile/58837ebe50c4b46f0dd1e006?xhsshare=CopyLink&amp;appuid=58837ebe50c4b46f0dd1e006&amp;apptime=1582529433</t>
  </si>
  <si>
    <t>15000</t>
  </si>
  <si>
    <t>https://www.xiaohongshu.com/discovery/item/5fbb81380000000001008b7b?xhsshare=CopyLink&amp;appuid=58837ebe50c4b46f0dd1e006&amp;apptime=1606123838</t>
  </si>
  <si>
    <t>又到了比较干燥的季节[失望R]\n这个可以根据自己的皮肤状况来DIY的\nme all about me的me定制身体乳\n安排上叭[哇R]\nme定制身体乳是搭配了6种不同功能精华添加液的！\n每一瓶身体乳都可以加1-2两种精华在里面，可以加持身体护理效果哦！[赞R][赞R]\n我加的是美白精华和控油精华\n它有一股比利牛斯山春季植物花草的香气\n我很喜欢这种味道哦~🌟\n因为我是那种一到秋冬季节，身上的皮肤就会干到起皮屑的人\n所以就要用这种可以提升皮肤柔嫩度并且水润保湿的身体乳💦\n再加上加的美白精华是可以淡斑、减轻皮肤光老化的\n然后控油精华可以减少皮脂的分泌和皮肤油腻感，我很喜欢der~🌬</t>
  </si>
  <si>
    <t>2020-11-23T17:30:00</t>
  </si>
  <si>
    <t>倩倩不要胖   小红书合作</t>
  </si>
  <si>
    <t>13070232883</t>
  </si>
  <si>
    <t>倩倩不要胖</t>
  </si>
  <si>
    <t>https://www.xiaohongshu.com/user/profile/5bade50567121e0001dd74df?xhsshare=CopyLink&amp;appuid=5bade50567121e0001dd74df&amp;apptime=1574134539</t>
  </si>
  <si>
    <t>32000</t>
  </si>
  <si>
    <t>https://www.xiaohongshu.com/discovery/item/5fd42847000000000100080f?xhsshare=CopyLink&amp;appuid=5bade50567121e0001dd74df&amp;apptime=1607739476</t>
  </si>
  <si>
    <t>https://m.weibo.cn/7348005422/4579896913824379</t>
  </si>
  <si>
    <t>KOL小潘怕长胖</t>
  </si>
  <si>
    <t>PanPano77</t>
  </si>
  <si>
    <t>小潘怕长胖</t>
  </si>
  <si>
    <t>https://www.xiaohongshu.com/user/profile/5eb154780000000001002e67?xhsshare=CopyLink&amp;appuid=5eb154780000000001002e67&amp;apptime=1604997146</t>
  </si>
  <si>
    <t>37464</t>
  </si>
  <si>
    <t>https://www.xiaohongshu.com/discovery/item/5fbe3d170000000001001c52?xhsshare=CopyLink&amp;appuid=5eb154780000000001002e67&amp;apptime=1606304592</t>
  </si>
  <si>
    <t>https://show.meitu.com/detail?feed_id=6737325307081021880&amp;root_id=1033464772&amp;stat_gid=1148119413&amp;stat_uid=1033464772</t>
  </si>
  <si>
    <t>https://m.weibo.cn/3285623690/4575234374243005</t>
  </si>
  <si>
    <t>秋冬来了 不要让肌肤“下雪”掉干屑屑～\n可以加入精华的身体乳你见过吗！？\nMe定制身体乳 它🉑️以做到！\n8款精华 多种组合～\nme all about me系列能根据自身需求去定制 爱了💕\n我们常常护肤只注重脸部 但是body也不能忘！\n我要从头到脚都精致～</t>
  </si>
  <si>
    <t>2020-11-25T19:16:00</t>
  </si>
  <si>
    <t>cairne</t>
  </si>
  <si>
    <t>klyqjkye</t>
  </si>
  <si>
    <t>纯仔Cairne</t>
  </si>
  <si>
    <t>https://www.xiaohongshu.com/user/profile/5d0ca46a0000000010022cf4?xhsshare=CopyLink&amp;appuid=5ba5fe48f2eb490001614d37&amp;apptime=1583170354</t>
  </si>
  <si>
    <t>13000</t>
  </si>
  <si>
    <t>chunbbfa</t>
  </si>
  <si>
    <t>https://www.xiaohongshu.com/discovery/item/5fcf2cf20000000001009d1e?xhsshare=CopyLink&amp;appuid=5d0ca46a0000000010022cf4&amp;apptime=1608003391</t>
  </si>
  <si>
    <t>丫哥</t>
  </si>
  <si>
    <t>V16503352699</t>
  </si>
  <si>
    <t>桃饼饼呀</t>
  </si>
  <si>
    <t>https://www.xiaohongshu.com/user/profile/5bbb13e7cd338f0001ea398c?xhsshare=CopyLink&amp;appuid=5995788a50c4b47e75a4fdd7&amp;apptime=1601722107</t>
  </si>
  <si>
    <t>10500</t>
  </si>
  <si>
    <t>https://www.xiaohongshu.com/discovery/item/5fcde96e0000000001001b48?xhsshare=CopyLink&amp;appuid=5fd2651e00000000010042cb&amp;apptime=1607875457</t>
  </si>
  <si>
    <t>echo</t>
  </si>
  <si>
    <t>18190679927</t>
  </si>
  <si>
    <t>狸子汐</t>
  </si>
  <si>
    <t>https://www.xiaohongshu.com/user/profile/5bc9b5f7152e6600011159e7?xhsshare=CopyLink&amp;appuid=5bc9b5f7152e6600011159e7&amp;apptime=1604997828</t>
  </si>
  <si>
    <t>31000</t>
  </si>
  <si>
    <t>https://www.xiaohongshu.com/discovery/item/5fbdf1c200000000010014bb?xhsshare=CopyLink&amp;appuid=5bc9b5f7152e6600011159e7&amp;apptime=1606285812</t>
  </si>
  <si>
    <t>我的身上到了秋冬～\n特别是我的胳膊腿呢，就比较干～\n起皮搞得心情烦😡～\n看起来就让人心情不好～\n这两天trying的是比较小众的me all about me家的定制diy身体乳～\n自己diy有了小时候那味了～</t>
  </si>
  <si>
    <t>2020-11-25T13:55:00</t>
  </si>
  <si>
    <t>唐碟子</t>
  </si>
  <si>
    <t>17675611328</t>
  </si>
  <si>
    <t>https://www.xiaohongshu.com/user/profile/5bacf3000336da000188371e?xhsshare=CopyLink&amp;appuid=5bacf3000336da000188371e&amp;apptime=1592632318</t>
  </si>
  <si>
    <t>https://www.xiaohongshu.com/discovery/item/5fbe28b0000000000100435a?xhsshare=CopyLink&amp;appuid=5bacf3000336da000188371e&amp;apptime=1606298215</t>
  </si>
  <si>
    <t>https://m.weibo.cn/7298551008/4575438183603410</t>
  </si>
  <si>
    <t>🤩今天要分享的就是Me all about\n---me护肤精华身体乳。\n一瓶是300毫升+2小瓶精华\n每次使用的时候都是把美白精华和保湿精华倒在身体乳里边。✌️\n这样就可以自制想要的身体乳，自己在家diy真的很方便。😍\n用在身上也是很好吸收的，质地也是很细腻丝滑的感觉。🙈\n每次用完这个me定制身体乳皮肤软软嫩嫩的\n用了一个月多感觉肤色也没那么暗沉了。\n确实DIY的身体乳效果不错鸭😍😍</t>
  </si>
  <si>
    <t>2020-11-25T17:49:00</t>
  </si>
  <si>
    <t>三桥贵志</t>
  </si>
  <si>
    <t>19937032372</t>
  </si>
  <si>
    <t>https://www.xiaohongshu.com/user/profile/5a05ddd74eacab131a751507?xhsshare=CopyLink&amp;appuid=5a05ddd74eacab131a751507&amp;apptime=1604383120</t>
  </si>
  <si>
    <t>https://www.xiaohongshu.com/discovery/item/5fbe122f0000000001008359?xhsshare=CopyLink&amp;appuid=5a05ddd74eacab131a751507&amp;apptime=1606292546</t>
  </si>
  <si>
    <t>https://m.weibo.cn/7526503293/4575186344483014</t>
  </si>
  <si>
    <t>秋冬到了，皮肤比较干燥又适合美白~\n身体护理是必须要安排上滴！[萌萌哒R]\nme定制身体乳推荐给大家\nme all about me身体乳是我自己刷手机做功课get到[偷笑R][偷笑R]\n偶然用了一段时间之后还真的蛮不错的\n可以定制的身体乳哟~把精华加到身体乳里\n可以让身体护理的效果翻倍[赞R]\nMe定制身体乳是可以添加1-2种功能性精华液的\n我选的是美白和保湿的，比较符合我自己的肌肤状况[大笑R]\n我很喜欢的自然植物香气\n每次涂抹的时候都感觉是一种享受欸~\n它是清爽不粘腻而且容易吸收的那一种\n并且是天然植物萃取的，没有任何添加，\nhin温和可以放心的用来身体护理[斜眼R]\n这个me定制身体乳我真的太可了~\n从入秋开始我就一直在用它\n夏天被晒黑的地方都已经白回来啦，好绝！[派对R][派对R]</t>
  </si>
  <si>
    <t>2020-11-25T16:13:00</t>
  </si>
  <si>
    <t>小吖詹</t>
  </si>
  <si>
    <t>Xiaoyazhan611</t>
  </si>
  <si>
    <t>https://www.xiaohongshu.com/user/profile/5f51e68f0000000001000377?xhsshare=CopyLink&amp;appuid=5f51e68f0000000001000377&amp;apptime=1604987588</t>
  </si>
  <si>
    <t>51000</t>
  </si>
  <si>
    <t>https://www.xiaohongshu.com/discovery/item/5fde04800000000001008a07?xhsshare=CopyLink&amp;appuid=5f51e68f0000000001000377&amp;apptime=1608435404</t>
  </si>
  <si>
    <t>阳阳</t>
  </si>
  <si>
    <t>cy1364513</t>
  </si>
  <si>
    <t>阳小喵</t>
  </si>
  <si>
    <t>https://www.xiaohongshu.com/user/profile/569d8fc11c07df52289c4ad5?xhsshare=CopyLink&amp;appuid=569d8fc11c07df52289c4ad5&amp;apptime=1605007097</t>
  </si>
  <si>
    <t>https://www.xiaohongshu.com/discovery/item/5fcf512e0000000001001c8b?xhsshare=CopyLink&amp;appuid=569d8fc11c07df52289c4ad5&amp;apptime=1607422691</t>
  </si>
  <si>
    <t>青橙</t>
  </si>
  <si>
    <t>15013137120</t>
  </si>
  <si>
    <t xml:space="preserve">https://www.xiaohongshu.com/user/profile/5c19f1ca000000000603e0bf?xhsshare=CopyLink&amp;appuid=5bb6f46b6ccde00001685797&amp;apptime=1588921124 </t>
  </si>
  <si>
    <t>https://www.xiaohongshu.com/discovery/item/5fcf3a9a0000000001006eb9?xhsshare=CopyLink&amp;appuid=5c19f1ca000000000603e0bf&amp;apptime=1607423649</t>
  </si>
  <si>
    <t>@@</t>
  </si>
  <si>
    <t>hebe</t>
  </si>
  <si>
    <t>https://www.xiaohongshu.com/user/profile/5c2f0d6e000000000501a011?xhsshare=CopyLink&amp;appuid=5c2f0d6e000000000501a011&amp;apptime=1560402594</t>
  </si>
  <si>
    <t>https://www.xiaohongshu.com/discovery/item/5fbe00520000000001000bc0?xhsshare=CopyLink&amp;appuid=5c2f0d6e000000000501a011&amp;apptime=1606287453</t>
  </si>
  <si>
    <t>✨baby们，干燥的秋冬季节来了，有姐妹让我分享一下身体乳，我呢一年四季都会用这款ME ALL ABOUT ME定制身体乳，可以加入自己想要的各种功能精华，diy属于自己的身体乳哦。\n✨味道很好闻哦比利牛山春季植物花草的香气，天然植物活性精华，低温纯净萃取，更加健康无刺激的呵护每一寸你肌肤哦~补水保湿的同时又能淡化肌肤色素，针对的很适合这个秋冬~对了，这个me定制身体乳基底液还特别在味道上区分了男女哦，所以不能只给自己涂，男朋友也要用起来~</t>
  </si>
  <si>
    <t>2020-11-25T14:57:00</t>
  </si>
  <si>
    <t>汇总</t>
  </si>
  <si>
    <t>序号</t>
  </si>
  <si>
    <t>年龄</t>
  </si>
  <si>
    <t>筛选</t>
  </si>
  <si>
    <t>赞和收藏数量</t>
  </si>
  <si>
    <t>是否进群</t>
  </si>
  <si>
    <t>本月合作</t>
  </si>
  <si>
    <t>视频待选</t>
  </si>
  <si>
    <t>账号质量</t>
  </si>
  <si>
    <t>粉丝性价比</t>
  </si>
  <si>
    <t>内容性价比</t>
  </si>
  <si>
    <t>博主领域</t>
  </si>
  <si>
    <t>所在城市</t>
  </si>
  <si>
    <t>收到产品后其他可发布平台</t>
  </si>
  <si>
    <t>收货后可几天交稿</t>
  </si>
  <si>
    <t>视频笔记报价</t>
  </si>
  <si>
    <t>以往视频笔记链接参考(合作视频达人必填)</t>
  </si>
  <si>
    <t>护肤精华</t>
  </si>
  <si>
    <t>276</t>
  </si>
  <si>
    <t>13160887814</t>
  </si>
  <si>
    <t>18-24</t>
  </si>
  <si>
    <t>护肤,彩妆</t>
  </si>
  <si>
    <t>茂名</t>
  </si>
  <si>
    <t>微博</t>
  </si>
  <si>
    <t>7</t>
  </si>
  <si>
    <t>焕白精华 （甘草精萃）,排浊精华人参、苹果、蜜桃、燕麦、薏仁复合精萃</t>
  </si>
  <si>
    <t>294</t>
  </si>
  <si>
    <t>广州</t>
  </si>
  <si>
    <t>5天内</t>
  </si>
  <si>
    <t>保湿精华 (奇亚籽精萃),控油精华（蓝睡莲精萃）,焕白精华 （甘草精萃）,维稳精华 （圣罗勒+奶蓟草精萃）,抗氧精华 （红石榴精萃）,排浊精华人参、苹果、蜜桃、燕麦、薏仁复合精萃</t>
  </si>
  <si>
    <t>49</t>
  </si>
  <si>
    <t>海洋</t>
  </si>
  <si>
    <t>z13591075770</t>
  </si>
  <si>
    <t>24-29</t>
  </si>
  <si>
    <t>贺贺</t>
  </si>
  <si>
    <t>https://www.xiaohongshu.com/user/profile/5e9974660000000001006e94?xhsshare=CopyLink&amp;appuid=5e9974660000000001006e94&amp;apptime=1604584959</t>
  </si>
  <si>
    <t>护肤,母婴</t>
  </si>
  <si>
    <t>辽宁</t>
  </si>
  <si>
    <t>微博快手</t>
  </si>
  <si>
    <t>贺贺发布了一篇小红书笔记，快来看吧！😆 Pp1ImEnzGI2c786 😆 http://xhslink.com/UgoKP，复制本条信息，打开【小红书】App查看精彩内容！</t>
  </si>
  <si>
    <t>保湿精华 (奇亚籽精萃),焕白精华 （甘草精萃）</t>
  </si>
  <si>
    <t>114</t>
  </si>
  <si>
    <t>花生🌀小姐</t>
  </si>
  <si>
    <t>949297754</t>
  </si>
  <si>
    <t>花生同学</t>
  </si>
  <si>
    <t>https://www.xiaohongshu.com/user/profile/5d10e44300000000100327e6?xhsshare=CopyLink&amp;appuid=5d10e44300000000100327e6&amp;apptime=1604586595</t>
  </si>
  <si>
    <t>护肤</t>
  </si>
  <si>
    <t>厦门</t>
  </si>
  <si>
    <t>花生同学发布了一篇小红书笔记，快来看吧！😆 SKbx0KG0psi5Pn6 😆 http://xhslink.com/wcTKP，复制本条信息，打开【小红书】App查看精彩内容！</t>
  </si>
  <si>
    <t>保湿精华 (奇亚籽精萃),维稳精华 （圣罗勒+奶蓟草精萃）,抗氧精华 （红石榴精萃）</t>
  </si>
  <si>
    <t>24</t>
  </si>
  <si>
    <t>程橙</t>
  </si>
  <si>
    <t>13750212167</t>
  </si>
  <si>
    <t>橙子CC</t>
  </si>
  <si>
    <t>https://www.xiaohongshu.com/user/profile/5d0522450000000010013ac5?xhsshare=CopyLink&amp;appuid=5d0522450000000010013ac5&amp;apptime=1604584307</t>
  </si>
  <si>
    <t>深圳</t>
  </si>
  <si>
    <t>美图</t>
  </si>
  <si>
    <t>橙子CC发布了一篇小红书笔记，快来看吧！😆 IAVUZgvTvmEr5Qm 😆 http://xhslink.com/AJfKP，复制本条信息，打开【小红书】App查看精彩内容！</t>
  </si>
  <si>
    <t>焕白精华 （甘草精萃）,抗氧精华 （红石榴精萃）</t>
  </si>
  <si>
    <t>210</t>
  </si>
  <si>
    <t>螺丝钉</t>
  </si>
  <si>
    <t>ybingbing9980</t>
  </si>
  <si>
    <t>月饼冰</t>
  </si>
  <si>
    <t>https://www.xiaohongshu.com/user/profile/5f16e946000000000100362a?xhsshare=CopyLink&amp;appuid=5f16e946000000000100362a&amp;apptime=1604597648</t>
  </si>
  <si>
    <t>广州市</t>
  </si>
  <si>
    <t>可以</t>
  </si>
  <si>
    <t>6</t>
  </si>
  <si>
    <t>月饼冰发布了一篇小红书笔记，快来看吧！😆 myvcAY6lTgCY8M7 😆 http://xhslink.com/GppNP，复制本条信息，打开【小红书】App查看精彩内容！</t>
  </si>
  <si>
    <t>323</t>
  </si>
  <si>
    <t>肉肉酒窝</t>
  </si>
  <si>
    <t>13078893745</t>
  </si>
  <si>
    <t>https://www.xiaohongshu.com/user/profile/5bd1b563e5d34700010656e0?xhsshare=CopyLink&amp;appuid=5bd1b563e5d34700010656e0&amp;apptime=1557300089</t>
  </si>
  <si>
    <t>保湿精华 (奇亚籽精萃),控油精华（蓝睡莲精萃）</t>
  </si>
  <si>
    <t>302</t>
  </si>
  <si>
    <t>、东莞</t>
  </si>
  <si>
    <t>316</t>
  </si>
  <si>
    <t>地址：广东省湛江市麻章区雷湖快线广东海洋大学寸金学院新湖校区   曾华瑶  18617169250</t>
  </si>
  <si>
    <t>保湿精华 (奇亚籽精萃),控油精华（蓝睡莲精萃）,焕白精华 （甘草精萃）</t>
  </si>
  <si>
    <t>275</t>
  </si>
  <si>
    <t>提提💜   小红书合作</t>
  </si>
  <si>
    <t>提提t</t>
  </si>
  <si>
    <t>https://www.xiaohongshu.com/user/profile/5b55cf1a4eacab79864b4d6a?xhsshare=CopyLink&amp;appuid=5b55cf1a4eacab79864b4d6a&amp;apptime=1571638097</t>
  </si>
  <si>
    <t>290</t>
  </si>
  <si>
    <t>张依依</t>
  </si>
  <si>
    <t>13866163024</t>
  </si>
  <si>
    <t>https://www.xiaohongshu.com/user/profile/5bf92bd3f1819b0001ce27c9?xhsshare=CopyLink&amp;appuid=5bf92bd3f1819b0001ce27c9&amp;apptime=1592632706</t>
  </si>
  <si>
    <t>133</t>
  </si>
  <si>
    <t>Linn_</t>
  </si>
  <si>
    <t>Linnnn06</t>
  </si>
  <si>
    <t>166 0307 5230</t>
  </si>
  <si>
    <t>咔咔零</t>
  </si>
  <si>
    <t>https://www.xiaohongshu.com/user/profile/598eebf250c4b44824942b8a?xhsshare=CopyLink&amp;appuid=598eebf250c4b44824942b8a&amp;apptime=1603441563</t>
  </si>
  <si>
    <t>无</t>
  </si>
  <si>
    <t>https://www.xiaohongshu.com/discovery/item/5f940fbe000000000100b173?xhsshare=CopyLink&amp;appuid=598eebf250c4b44824942b8a&amp;apptime=1604587821</t>
  </si>
  <si>
    <t>保湿精华 (奇亚籽精萃),维稳精华 （圣罗勒+奶蓟草精萃）</t>
  </si>
  <si>
    <t>261</t>
  </si>
  <si>
    <t>晓因🌸</t>
  </si>
  <si>
    <t>cxy13710316843</t>
  </si>
  <si>
    <t>月景学姐</t>
  </si>
  <si>
    <t>https://www.xiaohongshu.com/user/profile/5f06dcf8000000000101c061?xhsshare=CopyLink&amp;appuid=5f06dcf8000000000101c061&amp;apptime=1604628317</t>
  </si>
  <si>
    <t>/</t>
  </si>
  <si>
    <t>1</t>
  </si>
  <si>
    <t>控油精华（蓝睡莲精萃）,焕白精华 （甘草精萃）</t>
  </si>
  <si>
    <t>279</t>
  </si>
  <si>
    <t>你的同学小刘</t>
  </si>
  <si>
    <t xml:space="preserve">18035154102  </t>
  </si>
  <si>
    <t>https://www.xiaohongshu.com/user/profile/5afad76c11be1049912b54bb?xhsshare=CopyLink&amp;appuid=5afad76c11be1049912b54bb&amp;apptime=1584429053</t>
  </si>
  <si>
    <t>四川</t>
  </si>
  <si>
    <t>280</t>
  </si>
  <si>
    <t>@</t>
  </si>
  <si>
    <t>35</t>
  </si>
  <si>
    <t>30-34</t>
  </si>
  <si>
    <t>护肤,彩妆,穿搭</t>
  </si>
  <si>
    <t>宁波</t>
  </si>
  <si>
    <t>可</t>
  </si>
  <si>
    <t>桃饼饼呀发布了一篇小红书笔记，快来看吧！😆 BbV08xmWmQTGCzW 😆 http://xhslink.com/4ymKP，复制本条信息，打开【小红书】App查看精彩内容！</t>
  </si>
  <si>
    <t>402</t>
  </si>
  <si>
    <t>芝芝</t>
  </si>
  <si>
    <t>biu15571650605</t>
  </si>
  <si>
    <t>芝是为你</t>
  </si>
  <si>
    <t>https://www.xiaohongshu.com/user/profile/5948befc50c4b41354cc7037?xhsshare=CopyLink&amp;appuid=5948befc50c4b41354cc7037&amp;apptime=1598605071</t>
  </si>
  <si>
    <t>湖北</t>
  </si>
  <si>
    <t>https://www.xiaohongshu.com/discovery/item/5f7d56fd000000000100217a?xhsshare=CopyLink&amp;appuid=5948befc50c4b41354cc7037&amp;apptime=1604651895</t>
  </si>
  <si>
    <t>保湿精华 (奇亚籽精萃),焕白精华 （甘草精萃）,维稳精华 （圣罗勒+奶蓟草精萃）,抗氧精华 （红石榴精萃）,排浊精华人参、苹果、蜜桃、燕麦、薏仁复合精萃</t>
  </si>
  <si>
    <t>25</t>
  </si>
  <si>
    <t>西安市</t>
  </si>
  <si>
    <t>绿洲</t>
  </si>
  <si>
    <t>https://www.xiaohongshu.com/discovery/item/5f5dbe0a000000000101fe66?xhsshare=CopyLink&amp;appuid=5e76ecdd0000000001009108&amp;apptime=1600500891</t>
  </si>
  <si>
    <t>271</t>
  </si>
  <si>
    <t>STARK钢铁侠。小红书合作</t>
  </si>
  <si>
    <t>13631130057</t>
  </si>
  <si>
    <t>STARK钢铁侠</t>
  </si>
  <si>
    <t>https://www.xiaohongshu.com/user/profile/5c1767230000000005011c71?xhsshare=CopyLink&amp;appuid=5c1767230000000005011c71&amp;apptime=1602554635</t>
  </si>
  <si>
    <t>3</t>
  </si>
  <si>
    <t>287</t>
  </si>
  <si>
    <t>梁大侠  小红书。合作</t>
  </si>
  <si>
    <t>15820342013</t>
  </si>
  <si>
    <t>粱大侠</t>
  </si>
  <si>
    <t>https://www.xiaohongshu.com/user/profile/593de35b50c4b45ec9c386b3?xhsshare=CopyLink&amp;appuid=58fb3fbe6a6a693190f8cb36&amp;apptime=1600763662</t>
  </si>
  <si>
    <t>焕白精华 （甘草精萃）,维稳精华 （圣罗勒+奶蓟草精萃）,抗氧精华 （红石榴精萃）</t>
  </si>
  <si>
    <t>310</t>
  </si>
  <si>
    <t>BY荔汁</t>
  </si>
  <si>
    <t>18290085448</t>
  </si>
  <si>
    <t xml:space="preserve">https://www.xiaohongshu.com/user/profile/5a032bc74eacab78d62110be?xhsshare=CopyLink&amp;appuid=5a032bc74eacab78d62110be&amp;apptime=1582713891 </t>
  </si>
  <si>
    <t>广州市天河区东圃大观中路广东岭南职业技术学院 余桂荔 15977076021</t>
  </si>
  <si>
    <t>保湿精华 (奇亚籽精萃),控油精华（蓝睡莲精萃）,维稳精华 （圣罗勒+奶蓟草精萃）</t>
  </si>
  <si>
    <t>175</t>
  </si>
  <si>
    <t>雾凇野菜（别催了在赶了</t>
  </si>
  <si>
    <t>https://www.xiaohongshu.com/user/profile/5dde6be1000000000100246a?xhsshare=CopyLink&amp;appuid=5cd8e9dd000000001100765d&amp;apptime=1604591115</t>
  </si>
  <si>
    <t>微博。美图秀秀</t>
  </si>
  <si>
    <t>4</t>
  </si>
  <si>
    <t>https://www.xiaohongshu.com/discovery/item/5f9198c30000000001007f9d?xhsshare=CopyLink&amp;appuid=5cd8e9dd000000001100765d&amp;apptime=1604591090</t>
  </si>
  <si>
    <t>347</t>
  </si>
  <si>
    <t>菜早早</t>
  </si>
  <si>
    <t>15360460761</t>
  </si>
  <si>
    <t>秋秋</t>
  </si>
  <si>
    <t>https://www.xiaohongshu.com/user/profile/5bfd3997e5ff920001bbbe2f?xhsshare=CopyLink&amp;appuid=5bfd3997e5ff920001bbbe2f&amp;apptime=1597387062</t>
  </si>
  <si>
    <t>保湿精华 (奇亚籽精萃),焕白精华 （甘草精萃）,维稳精华 （圣罗勒+奶蓟草精萃）</t>
  </si>
  <si>
    <t>260</t>
  </si>
  <si>
    <t>Kat發財 小红书合作</t>
  </si>
  <si>
    <t>18928770687</t>
  </si>
  <si>
    <t>kat發財</t>
  </si>
  <si>
    <t>https://www.xiaohongshu.com/user/profile/5b4364f7e8ac2b4bcfc508b1?xhsshare=CopyLink&amp;appuid=5b4364f7e8ac2b4bcfc508b1&amp;apptime=1596857646</t>
  </si>
  <si>
    <t>广东广州</t>
  </si>
  <si>
    <t>161</t>
  </si>
  <si>
    <t>Week1</t>
  </si>
  <si>
    <t>yyyyy111999</t>
  </si>
  <si>
    <t xml:space="preserve">Week1 </t>
  </si>
  <si>
    <t>https://www.xiaohongshu.com/user/profile/55e266aac2bdeb2a1e56a480?xhsshare=CopyLink&amp;appuid=55e266aac2bdeb2a1e56a480&amp;apptime=1604589729</t>
  </si>
  <si>
    <t>昆山</t>
  </si>
  <si>
    <t>Week1发布了一篇小红书笔记，快来看吧！😆 1PmPAjxGcTrLKIs 😆 http://xhslink.com/09WLP，复制本条信息，打开【小红书】App查看精彩内容！</t>
  </si>
  <si>
    <t>307</t>
  </si>
  <si>
    <t>18476489117</t>
  </si>
  <si>
    <t>诗小c发布了一篇小红书笔记，快来看吧！😆 1ZLbi22yaghUGnH 😆 http://xhslink.com/UXJQP，复制本条信息，打开【小红书】App查看精彩内容！</t>
  </si>
  <si>
    <t>134</t>
  </si>
  <si>
    <t>huayqq1007</t>
  </si>
  <si>
    <t>https://www.xiaohongshu.com/user/profile/5e5e34dd0000000001000310?xhsshare=CopyLink&amp;appuid=5e5e34dd0000000001000310&amp;apptime=1604587869</t>
  </si>
  <si>
    <t>四川成都</t>
  </si>
  <si>
    <t>敏宝发布了一篇小红书笔记，快来看吧！😆 V9V4CaqloCl3XQF 😆 http://xhslink.com/QAlLP，复制本条信息，打开【小红书】App查看精彩内容！</t>
  </si>
  <si>
    <t>338</t>
  </si>
  <si>
    <t>哈伊鲁</t>
  </si>
  <si>
    <t>15579226068</t>
  </si>
  <si>
    <t>https://www.xiaohongshu.com/user/profile/59a52f086a6a69358b171297?xhsshare=CopyLink&amp;appuid=59a52f086a6a69358b171297&amp;apptime=1596176173</t>
  </si>
  <si>
    <t>293</t>
  </si>
  <si>
    <t>YT</t>
  </si>
  <si>
    <t>19820491487</t>
  </si>
  <si>
    <t>https://www.xiaohongshu.com/user/profile/5a210de14eacab7fdf3055c5?xhsshare=CopyLink&amp;appuid=5a210de14eacab7fdf3055c5&amp;apptime=1603873407</t>
  </si>
  <si>
    <t>YT发布了一篇小红书笔记，快来看吧！😆 3HwnhstvJjqMOhj 😆 http://xhslink.com/yNqQP，复制本条信息，打开【小红书】App查看精彩内容！</t>
  </si>
  <si>
    <t>407</t>
  </si>
  <si>
    <t>https://www.xiaohongshu.com/user/profile/5f51e68f0000000001000377?xhsshare=CopyLink&amp;appuid=5f51e68f0000000001000377&amp;apptime=1604644032</t>
  </si>
  <si>
    <t>广东潮州</t>
  </si>
  <si>
    <t>小吖詹发布了一篇小红书笔记，快来看吧！😆 JMK3VBKV8zJKosC 😆 http://xhslink.com/J1NVP，复制本条信息，打开【小红书】App查看精彩内容！</t>
  </si>
  <si>
    <t>269</t>
  </si>
  <si>
    <t>张甜妮子</t>
  </si>
  <si>
    <t>yezi0819</t>
  </si>
  <si>
    <t>https://www.xiaohongshu.com/user/profile/58a299b782ec3972119a7d4b?xhsshare=CopyLink&amp;appuid=58a299b782ec3972119a7d4b&amp;apptime=1604628520</t>
  </si>
  <si>
    <t>石家庄</t>
  </si>
  <si>
    <t>张甜妮子发布了一篇小红书笔记，快来看吧！😆 Q70YKlLLeJj2432 😆 http://xhslink.com/4gQPP，复制本条信息，打开【小红书】App查看精彩内容！</t>
  </si>
  <si>
    <t>239</t>
  </si>
  <si>
    <t>合肥</t>
  </si>
  <si>
    <t>5天</t>
  </si>
  <si>
    <t>西柚圆发布了一篇小红书笔记，快来看吧！😆 MzxL91TF7T74fZQ 😆 http://xhslink.com/75IOP，复制本条信息，打开【小红书】App查看精彩内容！</t>
  </si>
  <si>
    <t>167</t>
  </si>
  <si>
    <t>A,粘人的小妖精💃</t>
  </si>
  <si>
    <t>706900538</t>
  </si>
  <si>
    <t>好姑凉</t>
  </si>
  <si>
    <t>https://www.xiaohongshu.com/user/profile/5adfc89fe8ac2b69b2a20752?xhsshare=CopyLink&amp;appuid=5adfc89fe8ac2b69b2a20752&amp;apptime=1604590130</t>
  </si>
  <si>
    <t>辽宁省铁岭市</t>
  </si>
  <si>
    <t>考拉</t>
  </si>
  <si>
    <t>好姑凉发布了一篇小红书笔记，快来看吧！😆 Jc02LiBZoqfulaj 😆 http://xhslink.com/Pk3LP，复制本条信息，打开【小红书】App查看精彩内容！</t>
  </si>
  <si>
    <t>308</t>
  </si>
  <si>
    <t>广东省珠海市香洲区唐家湾镇金凤路18号北京师范大学珠海分校燕华苑8栋（最好发圆通 顺丰 百世） 魏晓畅 13430386104</t>
  </si>
  <si>
    <t>272</t>
  </si>
  <si>
    <t>7天</t>
  </si>
  <si>
    <t>保湿精华 (奇亚籽精萃),抗氧精华 （红石榴精萃）</t>
  </si>
  <si>
    <t>19</t>
  </si>
  <si>
    <t>🍯婉璇</t>
  </si>
  <si>
    <t>河源</t>
  </si>
  <si>
    <t>璇璇bb发布了一篇小红书笔记，快来看吧！😆 Qdv3U0OSvAC1mfK 😆 http://xhslink.com/91bKP，复制本条信息，打开【小红书】App查看精彩内容！</t>
  </si>
  <si>
    <t>311</t>
  </si>
  <si>
    <t>項呦呦</t>
  </si>
  <si>
    <t>15209896224</t>
  </si>
  <si>
    <t>https://www.xiaohongshu.com/user/profile/5e1d1fc50000000001009af8?xhsshare=CopyLink&amp;appuid=5e1d1fc50000000001009af8&amp;apptime=1600138414</t>
  </si>
  <si>
    <t>安徽省合肥市瑶海区磨店安徽广播影视职业技术学院    呦呦 15551294746</t>
  </si>
  <si>
    <t>17</t>
  </si>
  <si>
    <t>广东东莞</t>
  </si>
  <si>
    <t>3天</t>
  </si>
  <si>
    <t>纯仔Cairne发布了一篇小红书笔记，快来看吧！😆 Bow5wSREfQ6dyaz 😆 http://xhslink.com/7rcKP，复制本条信息，打开【小红书】App查看精彩内容！</t>
  </si>
  <si>
    <t>保湿精华 (奇亚籽精萃),抗氧精华 （红石榴精萃）,排浊精华人参、苹果、蜜桃、燕麦、薏仁复合精萃</t>
  </si>
  <si>
    <t>31</t>
  </si>
  <si>
    <t>cc女孩</t>
  </si>
  <si>
    <t>syq730311</t>
  </si>
  <si>
    <t>https://www.xiaohongshu.com/user/profile/5b6ec2152c1b7e0001fd3968?xhsshare=CopyLink&amp;appuid=5b6ec2152c1b7e0001fd3968&amp;apptime=1604584632</t>
  </si>
  <si>
    <t>四川省攀枝花</t>
  </si>
  <si>
    <t>微博，美图秀秀</t>
  </si>
  <si>
    <t>cc女孩发布了一篇小红书笔记，快来看吧！😆 KhM9tMRZDOqEWTX 😆 http://xhslink.com/eJlKP，复制本条信息，打开【小红书】App查看精彩内容！</t>
  </si>
  <si>
    <t>267</t>
  </si>
  <si>
    <t>阿莫的莫   小红书合作</t>
  </si>
  <si>
    <t>13246861734</t>
  </si>
  <si>
    <t>阿莫的莫</t>
  </si>
  <si>
    <t>https://www.xiaohongshu.com/user/profile/5bade0a01a75320001cb7c38?xhsshare=CopyLink&amp;appuid=5bade0a01a75320001cb7c38&amp;apptime=1542600205</t>
  </si>
  <si>
    <t>东莞</t>
  </si>
  <si>
    <t>天</t>
  </si>
  <si>
    <t>286</t>
  </si>
  <si>
    <t>Y</t>
  </si>
  <si>
    <t xml:space="preserve">enen4578 </t>
  </si>
  <si>
    <t>莹仔汽水</t>
  </si>
  <si>
    <t>https://www.xiaohongshu.com/user/profile/5d11971e0000000010020668?xhsshare=CopyLink&amp;appuid=5be78f0844363b63e956b0f3&amp;apptime=1601188924</t>
  </si>
  <si>
    <t>莹仔汽水发布了一篇小红书笔记，快来看吧！😆 2oUX1zfuIOCm4ik 😆 http://xhslink.com/bobQP，复制本条信息，打开【小红书】App查看精彩内容！</t>
  </si>
  <si>
    <t>127</t>
  </si>
  <si>
    <t>何伊涛</t>
  </si>
  <si>
    <t>18820130282</t>
  </si>
  <si>
    <t>https://www.xiaohongshu.com/user/profile/5de60a4700000000010032e9?xhsshare=CopyLink&amp;appuid=595ddf685e87e76d62c44810&amp;apptime=1604587563</t>
  </si>
  <si>
    <t>微博 绿洲</t>
  </si>
  <si>
    <t>涛涛呀发布了一篇小红书笔记，快来看吧！😆 RDJLnzp7kVJ5fVw 😆 http://xhslink.com/6FaLP，复制本条信息，打开【小红书】App查看精彩内容！</t>
  </si>
  <si>
    <t>保湿精华 (奇亚籽精萃),控油精华（蓝睡莲精萃）,焕白精华 （甘草精萃）,抗氧精华 （红石榴精萃）</t>
  </si>
  <si>
    <t>广东河源</t>
  </si>
  <si>
    <t>全糖女孩发布了一篇小红书笔记，快来看吧！😆 xywTKwk8hkqXB55 😆 http://xhslink.com/cn9JP，复制本条信息，打开【小红书】App查看精彩内容！</t>
  </si>
  <si>
    <t>抗氧精华 （红石榴精萃）,排浊精华人参、苹果、蜜桃、燕麦、薏仁复合精萃</t>
  </si>
  <si>
    <t>51</t>
  </si>
  <si>
    <t>重庆</t>
  </si>
  <si>
    <t>这个地方填不了啊有bug</t>
  </si>
  <si>
    <t>296</t>
  </si>
  <si>
    <t>浙江</t>
  </si>
  <si>
    <t>41</t>
  </si>
  <si>
    <t>雨停</t>
  </si>
  <si>
    <t>https://www.xiaohongshu.com/user/profile/5f1bd74e000000000101e80f?xhsshare=CopyLink&amp;appuid=5f1bd74e000000000101e80f&amp;apptime=1604584870</t>
  </si>
  <si>
    <t>泸州</t>
  </si>
  <si>
    <t>https://www.xiaohongshu.com/discovery/item/5f9fbaa1000000000100af3d?apptime=1604584948&amp;appuid=5f1bd74e000000000101e80f&amp;xhsshare=CopyLink</t>
  </si>
  <si>
    <t>控油精华（蓝睡莲精萃）,维稳精华 （圣罗勒+奶蓟草精萃）</t>
  </si>
  <si>
    <t>378</t>
  </si>
  <si>
    <t>绿洲  美图</t>
  </si>
  <si>
    <t>皮蛋瘦肉不要粥发布了一篇小红书笔记，快来看吧！😆 ZWlXNWS90cvM1m6 😆 http://xhslink.com/iwsTP，复制本条信息，打开【小红书】App查看精彩内容！</t>
  </si>
  <si>
    <t>保湿精华 (奇亚籽精萃),排浊精华人参、苹果、蜜桃、燕麦、薏仁复合精萃</t>
  </si>
  <si>
    <t>392</t>
  </si>
  <si>
    <t>Echo</t>
  </si>
  <si>
    <t>https://www.xiaohongshu.com/user/profile/5bc9b5f7152e6600011159e7?xhsshare=CopyLink&amp;appuid=5bc9b5f7152e6600011159e7&amp;apptime=1604647812</t>
  </si>
  <si>
    <t>狸子汐发布了一篇小红书笔记，快来看吧！😆 zCGKdZOyVODtUAd 😆 http://xhslink.com/7uvUP，复制本条信息，打开【小红书】App查看精彩内容！</t>
  </si>
  <si>
    <t>285</t>
  </si>
  <si>
    <t>失眠少女清醒记小红书合作</t>
  </si>
  <si>
    <t>18587356010</t>
  </si>
  <si>
    <t>失眠少女清醒记</t>
  </si>
  <si>
    <t>https://www.xiaohongshu.com/user/profile/5bab95362d833c00015887a9?xhsshare=CopyLink&amp;appuid=5bab95362d833c00015887a9&amp;apptime=1542880311</t>
  </si>
  <si>
    <t>58</t>
  </si>
  <si>
    <t>Zoeyn‮‭</t>
  </si>
  <si>
    <t>https://www.xiaohongshu.com/user/profile/5dad912c0000000001002bb4?xhsshare=CopyLink&amp;appuid=5dad912c0000000001002bb4&amp;apptime=1604585179</t>
  </si>
  <si>
    <t>悠尤有柚发布了一篇小红书笔记，快来看吧！😆 BfRsqPOC6U9ZQKj 😆 http://xhslink.com/WSsKP，复制本条信息，打开【小红书】App查看精彩内容！</t>
  </si>
  <si>
    <t>249</t>
  </si>
  <si>
    <t>甜桃兔丸子发布了一篇小红书笔记，快来看吧！😆 da70JUMIxKT3Qob 😆 http://xhslink.com/uXiPP，复制本条信息，打开【小红书】App查看精彩内容！</t>
  </si>
  <si>
    <t>297</t>
  </si>
  <si>
    <t>https://www.xiaohongshu.com/user/profile/5a4b1f2d4eacab2f595bff75?xhsshare=CopyLink&amp;appuid=5a4b1f2d4eacab2f595bff75&amp;apptime=1604631491</t>
  </si>
  <si>
    <t>中山市</t>
  </si>
  <si>
    <t>Yuli尤加利发布了一篇小红书笔记，快来看吧！😆 16rooLfHQ38Q6Tl 😆 http://xhslink.com/NawQP，复制本条信息，打开【小红书】App查看精彩内容！</t>
  </si>
  <si>
    <t>168</t>
  </si>
  <si>
    <t>https://www.xiaohongshu.com/user/profile/5eb154780000000001002e67?xhsshare=CopyLink&amp;appuid=5eb154780000000001002e67&amp;apptime=1604590207</t>
  </si>
  <si>
    <t>微博 美图</t>
  </si>
  <si>
    <t>http://www.xiaohongshu.com/discovery/item/5fa12a280000000001007009?xhsshare=CopyLink&amp;appuid=5eb154780000000001002e67&amp;apptime=1604590053</t>
  </si>
  <si>
    <t>300</t>
  </si>
  <si>
    <t>Even、zZ</t>
  </si>
  <si>
    <t>17020094582</t>
  </si>
  <si>
    <t>https://www.xiaohongshu.com/user/profile/5927fb535e87e73932bd7066?xhsshare=CopyLink&amp;appuid=5927fb535e87e73932bd7066&amp;apptime=1593521659</t>
  </si>
  <si>
    <t>27</t>
  </si>
  <si>
    <t>A楠楠</t>
  </si>
  <si>
    <t>571269841</t>
  </si>
  <si>
    <t>丁小小</t>
  </si>
  <si>
    <t>https://www.xiaohongshu.com/user/profile/5e1a56160000000001007562?xhsshare=CopyLink&amp;appuid=5e1a56160000000001007562&amp;apptime=1604584392</t>
  </si>
  <si>
    <t>母婴</t>
  </si>
  <si>
    <t>丁小小发布了一篇小红书笔记，快来看吧！😆 szeqLQWNBebMxJN 😆 http://xhslink.com/KkeKP，复制本条信息，打开【小红书】App查看精彩内容！</t>
  </si>
  <si>
    <t>345</t>
  </si>
  <si>
    <t>45</t>
  </si>
  <si>
    <t>https://www.xiaohongshu.com/user/profile/569d8fc11c07df52289c4ad5?xhsshare=CopyLink&amp;appuid=569d8fc11c07df52289c4ad5&amp;apptime=1604584918</t>
  </si>
  <si>
    <t>江苏南京</t>
  </si>
  <si>
    <t>美图，微博，</t>
  </si>
  <si>
    <t>阳小喵发布了一篇小红书笔记，快来看吧！😆 pYbhnyON9nANxqI 😆 http://xhslink.com/uIlKP，复制本条信息，打开【小红书】App查看精彩内容！</t>
  </si>
  <si>
    <t>26</t>
  </si>
  <si>
    <t>爱吃不胖</t>
  </si>
  <si>
    <t>laowang911220</t>
  </si>
  <si>
    <t>https://www.xiaohongshu.com/user/profile/5997a0dc82ec394bed8fbeb0?xhsshare=CopyLink&amp;appuid=5997a0dc82ec394bed8fbeb0&amp;apptime=1604584305</t>
  </si>
  <si>
    <t>江苏省徐州市</t>
  </si>
  <si>
    <t>https://show.meitu.com/personal?uid=1551475611&amp;root_id=1551475611&amp;lang=cn</t>
  </si>
  <si>
    <t>爱吃不胖发布了一篇小红书笔记，快来看吧！😆 qpAzeW9040c6f8V 😆 http://xhslink.com/KQcKP，复制本条信息，打开【小红书】App查看精彩内容！</t>
  </si>
  <si>
    <t>维稳精华 （圣罗勒+奶蓟草精萃）,抗氧精华 （红石榴精萃）</t>
  </si>
  <si>
    <t>256</t>
  </si>
  <si>
    <t>核桃妹儿小红书合作</t>
  </si>
  <si>
    <t>13108195838</t>
  </si>
  <si>
    <t>核桃妹儿</t>
  </si>
  <si>
    <t>https://www.xiaohongshu.com/user/profile/5bab974a8abbba0001941055?xhsshare=CopyLink&amp;appuid=5bab974a8abbba0001941055&amp;apptime=1552537339</t>
  </si>
  <si>
    <t>391</t>
  </si>
  <si>
    <t>天津</t>
  </si>
  <si>
    <t>7天内</t>
  </si>
  <si>
    <t>小粽子发布了一篇小红书笔记，快来看吧！😆 NSJfJawfbQKCCaR 😆 http://xhslink.com/I0fzP，复制本条信息，打开【小红书】App查看精彩内容！</t>
  </si>
  <si>
    <t>281</t>
  </si>
  <si>
    <t>兔兔女神</t>
  </si>
  <si>
    <t>19874246072</t>
  </si>
  <si>
    <t>https://www.xiaohongshu.com/user/profile/5bc46eb1dc0068000128c876?xhsshare=CopyLink&amp;appuid=5bc46eb1dc0068000128c876&amp;apptime=1551252747</t>
  </si>
  <si>
    <t>保湿精华 (奇亚籽精萃),控油精华（蓝睡莲精萃）,焕白精华 （甘草精萃）,维稳精华 （圣罗勒+奶蓟草精萃）,抗氧精华 （红石榴精萃）</t>
  </si>
  <si>
    <t>282</t>
  </si>
  <si>
    <t>爱喝可乐yo</t>
  </si>
  <si>
    <t>16655123867</t>
  </si>
  <si>
    <t>https://www.xiaohongshu.com/user/profile/5bcd716ea8bb6f0001004e69?xhsshare=CopyLink&amp;appuid=5bcd716ea8bb6f0001004e69&amp;apptime=1560828739</t>
  </si>
  <si>
    <t>安徽</t>
  </si>
  <si>
    <t>362</t>
  </si>
  <si>
    <t>https://www.xiaohongshu.com/user/profile/5b66e6f6423b0a0001882971?xhsshare=CopyLink&amp;appuid=5b66e6f6423b0a0001882971&amp;apptime=1604637963</t>
  </si>
  <si>
    <t>https://www.xiaohongshu.com/discovery/item/5e186cf900000000010023ee?xhsshare=CopyLink&amp;appuid=5b66e6f6423b0a0001882971&amp;apptime=1600236159</t>
  </si>
  <si>
    <t>343</t>
  </si>
  <si>
    <t>374</t>
  </si>
  <si>
    <t>四川省达州市</t>
  </si>
  <si>
    <t>星月兔快跑发布了一篇小红书笔记，快来看吧！😆 iBQMVuIpgh7oHXR 😆 http://xhslink.com/yTUSP，复制本条信息，打开【小红书】App查看精彩内容！</t>
  </si>
  <si>
    <t>255</t>
  </si>
  <si>
    <t>奈纱子小红书合作（赶稿中）</t>
  </si>
  <si>
    <t>15626213656</t>
  </si>
  <si>
    <t>奈纱子</t>
  </si>
  <si>
    <t>https://www.xiaohongshu.com/user/profile/5baf31c144deec0001b61c6b?xhsshare=CopyLink&amp;appuid=5baf31c144deec0001b61c6b&amp;apptime=1589166983</t>
  </si>
  <si>
    <t>29</t>
  </si>
  <si>
    <t>小琦喵品合（薯条可接）</t>
  </si>
  <si>
    <t>zq901201</t>
  </si>
  <si>
    <t>小琦喵</t>
  </si>
  <si>
    <t>https://www.xiaohongshu.com/user/profile/55d5409f67bc652bbbcbfbde?xhsshare=CopyLink&amp;appuid=55d5409f67bc652bbbcbfbde&amp;apptime=1583986686</t>
  </si>
  <si>
    <t>小琦喵发布了一篇小红书笔记，快来看吧！😆 W6BNETXsWXpDek4 😆 http://xhslink.com/YpfKP，复制本条信息，打开【小红书】App查看精彩内容！</t>
  </si>
  <si>
    <t>258</t>
  </si>
  <si>
    <t>一粒大米。  小红书合作</t>
  </si>
  <si>
    <t>18587252362</t>
  </si>
  <si>
    <t>一粒大米~</t>
  </si>
  <si>
    <t xml:space="preserve">https://www.xiaohongshu.com/user/profile/5bdbfe81f60ac60001386029?xhsshare=CopyLink&amp;appuid=5bdbfe81f60ac60001386029&amp;apptime=1545038648  </t>
  </si>
  <si>
    <t>284</t>
  </si>
  <si>
    <t>安吉莉卡 小红书</t>
  </si>
  <si>
    <t>222</t>
  </si>
  <si>
    <t>13959776681</t>
  </si>
  <si>
    <t>Hebe</t>
  </si>
  <si>
    <t>泉州</t>
  </si>
  <si>
    <t>Hebe发布了一篇小红书笔记，快来看吧！😆 QG4nWPuFRm2b5oR 😆 http://xhslink.com/D0KNP，复制本条信息，打开【小红书】App查看精彩内容！</t>
  </si>
  <si>
    <t>259</t>
  </si>
  <si>
    <t>98</t>
  </si>
  <si>
    <t>Lcorgi-</t>
  </si>
  <si>
    <t>KKKHJ4882</t>
  </si>
  <si>
    <t>LCORGI 柯小基</t>
  </si>
  <si>
    <t>https://www.xiaohongshu.com/user/profile/5c475c360000000011010c4d?xhsshare=CopyLink&amp;appuid=5c475c360000000011010c4d&amp;apptime=1600185260</t>
  </si>
  <si>
    <t>🈚️</t>
  </si>
  <si>
    <t>LCORGI 柯小基发布了一篇小红书笔记，快来看吧！😆 YTIJymb71BW48Fw 😆 http://xhslink.com/VIKKP，复制本条信息，打开【小红书】App查看精彩内容！</t>
  </si>
  <si>
    <t>340</t>
  </si>
  <si>
    <t>和和wink</t>
  </si>
  <si>
    <t>18701112031</t>
  </si>
  <si>
    <t>https://www.xiaohongshu.com/user/profile/5bb0a49bcd338f00016f82b9?xhsshare=CopyLink&amp;appuid=5bb0a49bcd338f00016f82b9&amp;apptime=1560310382</t>
  </si>
  <si>
    <t>北京</t>
  </si>
  <si>
    <t>337</t>
  </si>
  <si>
    <t>黑糖啵啵酱</t>
  </si>
  <si>
    <t>17846745098</t>
  </si>
  <si>
    <t xml:space="preserve">https://www.xiaohongshu.com/user/profile/5bb6f46b6ccde00001685797?xhsshare=CopyLink&amp;appuid=5bb6f46b6ccde00001685797&amp;apptime=15749 </t>
  </si>
  <si>
    <t>344</t>
  </si>
  <si>
    <t>柠七不加冰</t>
  </si>
  <si>
    <t>18928452932</t>
  </si>
  <si>
    <t>https://www.xiaohongshu.com/user/profile/5ed46237000000000101f05a?xhsshare=CopyLink&amp;appuid=5ed46237000000000101f05a&amp;apptime=1601647446</t>
  </si>
  <si>
    <t>柠七不加冰发布了一篇小红书笔记，快来看吧！😆 dbko7gNpBdiSOD7 😆 http://xhslink.com/S3aRP，复制本条信息，打开【小红书】App查看精彩内容！</t>
  </si>
  <si>
    <t>262</t>
  </si>
  <si>
    <t>许嘀嘀</t>
  </si>
  <si>
    <t>FIFI-BEAUTY</t>
  </si>
  <si>
    <t>https://www.xiaohongshu.com/user/profile/5c28bae0000000000602f154?xhsshare=CopyLink&amp;appuid=56c6847d1c07df21022ba284&amp;apptime=1596593951</t>
  </si>
  <si>
    <t>微博（结款前两天才能发）</t>
  </si>
  <si>
    <t>http://xhslink.com/0fqrP</t>
  </si>
  <si>
    <t>304</t>
  </si>
  <si>
    <t>半口奶酪呀</t>
  </si>
  <si>
    <t>15132062771</t>
  </si>
  <si>
    <t>https://www.xiaohongshu.com/user/profile/5baddd0d8e36b50001ae16ac?xhsshare=CopyLink&amp;appuid=5baddd0d8e36b50001ae16ac&amp;apptime=1597982443</t>
  </si>
  <si>
    <t>河南省南阳市宛城区枣林街道长江路南阳理工学院（麻烦尽量不要发德邦快递）  半口奶酪呀   13203794908</t>
  </si>
  <si>
    <t>120</t>
  </si>
  <si>
    <t>糯米团子</t>
  </si>
  <si>
    <t>yangyang_zan</t>
  </si>
  <si>
    <t>https://www.xiaohongshu.com/user/profile/58c544bb6a6a695eb40c84e3?xhsshare=CopyLink&amp;appuid=58c544bb6a6a695eb40c84e3&amp;apptime=1582553093</t>
  </si>
  <si>
    <t>微博 网易考拉</t>
  </si>
  <si>
    <t>糯米团子发布了一篇小红书笔记，快来看吧！😆 SrxVGZXsaFPKJw1 😆 http://xhslink.com/gI6KP，复制本条信息，打开【小红书】App查看精彩内容！</t>
  </si>
  <si>
    <t>312</t>
  </si>
  <si>
    <t>阿鱼别跑</t>
  </si>
  <si>
    <t>17336251277</t>
  </si>
  <si>
    <t>https://www.xiaohongshu.com/user/profile/5b5955bae8ac2b5ce3c676ed?xhsshare=CopyLink&amp;appuid=5b5955bae8ac2b5ce3c676ed&amp;apptime=1600399124</t>
  </si>
  <si>
    <t>广东省东莞市厚街镇寮夏德运鞋城2楼A07   15219352453   王祖贤</t>
  </si>
  <si>
    <t>维稳精华 （圣罗勒+奶蓟草精萃）,抗氧精华 （红石榴精萃）,排浊精华人参、苹果、蜜桃、燕麦、薏仁复合精萃</t>
  </si>
  <si>
    <t>270</t>
  </si>
  <si>
    <t>是莹滢a</t>
  </si>
  <si>
    <t>15820208071</t>
  </si>
  <si>
    <t>https://www.xiaohongshu.com/user/profile/5bc9b394dbcfaf0001605159?xhsshare=CopyLink&amp;appuid=5bc9b394dbcfaf0001605159&amp;apptime=1595383844</t>
  </si>
  <si>
    <t>254</t>
  </si>
  <si>
    <t>37</t>
  </si>
  <si>
    <t>躲在阳光背后</t>
  </si>
  <si>
    <t>hen15532609551</t>
  </si>
  <si>
    <t>李周一</t>
  </si>
  <si>
    <t>https://www.xiaohongshu.com/user/profile/5e8c3e4c0000000001008299?xhsshare=CopyLink&amp;appuid=5e8c3e4c0000000001008299&amp;apptime=1604584781</t>
  </si>
  <si>
    <t>辽宁铁岭</t>
  </si>
  <si>
    <t>抖音微博</t>
  </si>
  <si>
    <t>李周一发布了一篇小红书笔记，快来看吧！😆 9IQVRl6gx4gGUsM 😆 http://xhslink.com/2joKP，复制本条信息，打开【小红书】App查看精彩内容！</t>
  </si>
  <si>
    <t>标绿转为图文</t>
  </si>
  <si>
    <t>标黄合作视频</t>
  </si>
  <si>
    <t>送产品</t>
  </si>
  <si>
    <t>图文笔记报价</t>
  </si>
  <si>
    <t>粉丝10w+达人视频合作最低价</t>
  </si>
  <si>
    <t>报名状态</t>
  </si>
  <si>
    <t>核销时间</t>
  </si>
  <si>
    <t>核销人</t>
  </si>
  <si>
    <t>备注说明</t>
  </si>
  <si>
    <t>报名时间</t>
  </si>
  <si>
    <t>188</t>
  </si>
  <si>
    <t>店内拍：身体乳+保湿精华+焕白精华</t>
  </si>
  <si>
    <t>图文合作</t>
  </si>
  <si>
    <t>小红书</t>
  </si>
  <si>
    <t>稿费300(粉丝数量1w-3w)</t>
  </si>
  <si>
    <t>0</t>
  </si>
  <si>
    <t>2</t>
  </si>
  <si>
    <t>和我说话请投币</t>
  </si>
  <si>
    <t>1184907778</t>
  </si>
  <si>
    <t>13138599983</t>
  </si>
  <si>
    <t>奶油叮叮桃</t>
  </si>
  <si>
    <t>https://www.xiaohongshu.com/user/profile/5ef703bf00000000010052c2?xhsshare=CopyLink&amp;appuid=5ef703bf00000000010052c2&amp;apptime=1604584091</t>
  </si>
  <si>
    <t xml:space="preserve">美图 </t>
  </si>
  <si>
    <t>277</t>
  </si>
  <si>
    <t>尧尧</t>
  </si>
  <si>
    <t>lumosyaos</t>
  </si>
  <si>
    <t>13317950813</t>
  </si>
  <si>
    <t>Lumos孙尧</t>
  </si>
  <si>
    <t>https://www.xiaohongshu.com/user/profile/5c83a5d60000000011005d33?xhsshare=CopyLink&amp;appuid=5c83a5d60000000011005d33&amp;apptime=1604629474</t>
  </si>
  <si>
    <t>南昌</t>
  </si>
  <si>
    <t>小红书 微博dy</t>
  </si>
  <si>
    <t>172</t>
  </si>
  <si>
    <t>颜小花🌸（pr催稿22点后回复）</t>
  </si>
  <si>
    <t>yan908550950</t>
  </si>
  <si>
    <t>18669177879</t>
  </si>
  <si>
    <t>颜她她</t>
  </si>
  <si>
    <t>https://www.xiaohongshu.com/user/profile/58e5a6ed6a6a697e68ddaa12?xhsshare=CopyLink&amp;appuid=58e5a6ed6a6a697e68ddaa12&amp;apptime=1604590746</t>
  </si>
  <si>
    <t>昆明</t>
  </si>
  <si>
    <t>小红书b站</t>
  </si>
  <si>
    <t>颜她她发布了一篇小红书笔记，快来看吧！😆 HGehiSf5WNG2CTR 😆 http://xhslink.com/LthMP，复制本条信息，打开【小红书】App查看精彩内容！</t>
  </si>
  <si>
    <t>要勤劳的tracy</t>
  </si>
  <si>
    <t xml:space="preserve">tracycxq </t>
  </si>
  <si>
    <t>13624055320</t>
  </si>
  <si>
    <t>俄罗斯大娃娃</t>
  </si>
  <si>
    <t>https://www.xiaohongshu.com/user/profile/5a994f2ce8ac2b4d0228c6e2?xhsshare=CopyLink&amp;appuid=559bb483f5a2631722f381ea&amp;apptime=1604584197</t>
  </si>
  <si>
    <t>沈阳</t>
  </si>
  <si>
    <t>俄罗斯大娃娃发布了一篇小红书笔记，快来看吧！😆 ieeTlgzQLvxOiGe 😆 http://xhslink.com/RmaKP，复制本条信息，打开【小红书】App查看精彩内容！</t>
  </si>
  <si>
    <t>8</t>
  </si>
  <si>
    <t>JinYeong🍊</t>
  </si>
  <si>
    <t>JYeong_914</t>
  </si>
  <si>
    <t>13554961046</t>
  </si>
  <si>
    <t>Jyeong</t>
  </si>
  <si>
    <t>https://www.xiaohongshu.com/user/profile/5ea0088b00000000010036d1?xhsshare=CopyLink&amp;appuid=5ea0088b00000000010036d1&amp;apptime=1592643359</t>
  </si>
  <si>
    <t xml:space="preserve">微博 美图 </t>
  </si>
  <si>
    <t>Jyeong发布了一篇小红书笔记，快来看吧！😆 YsWkQnRuHC2kbmT 😆 http://xhslink.com/tb9JP，复制本条信息，打开【小红书】App查看精彩内容！</t>
  </si>
  <si>
    <t>保湿精华 (奇亚籽精萃),焕白精华 （甘草精萃）,维稳精华 （圣罗勒+奶蓟草精萃）,抗氧精华 （红石榴精萃）</t>
  </si>
  <si>
    <t>141</t>
  </si>
  <si>
    <t>你猜ʚ⃛ɞ</t>
  </si>
  <si>
    <t>美图 逛逛</t>
  </si>
  <si>
    <t>0 不接视频</t>
  </si>
  <si>
    <t>10</t>
  </si>
  <si>
    <t>小可爱的老王</t>
  </si>
  <si>
    <t>supermanhurt</t>
  </si>
  <si>
    <t>18336396936</t>
  </si>
  <si>
    <t>https://www.xiaohongshu.com/user/profile/5b656d0ea0b651000146bf41?xhsshare=CopyLink&amp;appuid=5b656d0ea0b651000146bf41&amp;apptime=1604583933</t>
  </si>
  <si>
    <t>河南郑州</t>
  </si>
  <si>
    <t>稿费500(粉丝数量3w-5w)</t>
  </si>
  <si>
    <t>小可爱的老王发布了一篇小红书笔记，快来看吧！😆 fhTZ4sGarJng3L4 😆 http://xhslink.com/3F9JP，复制本条信息，打开【小红书】App查看精彩内容！</t>
  </si>
  <si>
    <t>61</t>
  </si>
  <si>
    <t>💜</t>
  </si>
  <si>
    <t>成都</t>
  </si>
  <si>
    <t>12</t>
  </si>
  <si>
    <t>青书</t>
  </si>
  <si>
    <t>18201616332</t>
  </si>
  <si>
    <t>不吃主食要变丑</t>
  </si>
  <si>
    <t>https://www.xiaohongshu.com/user/profile/5656933fa40e1815c7afed44?xhsshare=CopyLink&amp;appuid=5656933fa40e1815c7afed44&amp;apptime=1604584295</t>
  </si>
  <si>
    <t>小红书，快手</t>
  </si>
  <si>
    <t>125</t>
  </si>
  <si>
    <t>BB</t>
  </si>
  <si>
    <t>q1191855665</t>
  </si>
  <si>
    <t>18901560577</t>
  </si>
  <si>
    <t>一桶饼饼</t>
  </si>
  <si>
    <t>https://www.xiaohongshu.com/user/profile/5d8c9a4d0000000001001d92?xhsshare=CopyLink&amp;appuid=5d8c9a4d0000000001001d92&amp;apptime=1604587648</t>
  </si>
  <si>
    <t>一桶饼饼发布了一篇小红书笔记，快来看吧！😆 MxymxiaCrMAumjZ 😆 http://xhslink.com/BCgLP，复制本条信息，打开【小红书】App查看精彩内容！</t>
  </si>
  <si>
    <t>14</t>
  </si>
  <si>
    <t>哈密呱~</t>
  </si>
  <si>
    <t>xlx1214752584</t>
  </si>
  <si>
    <t>13680337751</t>
  </si>
  <si>
    <t>谢大大大笨蛋</t>
  </si>
  <si>
    <t>https://www.xiaohongshu.com/user/profile/55a88eefa75c9551479e4948?xhsshare=CopyLink&amp;appuid=55a88eefa75c9551479e4948&amp;apptime=1604584222</t>
  </si>
  <si>
    <t>珠海市</t>
  </si>
  <si>
    <t>15</t>
  </si>
  <si>
    <t>Emma</t>
  </si>
  <si>
    <t>addy_990803</t>
  </si>
  <si>
    <t>15999962057</t>
  </si>
  <si>
    <t>是大东东呀</t>
  </si>
  <si>
    <t>https://www.xiaohongshu.com/user/profile/5eda0d6900000000010036e0?xhsshare=CopyLink&amp;appuid=5b9dcdbc088c520001011d69&amp;apptime=1604584281</t>
  </si>
  <si>
    <t>护肤,彩妆,美食</t>
  </si>
  <si>
    <t>暂无</t>
  </si>
  <si>
    <t>保湿精华 (奇亚籽精萃),焕白精华 （甘草精萃）,抗氧精华 （红石榴精萃）,排浊精华人参、苹果、蜜桃、燕麦、薏仁复合精萃</t>
  </si>
  <si>
    <t>16</t>
  </si>
  <si>
    <t>X</t>
  </si>
  <si>
    <t>xuanxuan123211234567</t>
  </si>
  <si>
    <t>13774213892</t>
  </si>
  <si>
    <t>Yy1227</t>
  </si>
  <si>
    <t>https://www.xiaohongshu.com/user/profile/5c35b594000000000700787b?xhsshare=CopyLink&amp;appuid=5c35b594000000000700787b&amp;apptime=1604584316</t>
  </si>
  <si>
    <t>上海</t>
  </si>
  <si>
    <t>Yy1227发布了一篇小红书笔记，快来看吧！😆 6VQur4oS4tt7wB8 😆 http://xhslink.com/rtbKP，复制本条信息，打开【小红书】App查看精彩内容！</t>
  </si>
  <si>
    <t>焕白精华 （甘草精萃）,抗氧精华 （红石榴精萃）,排浊精华人参、苹果、蜜桃、燕麦、薏仁复合精萃</t>
  </si>
  <si>
    <t>13602333887</t>
  </si>
  <si>
    <t>不合作图文</t>
  </si>
  <si>
    <t>273</t>
  </si>
  <si>
    <t>薯条酱🍟  小红书合作</t>
  </si>
  <si>
    <t>16503352699</t>
  </si>
  <si>
    <t>20</t>
  </si>
  <si>
    <t>y</t>
  </si>
  <si>
    <t>949196293</t>
  </si>
  <si>
    <t>15622954536</t>
  </si>
  <si>
    <t>吃一口葡萄🍇</t>
  </si>
  <si>
    <t>https://www.xiaohongshu.com/user/profile/59c8f6c044363b5f287b2eef?xhsshare=CopyLink&amp;appuid=59c8f6c044363b5f287b2eef&amp;apptime=1604584331</t>
  </si>
  <si>
    <t>广东省东莞市</t>
  </si>
  <si>
    <t>可以的</t>
  </si>
  <si>
    <t>3天内</t>
  </si>
  <si>
    <t>吃一口葡萄🍇发布了一篇小红书笔记，快来看吧！😆 eVj6wlZAH6TTmw3 😆 http://xhslink.com/iHeKP，复制本条信息，打开【小红书】App查看精彩内容！</t>
  </si>
  <si>
    <t>164</t>
  </si>
  <si>
    <t>四川省绵阳市</t>
  </si>
  <si>
    <t>微博绿洲</t>
  </si>
  <si>
    <t>15571650605</t>
  </si>
  <si>
    <t>23</t>
  </si>
  <si>
    <t>小九月</t>
  </si>
  <si>
    <t>464772260</t>
  </si>
  <si>
    <t>15293948223</t>
  </si>
  <si>
    <t>https://www.xiaohongshu.com/user/profile/5c611fa00000000012006a73?xhsshare=CopyLink&amp;appuid=5c611fa00000000012006a73&amp;apptime=1604581170</t>
  </si>
  <si>
    <t>微博  绿洲</t>
  </si>
  <si>
    <t>15353249727</t>
  </si>
  <si>
    <t>17820685036</t>
  </si>
  <si>
    <t>15062606741</t>
  </si>
  <si>
    <t>19182250912</t>
  </si>
  <si>
    <t>170</t>
  </si>
  <si>
    <t>白白巫</t>
  </si>
  <si>
    <t>bb630018386</t>
  </si>
  <si>
    <t>14718282523</t>
  </si>
  <si>
    <t>https://www.xiaohongshu.com/user/profile/5cff6caa000000001101648e?xhsshare=CopyLink&amp;appuid=5f85d67900000000010081f3&amp;apptime=1602925331</t>
  </si>
  <si>
    <t>彩妆</t>
  </si>
  <si>
    <t>13533417686</t>
  </si>
  <si>
    <t>30</t>
  </si>
  <si>
    <t>Cq</t>
  </si>
  <si>
    <t>caoqiong811</t>
  </si>
  <si>
    <t>13735860841</t>
  </si>
  <si>
    <t>cq811</t>
  </si>
  <si>
    <t>https://www.xiaohongshu.com/user/profile/5a3e67d4e8ac2b1759e44cc8?xhsshare=CopyLink&amp;appuid=5a3e67d4e8ac2b1759e44cc8&amp;apptime=1604584620</t>
  </si>
  <si>
    <t>杭州</t>
  </si>
  <si>
    <t>美图，微博</t>
  </si>
  <si>
    <t>15200009893</t>
  </si>
  <si>
    <t>32</t>
  </si>
  <si>
    <t>Matata🦁</t>
  </si>
  <si>
    <t>chuochuohahaha</t>
  </si>
  <si>
    <t>13726399941</t>
  </si>
  <si>
    <t>隔壁小蛙</t>
  </si>
  <si>
    <t>https://www.xiaohongshu.com/user/profile/5f0874000000000001007dcb?xhsshare=CopyLink&amp;appuid=5f0874000000000001007dcb&amp;apptime=1604584668</t>
  </si>
  <si>
    <t>佛山</t>
  </si>
  <si>
    <t>33</t>
  </si>
  <si>
    <t>7uuu</t>
  </si>
  <si>
    <t>tosaka27999</t>
  </si>
  <si>
    <t>19983454575</t>
  </si>
  <si>
    <t>姜橙鹿鹿</t>
  </si>
  <si>
    <t>https://www.xiaohongshu.com/user/profile/5d6205a70000000001018553?xhsshare=CopyLink&amp;appuid=5d6205a70000000001018553&amp;apptime=1604584748</t>
  </si>
  <si>
    <t>34</t>
  </si>
  <si>
    <t>阿湛</t>
  </si>
  <si>
    <t>sqyllhzyq</t>
  </si>
  <si>
    <t>18144265519</t>
  </si>
  <si>
    <t>一林灰兔</t>
  </si>
  <si>
    <t>https://www.xiaohongshu.com/user/profile/5f3ba967000000000101c704?xhsshare=CopyLink&amp;appuid=5f3ba967000000000101c704&amp;apptime=1604584772</t>
  </si>
  <si>
    <t>一林灰兔发布了一篇小红书笔记，快来看吧！😆 yaD1SwrhxBSyxTC 😆 http://xhslink.com/NynKP，复制本条信息，打开【小红书】App查看精彩内容！</t>
  </si>
  <si>
    <t>18128693309</t>
  </si>
  <si>
    <t>36</t>
  </si>
  <si>
    <t>Q</t>
  </si>
  <si>
    <t>DALIAN10025</t>
  </si>
  <si>
    <t>15179312666</t>
  </si>
  <si>
    <t>Q宝</t>
  </si>
  <si>
    <t>https://www.xiaohongshu.com/user/profile/5a4b68454eacab47631b72aa?xhsshare=CopyLink&amp;appuid=5a4b68454eacab47631b72aa&amp;apptime=1604583872</t>
  </si>
  <si>
    <t>江西南昌</t>
  </si>
  <si>
    <t>微博 绿洲 西北街</t>
  </si>
  <si>
    <t>Q宝发布了一篇小红书笔记，快来看吧！😆 HzOi6AI2M6OdKw1 😆 http://xhslink.com/NznKP，复制本条信息，打开【小红书】App查看精彩内容！</t>
  </si>
  <si>
    <t>13591075770</t>
  </si>
  <si>
    <t>21</t>
  </si>
  <si>
    <t>小主儿.</t>
  </si>
  <si>
    <t>ycy1006475595</t>
  </si>
  <si>
    <t>15048644604</t>
  </si>
  <si>
    <t>酷酷的雨</t>
  </si>
  <si>
    <t>https://www.xiaohongshu.com/user/profile/59c5861282ec3966959082b5?xhsshare=CopyLink&amp;appuid=59c5861282ec3966959082b5&amp;apptime=1604584322</t>
  </si>
  <si>
    <t>浙江省</t>
  </si>
  <si>
    <t>美图秀秀  西五街</t>
  </si>
  <si>
    <t>15904103392</t>
  </si>
  <si>
    <t>40</t>
  </si>
  <si>
    <t>陈小瘦</t>
  </si>
  <si>
    <t>LJWeisheit</t>
  </si>
  <si>
    <t>18126797416</t>
  </si>
  <si>
    <t>哆啦莓莓</t>
  </si>
  <si>
    <t>https://www.xiaohongshu.com/user/profile/5cde43d2000000001701b32e?xhsshare=CopyLink&amp;appuid=5cde43d2000000001701b32e&amp;apptime=1604584859</t>
  </si>
  <si>
    <t>不合作视频</t>
  </si>
  <si>
    <t>154</t>
  </si>
  <si>
    <t>108</t>
  </si>
  <si>
    <t>187</t>
  </si>
  <si>
    <t>🐬</t>
  </si>
  <si>
    <t>广东中山</t>
  </si>
  <si>
    <t>13376773977</t>
  </si>
  <si>
    <t>19158840237</t>
  </si>
  <si>
    <t>266</t>
  </si>
  <si>
    <t>四川省</t>
  </si>
  <si>
    <t>48</t>
  </si>
  <si>
    <t>矜野</t>
  </si>
  <si>
    <t>LUY19900420</t>
  </si>
  <si>
    <t>13411929053</t>
  </si>
  <si>
    <t>卷卷开心了</t>
  </si>
  <si>
    <t>https://www.xiaohongshu.com/user/profile/5f09399b0000000001000ce6?xhsshare=CopyLink&amp;appuid=5f09399b0000000001000ce6&amp;apptime=1604585072</t>
  </si>
  <si>
    <t>肇庆</t>
  </si>
  <si>
    <t>不可</t>
  </si>
  <si>
    <t>15042029690</t>
  </si>
  <si>
    <t>18927005225</t>
  </si>
  <si>
    <t>52</t>
  </si>
  <si>
    <t>牙牙</t>
  </si>
  <si>
    <t>Sheyay</t>
  </si>
  <si>
    <t>15202029408</t>
  </si>
  <si>
    <t>https://www.xiaohongshu.com/user/profile/5f1ee0da0000000001004d80?xhsshare=CopyLink&amp;appuid=5f1ee0da0000000001004d80&amp;apptime=1602243973</t>
  </si>
  <si>
    <t>微博美图</t>
  </si>
  <si>
    <t>382</t>
  </si>
  <si>
    <t>夭夭爱吃麦旋风</t>
  </si>
  <si>
    <t>Qyy2000-</t>
  </si>
  <si>
    <t>18570478945</t>
  </si>
  <si>
    <t>https://www.xiaohongshu.com/user/profile/5cd69ce4000000001103bf3a?xhsshare=CopyLink&amp;appuid=5cd69ce4000000001103bf3a&amp;apptime=1571022071</t>
  </si>
  <si>
    <t>海南</t>
  </si>
  <si>
    <t>406</t>
  </si>
  <si>
    <t>青青子菁🐳</t>
  </si>
  <si>
    <t>南宁</t>
  </si>
  <si>
    <t>44</t>
  </si>
  <si>
    <t>广东惠州</t>
  </si>
  <si>
    <t>保湿精华 (奇亚籽精萃),焕白精华 （甘草精萃）,抗氧精华 （红石榴精萃）</t>
  </si>
  <si>
    <t>56</t>
  </si>
  <si>
    <t>LIU🌙</t>
  </si>
  <si>
    <t>waljc0530</t>
  </si>
  <si>
    <t>18332363880</t>
  </si>
  <si>
    <t>小刘不吃香菜</t>
  </si>
  <si>
    <t>https://www.xiaohongshu.com/user/profile/5a1ec4e211be105f82201c8c?xhsshare=CopyLink&amp;appuid=5a1ec4e211be105f82201c8c&amp;apptime=1603350129</t>
  </si>
  <si>
    <t>大连</t>
  </si>
  <si>
    <t>195</t>
  </si>
  <si>
    <t>18306028269</t>
  </si>
  <si>
    <t>301</t>
  </si>
  <si>
    <t>广东省茂名市</t>
  </si>
  <si>
    <t>保湿精华 (奇亚籽精萃),控油精华（蓝睡莲精萃）,焕白精华 （甘草精萃）,维稳精华 （圣罗勒+奶蓟草精萃）</t>
  </si>
  <si>
    <t>131</t>
  </si>
  <si>
    <t>WENROUU-</t>
  </si>
  <si>
    <t>w18379973787</t>
  </si>
  <si>
    <t>18397818284</t>
  </si>
  <si>
    <t>桃子蜜</t>
  </si>
  <si>
    <t>https://www.xiaohongshu.com/user/profile/5ad988174eacab202672599a?xhsshare=CopyLink&amp;appuid=5ad988174eacab202672599a&amp;apptime=1604587771</t>
  </si>
  <si>
    <t>江西省南昌市</t>
  </si>
  <si>
    <t>好</t>
  </si>
  <si>
    <t xml:space="preserve">  桃子蜜发布了一篇小红书笔记，快来看吧！😆 ThNbuBOxERgG1QK 😆 http://xhslink.com/N0lLP，复制本条信息，打开【小红书】App查看精彩内容！</t>
  </si>
  <si>
    <t>253</t>
  </si>
  <si>
    <t>山东省济宁</t>
  </si>
  <si>
    <t>，</t>
  </si>
  <si>
    <t>62</t>
  </si>
  <si>
    <t>骄傲的倔强</t>
  </si>
  <si>
    <t>clhz19920111</t>
  </si>
  <si>
    <t>13620025607</t>
  </si>
  <si>
    <t>牛仔</t>
  </si>
  <si>
    <t>https://www.xiaohongshu.com/user/profile/5ed7b129000000000101d923?xhsshare=CopyLink&amp;appuid=5ed7b129000000000101d923&amp;apptime=1604582665</t>
  </si>
  <si>
    <t>广东</t>
  </si>
  <si>
    <t>控油精华（蓝睡莲精萃）,焕白精华 （甘草精萃）,抗氧精华 （红石榴精萃）</t>
  </si>
  <si>
    <t>63</t>
  </si>
  <si>
    <t>a</t>
  </si>
  <si>
    <t>ZT598-</t>
  </si>
  <si>
    <t>13148674380</t>
  </si>
  <si>
    <t>放羊的小昭</t>
  </si>
  <si>
    <t>https://www.xiaohongshu.com/user/profile/5ebf98f2000000000101dcb3?xhsshare=CopyLink&amp;appuid=5ebf98f2000000000101dcb3&amp;apptime=1604585282</t>
  </si>
  <si>
    <t>广东阳江</t>
  </si>
  <si>
    <t>放羊的小昭发布了一篇小红书笔记，快来看吧！😆 TWPVvkt9gidAIOJ 😆 http://xhslink.com/KbwKP，复制本条信息，打开【小红书】App查看精彩内容！</t>
  </si>
  <si>
    <t>53</t>
  </si>
  <si>
    <t>韶关</t>
  </si>
  <si>
    <t>不接视频</t>
  </si>
  <si>
    <t>65</t>
  </si>
  <si>
    <t>柠檬茶飞TEA</t>
  </si>
  <si>
    <t>RICH37x</t>
  </si>
  <si>
    <t>13266843134</t>
  </si>
  <si>
    <t>https://www.xiaohongshu.com/user/profile/5ec8bdd0000000000101e6d3?xhsshare=CopyLink&amp;appuid=5ec8bdd0000000000101e6d3&amp;apptime=1602740869</t>
  </si>
  <si>
    <t>213</t>
  </si>
  <si>
    <t>EURIDIC</t>
  </si>
  <si>
    <t>siting_YY</t>
  </si>
  <si>
    <t>18924608453</t>
  </si>
  <si>
    <t>贰十二</t>
  </si>
  <si>
    <t>https://www.xiaohongshu.com/user/profile/5e6c5b4e0000000001005b9e?xhsshare=CopyLink&amp;appuid=5e6c5b4e0000000001005b9e&amp;apptime=1604598572</t>
  </si>
  <si>
    <t>68</t>
  </si>
  <si>
    <t>Cafune</t>
  </si>
  <si>
    <t>only1-ly</t>
  </si>
  <si>
    <t>19981473539</t>
  </si>
  <si>
    <t>小船抛锚了</t>
  </si>
  <si>
    <t>https://www.xiaohongshu.com/user/profile/5ef83ec60000000001006211?xhsshare=CopyLink&amp;appuid=5ef83ec60000000001006211&amp;apptime=1604585361</t>
  </si>
  <si>
    <t>四川遂宁</t>
  </si>
  <si>
    <t>69</t>
  </si>
  <si>
    <t>👧</t>
  </si>
  <si>
    <t>ZfsX-1999</t>
  </si>
  <si>
    <t>14718452105</t>
  </si>
  <si>
    <t>沐兮子</t>
  </si>
  <si>
    <t>https://www.xiaohongshu.com/user/profile/5eff1ac40000000001000dd5?xhsshare=CopyLink&amp;appuid=5eff1ac40000000001000dd5&amp;apptime=1604585351</t>
  </si>
  <si>
    <t>70</t>
  </si>
  <si>
    <t>拾陆</t>
  </si>
  <si>
    <t>15881391820</t>
  </si>
  <si>
    <t>草莓热可可</t>
  </si>
  <si>
    <t>https://www.xiaohongshu.com/user/profile/5f2517550000000001008489?xhsshare=CopyLink&amp;appuid=5f2517550000000001008489&amp;apptime=1604317227</t>
  </si>
  <si>
    <t>草莓热可可发布了一篇小红书笔记，快来看吧！😆 RHV27qZE1MJqoEE 😆 http://xhslink.com/gyzKP，复制本条信息，打开【小红书】App查看精彩内容！</t>
  </si>
  <si>
    <t>28</t>
  </si>
  <si>
    <t>ᝰStarlightᝰ</t>
  </si>
  <si>
    <t>17260178806</t>
  </si>
  <si>
    <t>恩恩小姐姐</t>
  </si>
  <si>
    <t>https://www.xiaohongshu.com/user/profile/5da5249b0000000001001428?xhsshare=CopyLink&amp;appuid=5da5249b0000000001001428&amp;apptime=1604584486</t>
  </si>
  <si>
    <t>广东省</t>
  </si>
  <si>
    <t>72</t>
  </si>
  <si>
    <t>黑心妈咪</t>
  </si>
  <si>
    <t>heibai2468</t>
  </si>
  <si>
    <t>18856034500</t>
  </si>
  <si>
    <t>https://www.xiaohongshu.com/user/profile/596b73815e87e7369c0147bc?xhsshare=CopyLink&amp;appuid=596b73815e87e7369c0147bc&amp;apptime=1604585391</t>
  </si>
  <si>
    <t>安庆</t>
  </si>
  <si>
    <t>！</t>
  </si>
  <si>
    <t>黑心妈咪发布了一篇小红书笔记，快来看吧！😆 GSGPdeOqo5WQrKt 😆 http://xhslink.com/4CyKP，复制本条信息，打开【小红书】App查看精彩内容！</t>
  </si>
  <si>
    <t>73</t>
  </si>
  <si>
    <t>小小橡皮檫</t>
  </si>
  <si>
    <t>c20180618cc</t>
  </si>
  <si>
    <t>15820540284</t>
  </si>
  <si>
    <t>https://www.xiaohongshu.com/user/profile/5db6722f0000000001001a67?xhsshare=CopyLink&amp;appuid=5db6722f0000000001001a67&amp;apptime=1604585430</t>
  </si>
  <si>
    <t>广东省中山</t>
  </si>
  <si>
    <t>广东深圳</t>
  </si>
  <si>
    <t>小红书 微博 绿洲</t>
  </si>
  <si>
    <t>75</t>
  </si>
  <si>
    <t>m1791363035</t>
  </si>
  <si>
    <t>15689035058</t>
  </si>
  <si>
    <t>马</t>
  </si>
  <si>
    <t>https://www.xiaohongshu.com/user/profile/5b0f6eec11be1042b8f3ef62?xhsshare=CopyLink&amp;appuid=5b0f6eec11be1042b8f3ef62&amp;apptime=1604585503</t>
  </si>
  <si>
    <t>山东省济南市</t>
  </si>
  <si>
    <t>76</t>
  </si>
  <si>
    <t>菲子</t>
  </si>
  <si>
    <t>sufei0505</t>
  </si>
  <si>
    <t>13410146211</t>
  </si>
  <si>
    <t>雨莱</t>
  </si>
  <si>
    <t>https://www.xiaohongshu.com/user/profile/5dbaadf40000000001003658?xhsshare=CopyLink&amp;appuid=5dbaadf40000000001003658&amp;apptime=1604585567</t>
  </si>
  <si>
    <t>雨莱发布了一篇小红书笔记，快来看吧！😆 4g674KsfbZ3X4l6 😆 http://xhslink.com/zGBKP，复制本条信息，打开【小红书】App查看精彩内容！</t>
  </si>
  <si>
    <t>42</t>
  </si>
  <si>
    <t>JUJU</t>
  </si>
  <si>
    <t>JUJU02131</t>
  </si>
  <si>
    <t>15017202131</t>
  </si>
  <si>
    <t>奶油桔桔子</t>
  </si>
  <si>
    <t>https://www.xiaohongshu.com/user/profile/5c1536c90000000005032ded?xhsshare=CopyLink&amp;appuid=5c1536c90000000005032ded&amp;apptime=1604584900</t>
  </si>
  <si>
    <t>湛江市</t>
  </si>
  <si>
    <t>焕白精华 （甘草精萃）,维稳精华 （圣罗勒+奶蓟草精萃）</t>
  </si>
  <si>
    <t>78</t>
  </si>
  <si>
    <t>邓粒粒</t>
  </si>
  <si>
    <t>wenn0215</t>
  </si>
  <si>
    <t>15627690399</t>
  </si>
  <si>
    <t>kero邓邓</t>
  </si>
  <si>
    <t>https://www.xiaohongshu.com/user/profile/5f2027cf0000000001006e9e?xhsshare=CopyLink&amp;appuid=5f2027cf0000000001006e9e&amp;apptime=1604585570</t>
  </si>
  <si>
    <t>79</t>
  </si>
  <si>
    <t>ʚ🐰ིྀɞ</t>
  </si>
  <si>
    <t>lh420805</t>
  </si>
  <si>
    <t>13431905148</t>
  </si>
  <si>
    <t>鹿的角</t>
  </si>
  <si>
    <t>https://www.xiaohongshu.com/user/profile/5e7601360000000001002253?xhsshare=CopyLink&amp;appuid=5e7601360000000001002253&amp;apptime=1593399634</t>
  </si>
  <si>
    <t>广东珠海</t>
  </si>
  <si>
    <t>西五街 美图秀秀 微博等</t>
  </si>
  <si>
    <t>https://itunes.apple.com/cn/app/id741292507?l=en&amp;mt=8</t>
  </si>
  <si>
    <t>80</t>
  </si>
  <si>
    <t>锦</t>
  </si>
  <si>
    <t>k727555</t>
  </si>
  <si>
    <t>18159359687</t>
  </si>
  <si>
    <t>春风软水</t>
  </si>
  <si>
    <t>https://www.xiaohongshu.com/user/profile/5ee4e543000000000100677c?xhsshare=CopyLink&amp;appuid=5ee4e543000000000100677c&amp;apptime=1600446268</t>
  </si>
  <si>
    <t>福建泉州</t>
  </si>
  <si>
    <t>13076601351</t>
  </si>
  <si>
    <t>82</t>
  </si>
  <si>
    <t>豆芽妹妹</t>
  </si>
  <si>
    <t>17710274529</t>
  </si>
  <si>
    <t>17685480974</t>
  </si>
  <si>
    <t>豆芽妹妹🦋</t>
  </si>
  <si>
    <t>https://www.xiaohongshu.com/user/profile/5e67193d0000000001004ae8?xhsshare=CopyLink&amp;appuid=5f2e26e00000000001003d1f&amp;apptime=1604585660</t>
  </si>
  <si>
    <t>烟台</t>
  </si>
  <si>
    <t>60</t>
  </si>
  <si>
    <t>84</t>
  </si>
  <si>
    <t>花泽小仙</t>
  </si>
  <si>
    <t>damei9803</t>
  </si>
  <si>
    <t>13067101087</t>
  </si>
  <si>
    <t>https://www.xiaohongshu.com/user/profile/5e09b41f00000000010088d3?xhsshare=CopyLink&amp;appuid=5e09b41f00000000010088d3&amp;apptime=1604585747</t>
  </si>
  <si>
    <t>福州</t>
  </si>
  <si>
    <t>420</t>
  </si>
  <si>
    <t>3-7</t>
  </si>
  <si>
    <t>230</t>
  </si>
  <si>
    <t>晶莹剔透</t>
  </si>
  <si>
    <t>hzr13309397222</t>
  </si>
  <si>
    <t>17393063062</t>
  </si>
  <si>
    <t>https://www.xiaohongshu.com/user/profile/5a015a0311be1007512add18?xhsshare=CopyLink&amp;appuid=5a015a0311be1007512add18&amp;apptime=1604617250</t>
  </si>
  <si>
    <t>甘肃</t>
  </si>
  <si>
    <t>87</t>
  </si>
  <si>
    <t>🎀 婉子。</t>
  </si>
  <si>
    <t>wan2ii_</t>
  </si>
  <si>
    <t>15820621014</t>
  </si>
  <si>
    <t>桃气泡泡酱</t>
  </si>
  <si>
    <t>https://www.xiaohongshu.com/user/profile/5ef209130000000001006097?xhsshare=CopyLink&amp;appuid=5ef209130000000001006097&amp;apptime=1600928586</t>
  </si>
  <si>
    <t>佛山市</t>
  </si>
  <si>
    <t>71</t>
  </si>
  <si>
    <t>89</t>
  </si>
  <si>
    <t>🧸小曹曹</t>
  </si>
  <si>
    <t>15692150176</t>
  </si>
  <si>
    <t>小曹曹不迟到</t>
  </si>
  <si>
    <t>https://www.xiaohongshu.com/user/profile/54d82d02b4c4d65866002bbb?xhsshare=CopyLink&amp;appuid=54d82d02b4c4d65866002bbb&amp;apptime=1604585758</t>
  </si>
  <si>
    <t>护肤,美食,健身</t>
  </si>
  <si>
    <t>214</t>
  </si>
  <si>
    <t>91</t>
  </si>
  <si>
    <t>肥66</t>
  </si>
  <si>
    <t>ZT6619991999</t>
  </si>
  <si>
    <t>18819795912</t>
  </si>
  <si>
    <t>https://www.xiaohongshu.com/user/profile/5e9c1ad300000000010055aa?xhsshare=CopyLink&amp;appuid=5e9c1ad300000000010055aa&amp;apptime=1604585697</t>
  </si>
  <si>
    <t>广东省韶关市</t>
  </si>
  <si>
    <t>92</t>
  </si>
  <si>
    <t>🌚忙完回复</t>
  </si>
  <si>
    <t xml:space="preserve">cxn000 </t>
  </si>
  <si>
    <t>18135772052</t>
  </si>
  <si>
    <t xml:space="preserve">-777777楠友cherry </t>
  </si>
  <si>
    <t>https://www.xiaohongshu.com/user/profile/58b970aa6a6a69492367cfb2?xhsshare=CopyLink&amp;appuid=58b970aa6a6a69492367cfb2&amp;apptime=1604585811</t>
  </si>
  <si>
    <t>郑州</t>
  </si>
  <si>
    <t>_77777777楠友cherry发布了一篇小红书笔记，快来看吧！😆 i0775pMxzsAL8bv 😆 http://xhslink.com/DlHKP，复制本条信息，打开【小红书】App查看精彩内容！</t>
  </si>
  <si>
    <t>18</t>
  </si>
  <si>
    <t>54</t>
  </si>
  <si>
    <t>95</t>
  </si>
  <si>
    <t>🐳海马姐姐红薯</t>
  </si>
  <si>
    <t>ffgg_0719</t>
  </si>
  <si>
    <t>13924753930</t>
  </si>
  <si>
    <t>🐳海马姐姐</t>
  </si>
  <si>
    <t xml:space="preserve">https://www.xiaohongshu.com/user/profile/5b056f8fe8ac2b44a57f1d38?xhsshare=CopyLink&amp;appuid=5b056f8fe8ac2b44a57f1d38&amp;apptime=1597219865 </t>
  </si>
  <si>
    <t>广东省汕头市</t>
  </si>
  <si>
    <t>小红书，微博</t>
  </si>
  <si>
    <t>不做视频</t>
  </si>
  <si>
    <t>96</t>
  </si>
  <si>
    <t>巨无霸萌萌</t>
  </si>
  <si>
    <t>jwbmm1</t>
  </si>
  <si>
    <t>18960921671</t>
  </si>
  <si>
    <t>巨无霸萌萌</t>
  </si>
  <si>
    <t>https://www.xiaohongshu.com/user/profile/5f0d0f7d00000000010069c4?xhsshare=CopyLink&amp;appuid=5f0d0f7d00000000010069c4&amp;apptime=1604293925</t>
  </si>
  <si>
    <t>福建福州</t>
  </si>
  <si>
    <t>97</t>
  </si>
  <si>
    <t>甜心</t>
  </si>
  <si>
    <t>Viola_daxx</t>
  </si>
  <si>
    <t>18028268626</t>
  </si>
  <si>
    <t>甜心番薯</t>
  </si>
  <si>
    <t>https://www.xiaohongshu.com/user/profile/5c697859000000001100a944?xhsshare=CopyLink&amp;appuid=5c697859000000001100a944&amp;apptime=1604586002</t>
  </si>
  <si>
    <t>无其他平台</t>
  </si>
  <si>
    <t>13026886519</t>
  </si>
  <si>
    <t>99</t>
  </si>
  <si>
    <t>娜娜</t>
  </si>
  <si>
    <t>chenhuina315</t>
  </si>
  <si>
    <t>137519405%9</t>
  </si>
  <si>
    <t>小美芽</t>
  </si>
  <si>
    <t>https://www.xiaohongshu.com/user/profile/5bb1e519e617cb000127253c?xhsshare=CopyLink&amp;appuid=5b51a0d5e8ac2b35341ab7d3&amp;apptime=1604585933</t>
  </si>
  <si>
    <t>三亚</t>
  </si>
  <si>
    <t>13229572810</t>
  </si>
  <si>
    <t>101</t>
  </si>
  <si>
    <t>MULY</t>
  </si>
  <si>
    <t>LY941986055</t>
  </si>
  <si>
    <t>15733112716</t>
  </si>
  <si>
    <t>https://www.xiaohongshu.com/user/profile/59ed5cfc4eacab13279ded91?xhsshare=CopyLink&amp;appuid=59ed5cfc4eacab13279ded91&amp;apptime=1604585973</t>
  </si>
  <si>
    <t>河北省石家庄市新华区红星街四方怡园小区</t>
  </si>
  <si>
    <t>211</t>
  </si>
  <si>
    <t>瑶儿👸🏼</t>
  </si>
  <si>
    <t>104</t>
  </si>
  <si>
    <t>Fisher</t>
  </si>
  <si>
    <t>Flora_FX</t>
  </si>
  <si>
    <t>13050533253</t>
  </si>
  <si>
    <t>Fisher_F</t>
  </si>
  <si>
    <t>https://www.xiaohongshu.com/user/profile/5771250a82ec394f54a15b9f?xhsshare=CopyLink&amp;appuid=5771250a82ec394f54a15b9f&amp;apptime=1604586038</t>
  </si>
  <si>
    <t>美图秀秀，微博</t>
  </si>
  <si>
    <t>Fisher_F发布了一篇小红书笔记，快来看吧！😆 5t0jS4PykcJKGaa 😆 http://xhslink.com/a9KKP，复制本条信息，打开【小红书】App查看精彩内容！</t>
  </si>
  <si>
    <t>105</t>
  </si>
  <si>
    <t>木子藜🍭</t>
  </si>
  <si>
    <t>13128826489</t>
  </si>
  <si>
    <t>13480109300</t>
  </si>
  <si>
    <t xml:space="preserve">木子藜🍭 </t>
  </si>
  <si>
    <t>https://www.xiaohongshu.com/user/profile/5e70798700000000010099e9?xhsshare=CopyLink&amp;appuid=5e70798700000000010099e9&amp;apptime=1604586104</t>
  </si>
  <si>
    <t>广东省深圳市</t>
  </si>
  <si>
    <t>106</t>
  </si>
  <si>
    <t>小红书：红红火火小仙女</t>
  </si>
  <si>
    <t>17710285357</t>
  </si>
  <si>
    <t>15684119876</t>
  </si>
  <si>
    <t>红红火火小仙女</t>
  </si>
  <si>
    <t>https://www.xiaohongshu.com/user/profile/5eafcb0a0000000001000e93?xhsshare=CopyLink&amp;appuid=5f2d20390000000001000958&amp;apptime=1604586303</t>
  </si>
  <si>
    <t>威海</t>
  </si>
  <si>
    <t>107</t>
  </si>
  <si>
    <t>七月</t>
  </si>
  <si>
    <t>mjdengnihuijia</t>
  </si>
  <si>
    <t>18316804453</t>
  </si>
  <si>
    <t>奶油七七</t>
  </si>
  <si>
    <t>https://www.xiaohongshu.com/user/profile/5e942067000000000100be22?xhsshare=CopyLink&amp;appuid=5e942067000000000100be22&amp;apptime=1604586206</t>
  </si>
  <si>
    <t>可以，绿洲</t>
  </si>
  <si>
    <t>10天内</t>
  </si>
  <si>
    <t>94</t>
  </si>
  <si>
    <t>微博美图秀秀等</t>
  </si>
  <si>
    <t>13005422277</t>
  </si>
  <si>
    <t>111</t>
  </si>
  <si>
    <t>无蕊</t>
  </si>
  <si>
    <t>376273779</t>
  </si>
  <si>
    <t>19951516562</t>
  </si>
  <si>
    <t>招财猫</t>
  </si>
  <si>
    <t>https://www.xiaohongshu.com/user/profile/5d6a03130000000001004bef?xhsshare=CopyLink&amp;appuid=5c887705000000001600047f&amp;apptime=1604586428</t>
  </si>
  <si>
    <t>招财猫发布了一篇小红书笔记，快来看吧！😆 cWANrC6xah9gmIa 😆 http://xhslink.com/ylTKP，复制本条信息，打开【小红书】App查看精彩内容！</t>
  </si>
  <si>
    <t>112</t>
  </si>
  <si>
    <t>大橘osh</t>
  </si>
  <si>
    <t>13192132910</t>
  </si>
  <si>
    <t>15876805326</t>
  </si>
  <si>
    <t>https://www.xiaohongshu.com/user/profile/5e5d2b300000000001001d1c?xhsshare=CopyLink&amp;appuid=5f54df590000000001008cf1&amp;apptime=1604586413</t>
  </si>
  <si>
    <t>珠海</t>
  </si>
  <si>
    <t>162</t>
  </si>
  <si>
    <t>庞曼雅</t>
  </si>
  <si>
    <t>Mandy-Pang</t>
  </si>
  <si>
    <t>13149399034</t>
  </si>
  <si>
    <t>小曼Mandy</t>
  </si>
  <si>
    <t>https://www.xiaohongshu.com/user/profile/5f2386150000000001008714?xhsshare=CopyLink&amp;appuid=5f2386150000000001008714&amp;apptime=1604589593</t>
  </si>
  <si>
    <t>小曼Mandy发布了一篇小红书笔记，快来看吧！😆 sVvdkmfbia63QmN 😆 http://xhslink.com/tuWLP，复制本条信息，打开【小红书】App查看精彩内容！</t>
  </si>
  <si>
    <t>13290782595</t>
  </si>
  <si>
    <t>115</t>
  </si>
  <si>
    <t>天涯浪子</t>
  </si>
  <si>
    <t>xunwenm</t>
  </si>
  <si>
    <t>18127296326</t>
  </si>
  <si>
    <t>两个小妞</t>
  </si>
  <si>
    <t>https://www.xiaohongshu.com/user/profile/5b7433e070408d0001410f0c?xhsshare=CopyLink&amp;appuid=5b7433e070408d0001410f0c&amp;apptime=1604586509</t>
  </si>
  <si>
    <t>护肤,母婴,美食</t>
  </si>
  <si>
    <t>广东省云浮市</t>
  </si>
  <si>
    <t>116</t>
  </si>
  <si>
    <t>Blair</t>
  </si>
  <si>
    <t>bbygklll</t>
  </si>
  <si>
    <t>18560159572</t>
  </si>
  <si>
    <t>布布Blair</t>
  </si>
  <si>
    <t>https://www.xiaohongshu.com/user/profile/5ee8c8dd00000000010018ad?xhsshare=CopyLink&amp;appuid=5ee8c8dd00000000010018ad&amp;apptime=1597300316</t>
  </si>
  <si>
    <t>济南</t>
  </si>
  <si>
    <t>117</t>
  </si>
  <si>
    <t>.</t>
  </si>
  <si>
    <t>w17664524530</t>
  </si>
  <si>
    <t>17664524530</t>
  </si>
  <si>
    <t>耶耶耶^</t>
  </si>
  <si>
    <t>https://www.xiaohongshu.com/user/profile/5e82fb200000000001002e33?xhsshare=CopyLink&amp;appuid=5e82fb200000000001002e33&amp;apptime=1604586996</t>
  </si>
  <si>
    <t>山东省</t>
  </si>
  <si>
    <t>419</t>
  </si>
  <si>
    <t>379</t>
  </si>
  <si>
    <t>18156697016</t>
  </si>
  <si>
    <t>121</t>
  </si>
  <si>
    <t>哇哦～</t>
  </si>
  <si>
    <t>1270008290</t>
  </si>
  <si>
    <t>1511936434</t>
  </si>
  <si>
    <t>是小丸子啊～</t>
  </si>
  <si>
    <t>https://www.xiaohongshu.com/user/profile/5d200b18000000001000effb?xhsshare=CopyLink&amp;appuid=5d200b18000000001000effb&amp;apptime=1604587190</t>
  </si>
  <si>
    <t>惠州</t>
  </si>
  <si>
    <t>是小丸子啊~发布了一篇小红书笔记，快来看吧！😆 3QPgYaSOgjHZCUc 😆 http://xhslink.com/q07KP，复制本条信息，打开【小红书】App查看精彩内容！</t>
  </si>
  <si>
    <t>122</t>
  </si>
  <si>
    <t>拾贰</t>
  </si>
  <si>
    <t>Ellie9914</t>
  </si>
  <si>
    <t>13435528341</t>
  </si>
  <si>
    <t>海绵姐姐</t>
  </si>
  <si>
    <t>https://www.xiaohongshu.com/user/profile/5d524dcd000000001601597b?xhsshare=CopyLink&amp;appuid=5d524dcd000000001601597b&amp;apptime=1604587225</t>
  </si>
  <si>
    <t>1.1w</t>
  </si>
  <si>
    <t>5w</t>
  </si>
  <si>
    <t>123</t>
  </si>
  <si>
    <t>辛辛森纳</t>
  </si>
  <si>
    <t xml:space="preserve">SHBEAHEA02 </t>
  </si>
  <si>
    <t xml:space="preserve">13016627082 </t>
  </si>
  <si>
    <t xml:space="preserve">辛辛森纳 </t>
  </si>
  <si>
    <t xml:space="preserve">https://www.xiaohongshu.com/user/profile/5be0489154172e0001211991?xhsshare=CopyLink&amp;appuid=5be0489154172e0001211991&amp;apptime=1601873137 </t>
  </si>
  <si>
    <t>124</t>
  </si>
  <si>
    <t>qung2007</t>
  </si>
  <si>
    <t>13690930671</t>
  </si>
  <si>
    <t>一口饼干</t>
  </si>
  <si>
    <t>https://www.xiaohongshu.com/user/profile/5c1f7cdc00000000050312fa?xhsshare=CopyLink&amp;appuid=5f0406760000000001007816&amp;apptime=1600742988</t>
  </si>
  <si>
    <t>13591030970</t>
  </si>
  <si>
    <t>126</t>
  </si>
  <si>
    <t>Cyril</t>
  </si>
  <si>
    <t>C1tybbeauty</t>
  </si>
  <si>
    <t>13727070803</t>
  </si>
  <si>
    <t>TwinkleCyril</t>
  </si>
  <si>
    <t>https://www.xiaohongshu.com/user/profile/5ea05beb0000000001005a10?xhsshare=CopyLink&amp;appuid=5ea05beb0000000001005a10&amp;apptime=1604587624</t>
  </si>
  <si>
    <t>广东省广州市</t>
  </si>
  <si>
    <t>15851882362</t>
  </si>
  <si>
    <t>129</t>
  </si>
  <si>
    <t>梦娜（急事弹语音）</t>
  </si>
  <si>
    <t>yang121219</t>
  </si>
  <si>
    <t>15398275855</t>
  </si>
  <si>
    <t>我是梦娜</t>
  </si>
  <si>
    <t>https://www.xiaohongshu.com/user/profile/58e4925750c4b477fcf85669?xhsshare=CopyLink&amp;appuid=58e4925750c4b477fcf85669&amp;apptime=1604587696</t>
  </si>
  <si>
    <t>安徽省宿州市</t>
  </si>
  <si>
    <t>微博考拉</t>
  </si>
  <si>
    <t>165</t>
  </si>
  <si>
    <t>15162108998</t>
  </si>
  <si>
    <t>132</t>
  </si>
  <si>
    <t>Ccc💋</t>
  </si>
  <si>
    <t>Sally929276714</t>
  </si>
  <si>
    <t>13827849030</t>
  </si>
  <si>
    <t>史迪丽💋</t>
  </si>
  <si>
    <t>https://www.xiaohongshu.com/user/profile/5bced347c478260001b331b3?xhsshare=CopyLink&amp;appuid=5bced347c478260001b331b3&amp;apptime=1604587536</t>
  </si>
  <si>
    <t>河源市</t>
  </si>
  <si>
    <t>155</t>
  </si>
  <si>
    <t>橙梓吃橙子🍊</t>
  </si>
  <si>
    <t>广东佛山</t>
  </si>
  <si>
    <t>15522502833</t>
  </si>
  <si>
    <t>135</t>
  </si>
  <si>
    <t>紫菜卷卷</t>
  </si>
  <si>
    <t>1678650505</t>
  </si>
  <si>
    <t>13106701614</t>
  </si>
  <si>
    <t>https://www.xiaohongshu.com/user/profile/5f23f11b000000000101ca74?xhsshare=CopyLink&amp;appuid=5f23f11b000000000101ca74&amp;apptime=1604587865</t>
  </si>
  <si>
    <t>广东省广州市从化区</t>
  </si>
  <si>
    <t>微博 快手</t>
  </si>
  <si>
    <t>136</t>
  </si>
  <si>
    <t>是甜虾阿</t>
  </si>
  <si>
    <t>身体乳+维稳精华+抗氧精华</t>
  </si>
  <si>
    <t>13631262391</t>
  </si>
  <si>
    <t>https://www.xiaohongshu.com/user/profile/5dab1d7300000000010052ef?xhsshare=CopyLink&amp;appuid=5dab1d7300000000010052ef&amp;apptime=1604588007</t>
  </si>
  <si>
    <t>137</t>
  </si>
  <si>
    <t>木木夕</t>
  </si>
  <si>
    <t>18937368902</t>
  </si>
  <si>
    <t>林夕与路啊</t>
  </si>
  <si>
    <t>https://www.xiaohongshu.com/user/profile/5b6bf2c1f7e8b953d5885a47?xhsshare=CopyLink&amp;appuid=5c63951a00000000100088d0&amp;apptime=1604588023</t>
  </si>
  <si>
    <t>河南</t>
  </si>
  <si>
    <t>138</t>
  </si>
  <si>
    <t>栀子</t>
  </si>
  <si>
    <t>mujin0228</t>
  </si>
  <si>
    <t>17719984002</t>
  </si>
  <si>
    <t>https://www.xiaohongshu.com/user/profile/5af8eb2d4eacab76e2f20d04?xhsshare=CopyLink&amp;appuid=5aff896111be106ce860cbda&amp;apptime=1604587691</t>
  </si>
  <si>
    <t>焦作市</t>
  </si>
  <si>
    <t>美图微博</t>
  </si>
  <si>
    <t>栀子发布了一篇小红书笔记，快来看吧！😆 lnEwyIpLkM4haaI 😆 http://xhslink.com/hZrLP，复制本条信息，打开【小红书】App查看精彩内容！</t>
  </si>
  <si>
    <t>139</t>
  </si>
  <si>
    <t>c88h</t>
  </si>
  <si>
    <t>ChuappQAQ</t>
  </si>
  <si>
    <t>15698002050</t>
  </si>
  <si>
    <t>八八子</t>
  </si>
  <si>
    <t>https://www.xiaohongshu.com/user/profile/5e91bd14000000000100909e?xhsshare=CopyLink&amp;appuid=5d1065bf0000000010007162&amp;apptime=1604051887</t>
  </si>
  <si>
    <t>山东济南</t>
  </si>
  <si>
    <t>140</t>
  </si>
  <si>
    <t>告白邮递员</t>
  </si>
  <si>
    <t>yx1391163724</t>
  </si>
  <si>
    <t>1354697199</t>
  </si>
  <si>
    <t>https://www.xiaohongshu.com/user/profile/5f1fd28e0000000001002207?xhsshare=CopyLink&amp;appuid=5f1fd28e0000000001002207&amp;apptime=1600418467</t>
  </si>
  <si>
    <t>朋友圈</t>
  </si>
  <si>
    <t>354</t>
  </si>
  <si>
    <t>东青</t>
  </si>
  <si>
    <t>15764197761</t>
  </si>
  <si>
    <t>一颗常青树</t>
  </si>
  <si>
    <t>https://www.xiaohongshu.com/user/profile/5d5cf44f0000000001000f6f?xhsshare=CopyLink&amp;appuid=5a66ee4411be10619e6c851a&amp;apptime=1604636441</t>
  </si>
  <si>
    <t>山东</t>
  </si>
  <si>
    <t>142</t>
  </si>
  <si>
    <t>沐艺舞蹈团-陈悦</t>
  </si>
  <si>
    <t>eeretc</t>
  </si>
  <si>
    <t>13616105327</t>
  </si>
  <si>
    <t>我还真不是个宝宝</t>
  </si>
  <si>
    <t xml:space="preserve">
https://www.xiaohongshu.com/user/profile/5b2e341211be10461e6727dc?xhsshare=CopyLink&amp;appuid=5603d9293f0f3c572b6af4f9&amp;apptime=1587988737</t>
  </si>
  <si>
    <t>江苏常州</t>
  </si>
  <si>
    <t>微博，美图</t>
  </si>
  <si>
    <t>283</t>
  </si>
  <si>
    <t>144</t>
  </si>
  <si>
    <t>啊哦</t>
  </si>
  <si>
    <t>625756840</t>
  </si>
  <si>
    <t>15777117583</t>
  </si>
  <si>
    <t>小阿丸子</t>
  </si>
  <si>
    <t>https://www.xiaohongshu.com/user/profile/5edd96dd000000000101db2b?xhsshare=CopyLink&amp;appuid=5edd96dd000000000101db2b&amp;apptime=1604588306</t>
  </si>
  <si>
    <t>广西柳州</t>
  </si>
  <si>
    <t>145</t>
  </si>
  <si>
    <t>苹果糖</t>
  </si>
  <si>
    <t>18970776899</t>
  </si>
  <si>
    <t>https://www.xiaohongshu.com/user/profile/5acadc21e8ac2b5b1194534b?xhsshare=CopyLink&amp;appuid=5acadc21e8ac2b5b1194534b&amp;apptime=1604588464</t>
  </si>
  <si>
    <t>江西</t>
  </si>
  <si>
    <t>146</t>
  </si>
  <si>
    <t>A  張思敏</t>
  </si>
  <si>
    <t>13902637754</t>
  </si>
  <si>
    <t>马可菠萝糖</t>
  </si>
  <si>
    <t>https://www.xiaohongshu.com/user/profile/5eed5746000000000101f748?xhsshare=CopyLink&amp;appuid=5eed5746000000000101f748&amp;apptime=1604588464</t>
  </si>
  <si>
    <t>147</t>
  </si>
  <si>
    <t>一</t>
  </si>
  <si>
    <t>HLL13544260527</t>
  </si>
  <si>
    <t>13544260527</t>
  </si>
  <si>
    <t>鹿鹿吃不饱</t>
  </si>
  <si>
    <t>https://www.xiaohongshu.com/user/profile/5ece4088000000000101fb27?xhsshare=CopyLink&amp;appuid=5ece4088000000000101fb27&amp;apptime=1604588790</t>
  </si>
  <si>
    <t>148</t>
  </si>
  <si>
    <t>💫</t>
  </si>
  <si>
    <t>DADI-946</t>
  </si>
  <si>
    <t>13250732946</t>
  </si>
  <si>
    <t>咩啊</t>
  </si>
  <si>
    <t>https://www.xiaohongshu.com/user/profile/5ed8f882000000000101ef42?xhsshare=CopyLink&amp;appuid=5ed8f882000000000101ef42&amp;apptime=1595668166</t>
  </si>
  <si>
    <t>咩啊发布了一篇小红书笔记，快来看吧！😆 d9EwqZDkzsbO2We 😆 http://xhslink.com/rCILP，复制本条信息，打开【小红书】App查看精彩内容！</t>
  </si>
  <si>
    <t>186</t>
  </si>
  <si>
    <t>KIKIKEY</t>
  </si>
  <si>
    <t>Rayyy17-</t>
  </si>
  <si>
    <t>13144107438</t>
  </si>
  <si>
    <t>https://www.xiaohongshu.com/user/profile/5d357de8000000001000f778?xhsshare=CopyLink&amp;appuid=571ad0ecaed758141649bc8d&amp;apptime=1595262446</t>
  </si>
  <si>
    <t>一周内</t>
  </si>
  <si>
    <t>不拍视频</t>
  </si>
  <si>
    <t>17844553776</t>
  </si>
  <si>
    <t>151</t>
  </si>
  <si>
    <t>happiness</t>
  </si>
  <si>
    <t>280664284</t>
  </si>
  <si>
    <t>18762126246</t>
  </si>
  <si>
    <t>摸我刘海干嘛a</t>
  </si>
  <si>
    <t>摸我刘海干嘛a
https://www.xiaohongshu.com/user/profile/5e1744130000000001000cf0?xhsshare=CopyLink&amp;appuid=5e1744130000000001000cf0&amp;apptime=1603889455</t>
  </si>
  <si>
    <t>江苏省宿迁市</t>
  </si>
  <si>
    <t>329</t>
  </si>
  <si>
    <t>🌸</t>
  </si>
  <si>
    <t>331</t>
  </si>
  <si>
    <t>🐰皖皖.</t>
  </si>
  <si>
    <t>河北省</t>
  </si>
  <si>
    <t>252</t>
  </si>
  <si>
    <t>有一颗Yuriri🍐</t>
  </si>
  <si>
    <t>身体乳+控油精华+焕白精华</t>
  </si>
  <si>
    <t>103</t>
  </si>
  <si>
    <t>156</t>
  </si>
  <si>
    <t>uiui段姑娘（22:00-8:00静音）</t>
  </si>
  <si>
    <t>dcx12340</t>
  </si>
  <si>
    <t>18646028875</t>
  </si>
  <si>
    <t>AB男男酱</t>
  </si>
  <si>
    <t>https://www.xiaohongshu.com/user/profile/5afd07ae11be10491d7460e8?xhsshare=CopyLink&amp;appuid=55a9f38958944675a5df9b5e&amp;apptime=1604589202</t>
  </si>
  <si>
    <t>黑龙江省哈尔滨市</t>
  </si>
  <si>
    <t>157</t>
  </si>
  <si>
    <t>吐个泡泡</t>
  </si>
  <si>
    <t>shl990227</t>
  </si>
  <si>
    <t>18851938636</t>
  </si>
  <si>
    <t>吐泡泡的小施</t>
  </si>
  <si>
    <t>https://www.xiaohongshu.com/user/profile/5e9e643e0000000001009e46?xhsshare=CopyLink&amp;appuid=5e9e643e0000000001009e46&amp;apptime=1604588922</t>
  </si>
  <si>
    <t>浙江省嘉兴市南湖区富盛名邸30栋1301</t>
  </si>
  <si>
    <t>158</t>
  </si>
  <si>
    <t>火百合</t>
  </si>
  <si>
    <t>姜大喵</t>
  </si>
  <si>
    <t>https://www.xiaohongshu.com/user/profile/5b547435e8ac2b07ccb4783f?xhsshare=CopyLink&amp;appuid=5b2e341211be10461e6727dc&amp;apptime=1604589332</t>
  </si>
  <si>
    <t>159</t>
  </si>
  <si>
    <t>安冉</t>
  </si>
  <si>
    <t>weini4547</t>
  </si>
  <si>
    <t>17719984015</t>
  </si>
  <si>
    <t>https://www.xiaohongshu.com/user/profile/5ac9b34ee8ac2b4f33b18126?xhsshare=CopyLink&amp;appuid=5ac9b34ee8ac2b4f33b18126&amp;apptime=1604589209</t>
  </si>
  <si>
    <t>安冉发布了一篇小红书笔记，快来看吧！😆 lprhcBMrobXr9s4 😆 http://xhslink.com/78SLP，复制本条信息，打开【小红书】App查看精彩内容！</t>
  </si>
  <si>
    <t>160</t>
  </si>
  <si>
    <t>Yogurt47</t>
  </si>
  <si>
    <t>1335321740</t>
  </si>
  <si>
    <t>13602792690</t>
  </si>
  <si>
    <t>得闲饮酸奶_</t>
  </si>
  <si>
    <t>https://www.xiaohongshu.com/user/profile/5a77065de8ac2b3c00c27c38?xhsshare=CopyLink&amp;appuid=5a77065de8ac2b3c00c27c38&amp;apptime=1604589450</t>
  </si>
  <si>
    <t>15208117487</t>
  </si>
  <si>
    <t>15952096157</t>
  </si>
  <si>
    <t>163</t>
  </si>
  <si>
    <t>mei👀</t>
  </si>
  <si>
    <t>390114339</t>
  </si>
  <si>
    <t>13610253772</t>
  </si>
  <si>
    <t>谭肥mei</t>
  </si>
  <si>
    <t>https://www.xiaohongshu.com/user/profile/5bbdf133e752f700017ac8de?xhsshare=CopyLink&amp;appuid=5534849f2e1d935c70618e67&amp;apptime=1604589759</t>
  </si>
  <si>
    <t>维稳精华 （圣罗勒+奶蓟草精萃）,排浊精华人参、苹果、蜜桃、燕麦、薏仁复合精萃</t>
  </si>
  <si>
    <t>66</t>
  </si>
  <si>
    <t>Cherrybaby🍒</t>
  </si>
  <si>
    <t>广西梧州市</t>
  </si>
  <si>
    <t>控油精华（蓝睡莲精萃）,抗氧精华 （红石榴精萃）</t>
  </si>
  <si>
    <t>43</t>
  </si>
  <si>
    <t>ㅤ</t>
  </si>
  <si>
    <t>1u2xx-</t>
  </si>
  <si>
    <t>13118854812</t>
  </si>
  <si>
    <t>oneuss</t>
  </si>
  <si>
    <t>https://www.xiaohongshu.com/user/profile/5f1787960000000001001c23?xhsshare=CopyLink&amp;appuid=5f985512000000000100827e&amp;apptime=1604584929</t>
  </si>
  <si>
    <t>小红书 微博</t>
  </si>
  <si>
    <t>166</t>
  </si>
  <si>
    <t>美若黎明</t>
  </si>
  <si>
    <t>本宫略萌</t>
  </si>
  <si>
    <t>https://www.xiaohongshu.com/user/profile/5d394b72000000001003664a?xhsshare=CopyLink&amp;appuid=5d394b72000000001003664a&amp;apptime=1604590058</t>
  </si>
  <si>
    <t>15766972772</t>
  </si>
  <si>
    <t>169</t>
  </si>
  <si>
    <t>°C</t>
  </si>
  <si>
    <t>Zhuuc-</t>
  </si>
  <si>
    <t>13232690884</t>
  </si>
  <si>
    <t>Hanna酱</t>
  </si>
  <si>
    <t>https://www.xiaohongshu.com/user/profile/5b57e13d11be106a57ef52a1?xhsshare=CopyLink&amp;appuid=5b57e13d11be106a57ef52a1&amp;apptime=1601395244</t>
  </si>
  <si>
    <t>广东湛江</t>
  </si>
  <si>
    <t>Hanna酱发布了一篇小红书笔记，快来看吧！😆 qWr0ej0hZarhkfg 😆 http://xhslink.com/p18LP，复制本条信息，打开【小红书】App查看精彩内容！</t>
  </si>
  <si>
    <t>353</t>
  </si>
  <si>
    <t>郑州市</t>
  </si>
  <si>
    <t>238</t>
  </si>
  <si>
    <t>广东梅州</t>
  </si>
  <si>
    <t>119</t>
  </si>
  <si>
    <t>微博，绿洲</t>
  </si>
  <si>
    <t>控油精华（蓝睡莲精萃）,排浊精华人参、苹果、蜜桃、燕麦、薏仁复合精萃</t>
  </si>
  <si>
    <t>319</t>
  </si>
  <si>
    <t>身体乳+焕白精华+抗氧精华</t>
  </si>
  <si>
    <t>174</t>
  </si>
  <si>
    <t>陳發財^_^</t>
  </si>
  <si>
    <t>CHENEYLQ123</t>
  </si>
  <si>
    <t>15391974419</t>
  </si>
  <si>
    <t>https://www.xiaohongshu.com/user/profile/5cc02537000000001103d43d?xhsshare=CopyLink&amp;appuid=5f18282900000000010042f8&amp;apptime=1604591096</t>
  </si>
  <si>
    <t>292</t>
  </si>
  <si>
    <t>易木三替（周日不看手机</t>
  </si>
  <si>
    <t>ymsfp999</t>
  </si>
  <si>
    <t>13229810532</t>
  </si>
  <si>
    <t>易木三替</t>
  </si>
  <si>
    <t>https://www.xiaohongshu.com/user/profile/5dc16969000000000100ba1f?xhsshare=CopyLink&amp;appuid=5dc18df900000000010015b9&amp;apptime=1604631079</t>
  </si>
  <si>
    <t>176</t>
  </si>
  <si>
    <t>林小燕（奋力赶稿ing）</t>
  </si>
  <si>
    <t>yanyan2pp8</t>
  </si>
  <si>
    <t>18512176953</t>
  </si>
  <si>
    <t>林家妹妹</t>
  </si>
  <si>
    <t>https://www.xiaohongshu.com/user/profile/5cf51c14000000001003ac94?xhsshare=CopyLink&amp;appuid=5571b6803fef92081d4abf99&amp;apptime=1604591314</t>
  </si>
  <si>
    <t>护肤,美食,穿搭</t>
  </si>
  <si>
    <t>177</t>
  </si>
  <si>
    <t>草莓味的肉肉</t>
  </si>
  <si>
    <t>sushu19990524</t>
  </si>
  <si>
    <t>17361016550</t>
  </si>
  <si>
    <t>https://www.xiaohongshu.com/user/profile/5be67678526e62000184a0ad?xhsshare=CopyLink&amp;appuid=5d6bd6de000000000101b050&amp;apptime=1604591502</t>
  </si>
  <si>
    <t>四川省成都市</t>
  </si>
  <si>
    <t>草莓味的肉肉发布了一篇小红书笔记，快来看吧！😆 kc7ygcnTqMMsCJF 😆 http://xhslink.com/wLuMP，复制本条信息，打开【小红书】App查看精彩内容！</t>
  </si>
  <si>
    <t>178</t>
  </si>
  <si>
    <t>库嫂</t>
  </si>
  <si>
    <t>15622771148</t>
  </si>
  <si>
    <t>18138201828</t>
  </si>
  <si>
    <t>黄發發</t>
  </si>
  <si>
    <t>https://www.xiaohongshu.com/user/profile/5f052d2c000000000100224d?xhsshare=CopyLink&amp;appuid=5f052d2c000000000100224d&amp;apptime=1604591588</t>
  </si>
  <si>
    <t>黄發發发布了一篇小红书笔记，快来看吧！😆 q9fw1xR4dvuPkYe 😆 http://xhslink.com/tMvMP，复制本条信息，打开【小红书】App查看精彩内容！</t>
  </si>
  <si>
    <t>179</t>
  </si>
  <si>
    <t>南北</t>
  </si>
  <si>
    <t>Qbg5566</t>
  </si>
  <si>
    <t>15265606253</t>
  </si>
  <si>
    <t>蜜桃乌龙不是茶</t>
  </si>
  <si>
    <t>https://www.xiaohongshu.com/user/profile/5a67ece74eacab347665cb40?xhsshare=CopyLink&amp;appuid=5a67ece74eacab347665cb40&amp;apptime=1604591657</t>
  </si>
  <si>
    <t>山东潍坊</t>
  </si>
  <si>
    <t>七天内</t>
  </si>
  <si>
    <t>不接视频哦</t>
  </si>
  <si>
    <t>180</t>
  </si>
  <si>
    <t>安安（急事弹语音）</t>
  </si>
  <si>
    <t>15856283905</t>
  </si>
  <si>
    <t>15826283905</t>
  </si>
  <si>
    <t>一花一世界</t>
  </si>
  <si>
    <t>https://www.xiaohongshu.com/user/profile/5c8a674b000000001202164a?xhsshare=CopyLink&amp;appuid=5af445f14eacab653eb23237&amp;apptime=1604591770</t>
  </si>
  <si>
    <t>安徽宿州</t>
  </si>
  <si>
    <t>181</t>
  </si>
  <si>
    <t>MLGBB🐶</t>
  </si>
  <si>
    <t>838373691</t>
  </si>
  <si>
    <t>13570961449</t>
  </si>
  <si>
    <t>徐大大大</t>
  </si>
  <si>
    <t>https://www.xiaohongshu.com/user/profile/5f01bbc400000000010045da?xhsshare=CopyLink&amp;appuid=5f01bbc400000000010045da&amp;apptime=1604591599</t>
  </si>
  <si>
    <t>护肤,彩妆,旅行</t>
  </si>
  <si>
    <t>保湿精华 (奇亚籽精萃),维稳精华 （圣罗勒+奶蓟草精萃）,排浊精华人参、苹果、蜜桃、燕麦、薏仁复合精萃</t>
  </si>
  <si>
    <t>182</t>
  </si>
  <si>
    <t>aa</t>
  </si>
  <si>
    <t>444695413</t>
  </si>
  <si>
    <t>15771809729</t>
  </si>
  <si>
    <t>啊潞阿</t>
  </si>
  <si>
    <t>https://www.xiaohongshu.com/user/profile/5c277250000000000502b8a2?xhsshare=CopyLink&amp;appuid=5c277250000000000502b8a2&amp;apptime=1604591589</t>
  </si>
  <si>
    <t>西安</t>
  </si>
  <si>
    <t>3.5</t>
  </si>
  <si>
    <t>47</t>
  </si>
  <si>
    <t>湛江</t>
  </si>
  <si>
    <t>184</t>
  </si>
  <si>
    <t>📕你的可爱欣</t>
  </si>
  <si>
    <t>zzzhx1999</t>
  </si>
  <si>
    <t>13153610714</t>
  </si>
  <si>
    <t>你的可爱欣</t>
  </si>
  <si>
    <t>https://www.xiaohongshu.com/user/profile/5c11bc7e0000000007003760?xhsshare=CopyLink&amp;appuid=5e0ed64c00000000010067c4&amp;apptime=1604592032</t>
  </si>
  <si>
    <t>美图秀秀 微博</t>
  </si>
  <si>
    <t>185</t>
  </si>
  <si>
    <t>彦纯</t>
  </si>
  <si>
    <t>377500668</t>
  </si>
  <si>
    <t>13148900096</t>
  </si>
  <si>
    <t>纯纯🍊</t>
  </si>
  <si>
    <t>https://www.xiaohongshu.com/user/profile/5c5ae4150000000018008f53?xhsshare=CopyLink&amp;appuid=5c5ae4150000000018008f53&amp;apptime=1604591768</t>
  </si>
  <si>
    <t>242</t>
  </si>
  <si>
    <t>小唔的舒适区</t>
  </si>
  <si>
    <t>nideshushiqu8</t>
  </si>
  <si>
    <t>13415293071</t>
  </si>
  <si>
    <t>https://www.xiaohongshu.com/user/profile/5ba788a0aeae0100019bbb9d?xhsshare=CopyLink&amp;appuid=5ba788a0aeae0100019bbb9d&amp;apptime=1604624262</t>
  </si>
  <si>
    <t xml:space="preserve">朋友圈 小红书 </t>
  </si>
  <si>
    <t>控油精华（蓝睡莲精萃）,焕白精华 （甘草精萃）,排浊精华人参、苹果、蜜桃、燕麦、薏仁复合精萃</t>
  </si>
  <si>
    <t>55</t>
  </si>
  <si>
    <t>Cecilia</t>
  </si>
  <si>
    <t>ceciliauia</t>
  </si>
  <si>
    <t>13590637503</t>
  </si>
  <si>
    <t>彩色系可可</t>
  </si>
  <si>
    <t>https://www.xiaohongshu.com/user/profile/5972bea250c4b432b49a92f8?xhsshare=CopyLink&amp;appuid=5972bea250c4b432b49a92f8&amp;apptime=1597114068</t>
  </si>
  <si>
    <t>381</t>
  </si>
  <si>
    <t>小王要吃胖</t>
  </si>
  <si>
    <t>xiaownag379</t>
  </si>
  <si>
    <t>13976856828</t>
  </si>
  <si>
    <t>https://www.xiaohongshu.com/discovery/item/5fa4e96c00000000010026c6?xhsshare=CopyLink&amp;appuid=5e93401c00000000010008bc&amp;apptime=1604643197</t>
  </si>
  <si>
    <t>海南三亚</t>
  </si>
  <si>
    <t>189</t>
  </si>
  <si>
    <t>Rosee</t>
  </si>
  <si>
    <t>LOEY_CY</t>
  </si>
  <si>
    <t>13160827702</t>
  </si>
  <si>
    <t>咖喱肉丝儿</t>
  </si>
  <si>
    <t>https://www.xiaohongshu.com/user/profile/5f12eaee000000000101e012?xhsshare=CopyLink&amp;appuid=5a7c6e8de8ac2b15e3841224&amp;apptime=1604593009</t>
  </si>
  <si>
    <t>190</t>
  </si>
  <si>
    <t>741</t>
  </si>
  <si>
    <t>Csyhenhuing</t>
  </si>
  <si>
    <t>17665338175</t>
  </si>
  <si>
    <t>菌菌钓个金泰泰</t>
  </si>
  <si>
    <t>https://www.xiaohongshu.com/user/profile/5f572e9600000000010060e8?xhsshare=CopyLink&amp;appuid=5f572e9600000000010060e8&amp;apptime=1604592751</t>
  </si>
  <si>
    <t>广东省广州市天河区兴华街道粤垦路198号</t>
  </si>
  <si>
    <t>191</t>
  </si>
  <si>
    <t>Jasmine👧🏻</t>
  </si>
  <si>
    <t>1182718606</t>
  </si>
  <si>
    <t>18278425507</t>
  </si>
  <si>
    <t>茱萸子</t>
  </si>
  <si>
    <t>https://www.xiaohongshu.com/user/profile/5c4d6e9000000000110031d6?xhsshare=CopyLink&amp;appuid=5c4d6e9000000000110031d6&amp;apptime=1600229894</t>
  </si>
  <si>
    <t>192</t>
  </si>
  <si>
    <t>雪雪玲 ⛄</t>
  </si>
  <si>
    <t>17620846577</t>
  </si>
  <si>
    <t>小初一🌈</t>
  </si>
  <si>
    <t>https://www.xiaohongshu.com/user/profile/573f6b196a6a694a3fded97f?xhsshare=CopyLink&amp;appuid=573f6b196a6a694a3fded97f&amp;apptime=1591076343</t>
  </si>
  <si>
    <t>小初一🌈发布了一篇小红书笔记，快来看吧！😆 8CckX3G5Y6utgi5 😆 http://xhslink.com/CKQMP，复制本条信息，打开【小红书】App查看精彩内容！</t>
  </si>
  <si>
    <t>219</t>
  </si>
  <si>
    <t>微博 美丽修行</t>
  </si>
  <si>
    <t>194</t>
  </si>
  <si>
    <t>🍤</t>
  </si>
  <si>
    <t>c1019965274</t>
  </si>
  <si>
    <t>13657692722</t>
  </si>
  <si>
    <t>涵饱吖</t>
  </si>
  <si>
    <t>https://www.xiaohongshu.com/user/profile/5ce4e627000000001702f94a?xhsshare=CopyLink&amp;appuid=5ce4e627000000001702f94a&amp;apptime=1604593595</t>
  </si>
  <si>
    <t>北京市</t>
  </si>
  <si>
    <t>保湿精华 (奇亚籽精萃),焕白精华 （甘草精萃）,排浊精华人参、苹果、蜜桃、燕麦、薏仁复合精萃</t>
  </si>
  <si>
    <t>386</t>
  </si>
  <si>
    <t>七个七</t>
  </si>
  <si>
    <t>15626863079</t>
  </si>
  <si>
    <t>https://www.xiaohongshu.com/user/profile/5bf6cdcd7cd5e500019c23bd?xhsshare=CopyLink&amp;appuid=5bf6cdcd7cd5e500019c23bd&amp;apptime=156877342</t>
  </si>
  <si>
    <t>3-5</t>
  </si>
  <si>
    <t>196</t>
  </si>
  <si>
    <t>alinziqing</t>
  </si>
  <si>
    <t>13480507937</t>
  </si>
  <si>
    <t>芝芝桃桃</t>
  </si>
  <si>
    <t>https://www.xiaohongshu.com/user/profile/5f13ccc4000000000101c9a2?xhsshare=CopyLink&amp;appuid=5f13ccc4000000000101c9a2&amp;apptime=1604593912</t>
  </si>
  <si>
    <t>197</t>
  </si>
  <si>
    <t>_</t>
  </si>
  <si>
    <t>piaopiaozi52</t>
  </si>
  <si>
    <t>15016603409</t>
  </si>
  <si>
    <t>鸡腿味冰淇淋</t>
  </si>
  <si>
    <t>https://www.xiaohongshu.com/user/profile/5f48c1630000000001003ba9?xhsshare=CopyLink&amp;appuid=5f48c1630000000001003ba9&amp;apptime=1604594031</t>
  </si>
  <si>
    <t>86</t>
  </si>
  <si>
    <t>UZOH</t>
  </si>
  <si>
    <t>13531188387</t>
  </si>
  <si>
    <t>粥粥爱吃蛋挞</t>
  </si>
  <si>
    <t>https://www.xiaohongshu.com/user/profile/5eda0fb700000000010062cf?xhsshare=CopyLink&amp;appuid=5eda0fb700000000010062cf&amp;apptime=1604585723</t>
  </si>
  <si>
    <t>广东省湛江市</t>
  </si>
  <si>
    <t>9</t>
  </si>
  <si>
    <t>200</t>
  </si>
  <si>
    <t>Vanessa🍀 冽</t>
  </si>
  <si>
    <t>colourcool</t>
  </si>
  <si>
    <t>13671691458</t>
  </si>
  <si>
    <t>Wuli大庄庄</t>
  </si>
  <si>
    <t>SUNNT冽 在#大众点评#发布了内容：秋冬暖胃系列｜陆家嘴辣府公馆 https://m.dianping.com/ugcdetail/68445876?sceneType=0&amp;bizType=29&amp;utm_source=ugcshare</t>
  </si>
  <si>
    <t>395</t>
  </si>
  <si>
    <t>美V</t>
  </si>
  <si>
    <t>meiv12300</t>
  </si>
  <si>
    <t>13078899311</t>
  </si>
  <si>
    <t>https://www.xiaohongshu.com/user/profile/5bf791292d3c810001facd80?xhsshare=CopyLink&amp;appuid=5bf791292d3c810001facd80&amp;apptime=1568171034</t>
  </si>
  <si>
    <t>ke</t>
  </si>
  <si>
    <t>380</t>
  </si>
  <si>
    <t>mojingying 🧡</t>
  </si>
  <si>
    <t>广西南宁</t>
  </si>
  <si>
    <t>美图秀秀</t>
  </si>
  <si>
    <t>203</t>
  </si>
  <si>
    <t>啊冰妹</t>
  </si>
  <si>
    <t>18476404046</t>
  </si>
  <si>
    <t>是冰冰不是饼饼🍪</t>
  </si>
  <si>
    <t>https://www.xiaohongshu.com/user/profile/5ed58bdd0000000001001c76?xhsshare=CopyLink&amp;appuid=5ed58bdd0000000001001c76&amp;apptime=1604594523</t>
  </si>
  <si>
    <t>广东省茂名市高州市</t>
  </si>
  <si>
    <t>是冰冰不是饼饼🍪发布了一篇小红书笔记，快来看吧！😆 pUUgMqbRYYIcnLQ 😆 http://xhslink.com/p76MP，复制本条信息，打开【小红书】App查看精彩内容！</t>
  </si>
  <si>
    <t>263</t>
  </si>
  <si>
    <t>微博结算前发布</t>
  </si>
  <si>
    <t>205</t>
  </si>
  <si>
    <t>小哪吒</t>
  </si>
  <si>
    <t>joywww999</t>
  </si>
  <si>
    <t>18280208635</t>
  </si>
  <si>
    <t>非洲豆</t>
  </si>
  <si>
    <t>https://www.xiaohongshu.com/user/profile/5abe51454eacab7da386d44f?xhsshare=CopyLink&amp;appuid=5abe51454eacab7da386d44f&amp;apptime=1599927090</t>
  </si>
  <si>
    <t>非洲豆发布了一篇小红书笔记，快来看吧！😆 qJob8OEN58UD9NN 😆 http://xhslink.com/0GdNP，复制本条信息，打开【小红书】App查看精彩内容！</t>
  </si>
  <si>
    <t>388</t>
  </si>
  <si>
    <t>快乐小肥宅</t>
  </si>
  <si>
    <t xml:space="preserve">xiaofeizhai002 </t>
  </si>
  <si>
    <t xml:space="preserve">15119465249 </t>
  </si>
  <si>
    <t xml:space="preserve">快乐小肥宅 </t>
  </si>
  <si>
    <t xml:space="preserve">https://www.xiaohongshu.com/user/profile/58c3ef575e87e745623d6d0e?xhsshare=CopyLink&amp;appuid=58c3ef575e87e745623d6d0e&amp;apptime=1601310174 </t>
  </si>
  <si>
    <t>广东省阳江市</t>
  </si>
  <si>
    <t>武汉</t>
  </si>
  <si>
    <t>376</t>
  </si>
  <si>
    <t>小阿狸</t>
  </si>
  <si>
    <t>tz1780659873</t>
  </si>
  <si>
    <t>15936283820</t>
  </si>
  <si>
    <t>https://www.xiaohongshu.com/user/profile/5d0252fc000000001203f84b?xhsshare=CopyLink&amp;appuid=5d0252fc000000001203f84b&amp;apptime=1604642333</t>
  </si>
  <si>
    <t>河南省</t>
  </si>
  <si>
    <t>209</t>
  </si>
  <si>
    <t>m</t>
  </si>
  <si>
    <t>mona-2277</t>
  </si>
  <si>
    <t>18225905285</t>
  </si>
  <si>
    <t>莫莫莫娜</t>
  </si>
  <si>
    <t>https://www.xiaohongshu.com/user/profile/58e65a1d6a6a694663ed4aab?xhsshare=CopyLink&amp;appuid=5a73b7f5e8ac2b3368cfcc72&amp;apptime=1604597098</t>
  </si>
  <si>
    <t>浙江嘉兴</t>
  </si>
  <si>
    <t>新浪微博</t>
  </si>
  <si>
    <t>莫莫莫娜发布了一篇小红书笔记，快来看吧！😆 sOaFFIXJm8qnfk8 😆 http://xhslink.com/IBnNP，复制本条信息，打开【小红书】App查看精彩内容！</t>
  </si>
  <si>
    <t>13246877369</t>
  </si>
  <si>
    <t>317</t>
  </si>
  <si>
    <t>A菲菲啊-团购号</t>
  </si>
  <si>
    <t>15656130911</t>
  </si>
  <si>
    <t>菲菲啊-</t>
  </si>
  <si>
    <t>https://www.xiaohongshu.com/user/profile/5ec2042a000000000101f07b?xhsshare=CopyLink&amp;appuid=5ec2042a000000000101f07b&amp;apptime=1604632782</t>
  </si>
  <si>
    <t>淮北</t>
  </si>
  <si>
    <t>193</t>
  </si>
  <si>
    <t>1374823228</t>
  </si>
  <si>
    <t>https://www.xiaohongshu.com/user/profile/5ed9b08b0000000001000294?xhsshare=CopyLink&amp;appuid=5f6b2fa800000000010020ce&amp;apptime=1604593518</t>
  </si>
  <si>
    <t>199</t>
  </si>
  <si>
    <t>S  Y  C</t>
  </si>
  <si>
    <t>meifa0120</t>
  </si>
  <si>
    <t>18257130337</t>
  </si>
  <si>
    <t>是豆芽姐姐呀</t>
  </si>
  <si>
    <t>https://www.xiaohongshu.com/user/profile/5f329e960000000001008f19?xhsshare=CopyLink&amp;appuid=5f329e960000000001008f19&amp;apptime=1604594619</t>
  </si>
  <si>
    <t>118</t>
  </si>
  <si>
    <t>霸气的熹妃娘娘</t>
  </si>
  <si>
    <t>cjymmda</t>
  </si>
  <si>
    <t>15629545732</t>
  </si>
  <si>
    <t>https://www.xiaohongshu.com/user/profile/557e9212b7ba220ab29090d8?xhsshare=CopyLink&amp;appuid=557e9212b7ba220ab29090d8&amp;apptime=1604587087</t>
  </si>
  <si>
    <t>215</t>
  </si>
  <si>
    <t>柚子爱橘子酱</t>
  </si>
  <si>
    <t>juzijiang202015</t>
  </si>
  <si>
    <t>15965557991</t>
  </si>
  <si>
    <t>https://www.xiaohongshu.com/user/profile/5f2e468a0000000001003db3?xhsshare=CopyLink&amp;appuid=5f2e468a0000000001003db3&amp;apptime=1603183115</t>
  </si>
  <si>
    <t>青岛</t>
  </si>
  <si>
    <t>216</t>
  </si>
  <si>
    <t>🦦</t>
  </si>
  <si>
    <t>1046509233</t>
  </si>
  <si>
    <t>13209928183</t>
  </si>
  <si>
    <t>香蕉布娜娜呀</t>
  </si>
  <si>
    <t>https://www.xiaohongshu.com/user/profile/5cbea6de000000001203966a?xhsshare=CopyLink&amp;appuid=5cbea6de000000001203966a&amp;apptime=1604602217</t>
  </si>
  <si>
    <t>绵阳</t>
  </si>
  <si>
    <t xml:space="preserve">绿洲 美丽修行 </t>
  </si>
  <si>
    <t>217</t>
  </si>
  <si>
    <t>碗嘛嘛啊</t>
  </si>
  <si>
    <t>byyzxhn</t>
  </si>
  <si>
    <t>15669318123</t>
  </si>
  <si>
    <t>https://www.xiaohongshu.com/user/profile/5a660d3f11be10022942e5e7?xhsshare=CopyLink&amp;appuid=5ab8eea211be105ee5a2b2b9&amp;apptime=1604602399</t>
  </si>
  <si>
    <t>微博等</t>
  </si>
  <si>
    <t>57</t>
  </si>
  <si>
    <t>三元</t>
  </si>
  <si>
    <t>13580207941</t>
  </si>
  <si>
    <t>Mesue33</t>
  </si>
  <si>
    <t>https://www.xiaohongshu.com/user/profile/5dd140bc0000000001000899?xhsshare=CopyLink&amp;appuid=5dd140bc0000000001000899&amp;apptime=1591845768</t>
  </si>
  <si>
    <t>149</t>
  </si>
  <si>
    <t>江苏</t>
  </si>
  <si>
    <t>0   视频必须打✅ 才能提交，随便勾了一个</t>
  </si>
  <si>
    <t>220</t>
  </si>
  <si>
    <t>🌞nika🌞</t>
  </si>
  <si>
    <t>15080444101</t>
  </si>
  <si>
    <t>nika</t>
  </si>
  <si>
    <t>https://www.xiaohongshu.com/user/profile/5a22741911be106608ca0341?xhsshare=CopyLink&amp;appuid=5bded815b86ade0001080d7f&amp;apptime=1595842405</t>
  </si>
  <si>
    <t>中山</t>
  </si>
  <si>
    <t>221</t>
  </si>
  <si>
    <t>达蒙</t>
  </si>
  <si>
    <t>ZHJie113</t>
  </si>
  <si>
    <t>15659206062</t>
  </si>
  <si>
    <t>MM</t>
  </si>
  <si>
    <t>https://www.xiaohongshu.com/user/profile/5c31fb6a00000000070028fa?xhsshare=CopyLink&amp;appuid=5c31fb6a00000000070028fa&amp;apptime=1560925191</t>
  </si>
  <si>
    <t>福建</t>
  </si>
  <si>
    <t>351</t>
  </si>
  <si>
    <t>河南省安阳市滑县道口镇南门街97号</t>
  </si>
  <si>
    <t>198</t>
  </si>
  <si>
    <t>邂逅晴天</t>
  </si>
  <si>
    <t>13480366952</t>
  </si>
  <si>
    <t>https://www.xiaohongshu.com/user/profile/5b644f034eacab6a78c9576d?xhsshare=CopyLink&amp;appuid=5b644f034eacab6a78c9576d&amp;apptime=1604594260</t>
  </si>
  <si>
    <t>广东云浮</t>
  </si>
  <si>
    <t>369</t>
  </si>
  <si>
    <t>Princess</t>
  </si>
  <si>
    <t>XxxwwQ_</t>
  </si>
  <si>
    <t>15770808227</t>
  </si>
  <si>
    <t>梨涡少女</t>
  </si>
  <si>
    <t>https://www.xiaohongshu.com/user/profile/5efc669b000000000101ea28?xhsshare=CopyLink&amp;appuid=5efc669b000000000101ea28&amp;apptime=1604640195</t>
  </si>
  <si>
    <t>赣州</t>
  </si>
  <si>
    <t xml:space="preserve">微博 </t>
  </si>
  <si>
    <t>90</t>
  </si>
  <si>
    <t>橘子呀</t>
  </si>
  <si>
    <t>2051429</t>
  </si>
  <si>
    <t>18665773309</t>
  </si>
  <si>
    <t>https://www.xiaohongshu.com/user/profile/5b29f3a011be104597131552?xhsshare=CopyLink&amp;appuid=5b29f3a011be104597131552&amp;apptime=1604389333</t>
  </si>
  <si>
    <t>橘子</t>
  </si>
  <si>
    <t xml:space="preserve"> 0</t>
  </si>
  <si>
    <t>153</t>
  </si>
  <si>
    <t>227</t>
  </si>
  <si>
    <t>大璇er_Y</t>
  </si>
  <si>
    <t>18729079651</t>
  </si>
  <si>
    <t>Honey璇哥</t>
  </si>
  <si>
    <t>https://www.xiaohongshu.com/user/profile/5bc6bc2aa5ec3a0001ae589b?xhsshare=CopyLink&amp;appuid=5bc6bc2aa5ec3a0001ae589b&amp;apptime=1604613913</t>
  </si>
  <si>
    <t>微博（无粉丝）</t>
  </si>
  <si>
    <t>Honey璇哥发布了一篇小红书笔记，快来看吧！😆 6NGTYDlSBjEG5qc 😆 http://xhslink.com/nnYNP，复制本条信息，打开【小红书】App查看精彩内容！</t>
  </si>
  <si>
    <t>228</t>
  </si>
  <si>
    <t>halo</t>
  </si>
  <si>
    <t>sl941785471</t>
  </si>
  <si>
    <t>18004694134</t>
  </si>
  <si>
    <t>https://www.xiaohongshu.com/user/profile/5ba5cbc56574cf0001a6d6a5?xhsshare=CopyLink&amp;appuid=5ba5cbc56574cf0001a6d6a5&amp;apptime=1604615377</t>
  </si>
  <si>
    <t>黑龙江省双鸭山市</t>
  </si>
  <si>
    <t>229</t>
  </si>
  <si>
    <t>小鱼是晓玉</t>
  </si>
  <si>
    <t>18513114291</t>
  </si>
  <si>
    <t>https://www.xiaohongshu.com/user/profile/593f70155e87e74aa3d607a9?xhsshare=CopyLink&amp;appuid=593f70155e87e74aa3d607a9&amp;apptime=1604616437</t>
  </si>
  <si>
    <t>小鱼是晓玉发布了一篇小红书笔记，快来看吧！😆 Vqv5qOfTqz68wb1 😆 http://xhslink.com/Qj4NP，复制本条信息，打开【小红书】App查看精彩内容！</t>
  </si>
  <si>
    <t>保湿精华 (奇亚籽精萃),控油精华（蓝睡莲精萃）,抗氧精华 （红石榴精萃）</t>
  </si>
  <si>
    <t>93</t>
  </si>
  <si>
    <t>231</t>
  </si>
  <si>
    <t>Janiceaaa</t>
  </si>
  <si>
    <t>13537807499</t>
  </si>
  <si>
    <t>https://www.xiaohongshu.com/user/profile/5f0f25400000000001006141?xhsshare=CopyLink&amp;appuid=5f0f25400000000001006141&amp;apptime=1604617501</t>
  </si>
  <si>
    <t>保湿精华 (奇亚籽精萃),控油精华（蓝睡莲精萃）,排浊精华人参、苹果、蜜桃、燕麦、薏仁复合精萃</t>
  </si>
  <si>
    <t>232</t>
  </si>
  <si>
    <t>Nice</t>
  </si>
  <si>
    <t>13272394980</t>
  </si>
  <si>
    <t>nice</t>
  </si>
  <si>
    <t>https://www.xiaohongshu.com/user/profile/5b720c12dc840a0001bee9ab?xhsshare=CopyLink&amp;appuid=5b720c12dc840a0001bee9ab&amp;apptime=1604618745</t>
  </si>
  <si>
    <t>长沙</t>
  </si>
  <si>
    <t>233</t>
  </si>
  <si>
    <t>鲨鱼酱酱🍵</t>
  </si>
  <si>
    <t>heykrahs</t>
  </si>
  <si>
    <t>13697767803</t>
  </si>
  <si>
    <t>抹茶酱酱🍵</t>
  </si>
  <si>
    <t>https://www.xiaohongshu.com/user/profile/5f2023e0000000000101ffe2?xhsshare=CopyLink&amp;appuid=5f2023e0000000000101ffe2&amp;apptime=1604619733</t>
  </si>
  <si>
    <t>广东省珠海市</t>
  </si>
  <si>
    <t>234</t>
  </si>
  <si>
    <t>Sunny小柠檬</t>
  </si>
  <si>
    <t>Lemon_7707</t>
  </si>
  <si>
    <t>17378211843</t>
  </si>
  <si>
    <t>https://www.xiaohongshu.com/user/profile/5d0d9610000000001602d3ab?xhsshare=CopyLink&amp;appuid=5d0d9610000000001602d3ab&amp;apptime=1604556253</t>
  </si>
  <si>
    <t>不视频哦</t>
  </si>
  <si>
    <t>235</t>
  </si>
  <si>
    <t>🦢</t>
  </si>
  <si>
    <t>achanslin</t>
  </si>
  <si>
    <t>13068783425</t>
  </si>
  <si>
    <t>麻辣蛮蛮</t>
  </si>
  <si>
    <t>https://www.xiaohongshu.com/user/profile/5ee6252900000000010044df?xhsshare=CopyLink&amp;appuid=5ee6252900000000010044df&amp;apptime=1604620434</t>
  </si>
  <si>
    <t>236</t>
  </si>
  <si>
    <t>半糖少冰</t>
  </si>
  <si>
    <t>15814495590</t>
  </si>
  <si>
    <t>木双</t>
  </si>
  <si>
    <t>https://www.xiaohongshu.com/user/profile/5f02ea6b000000000101d4cc?xhsshare=CopyLink&amp;appuid=5e86b550000000000100154a&amp;apptime=1600404848</t>
  </si>
  <si>
    <t>-</t>
  </si>
  <si>
    <t>控油精华（蓝睡莲精萃）,焕白精华 （甘草精萃）,维稳精华 （圣罗勒+奶蓟草精萃）,抗氧精华 （红石榴精萃）,排浊精华人参、苹果、蜜桃、燕麦、薏仁复合精萃</t>
  </si>
  <si>
    <t>237</t>
  </si>
  <si>
    <t>孤岛与川</t>
  </si>
  <si>
    <t>liusijia593377903</t>
  </si>
  <si>
    <t>18328644718</t>
  </si>
  <si>
    <t>https://www.xiaohongshu.com/user/profile/5658100782718c37c55e039c?xhsshare=CopyLink&amp;appuid=5658100782718c37c55e039c&amp;apptime=1604620966</t>
  </si>
  <si>
    <t>408</t>
  </si>
  <si>
    <t>…</t>
  </si>
  <si>
    <t>202</t>
  </si>
  <si>
    <t>240</t>
  </si>
  <si>
    <t>鲜女</t>
  </si>
  <si>
    <t>jcnnz1</t>
  </si>
  <si>
    <t>15878779132</t>
  </si>
  <si>
    <t>江川奈奈子</t>
  </si>
  <si>
    <t>https://www.xiaohongshu.com/user/profile/5aee38e2b1da1431d595d67d?xhsshare=CopyLink&amp;appuid=5aee38e2b1da1431d595d67d&amp;apptime=1604622824</t>
  </si>
  <si>
    <t>广西省南宁市</t>
  </si>
  <si>
    <t>不</t>
  </si>
  <si>
    <t>241</t>
  </si>
  <si>
    <t>M-W</t>
  </si>
  <si>
    <t>https://www.xiaohongshu.com/user/profile/5f141264000000000101eed2?xhsshare=CopyLink&amp;appuid=5f141264000000000101eed2&amp;apptime=1604386856</t>
  </si>
  <si>
    <t>375</t>
  </si>
  <si>
    <t>243</t>
  </si>
  <si>
    <t>Daissme°</t>
  </si>
  <si>
    <t>xudandan0320</t>
  </si>
  <si>
    <t>13093558972</t>
  </si>
  <si>
    <t>Daissme</t>
  </si>
  <si>
    <t>https://www.xiaohongshu.com/user/profile/59e73ed3e8ac2b5f24089ba2?xhsshare=CopyLink&amp;appuid=59e73ed3e8ac2b5f24089ba2&amp;apptime=1590154389</t>
  </si>
  <si>
    <t>Daissme发布了一篇小红书笔记，快来看吧！😆 iauckW8TTUQR8N2 😆 http://xhslink.com/3FTOP，复制本条信息，打开【小红书】App查看精彩内容！</t>
  </si>
  <si>
    <t>244</t>
  </si>
  <si>
    <t>💃💃💍</t>
  </si>
  <si>
    <t>jiangting19930821</t>
  </si>
  <si>
    <t>15932906755</t>
  </si>
  <si>
    <t>易大佬JJ</t>
  </si>
  <si>
    <t>https://www.xiaohongshu.com/user/profile/5a90baa54eacab6903ef2f2b?xhsshare=CopyLink&amp;appuid=5a90baa54eacab6903ef2f2b&amp;apptime=1604625460</t>
  </si>
  <si>
    <t>江西省上饶市</t>
  </si>
  <si>
    <t>245</t>
  </si>
  <si>
    <t>与我_</t>
  </si>
  <si>
    <t>Xqiao202020</t>
  </si>
  <si>
    <t>18270158571</t>
  </si>
  <si>
    <t>是杨小乔呀</t>
  </si>
  <si>
    <t>https://www.xiaohongshu.com/user/profile/5cd96ce40000000018012486?xhsshare=CopyLink&amp;appuid=5cd96ce40000000018012486&amp;apptime=1604625793</t>
  </si>
  <si>
    <t>江西上饶</t>
  </si>
  <si>
    <t>是杨小乔呀发布了一篇小红书笔记，快来看吧！😆 izTYeo9Qfl1YrzK 😆 http://xhslink.com/494OP，复制本条信息，打开【小红书】App查看精彩内容！</t>
  </si>
  <si>
    <t>246</t>
  </si>
  <si>
    <t>F</t>
  </si>
  <si>
    <t>474303014</t>
  </si>
  <si>
    <t>15103959819</t>
  </si>
  <si>
    <t>fei</t>
  </si>
  <si>
    <t>https://www.xiaohongshu.com/user/profile/5be9a7a06a80a40001e4a625?xhsshare=CopyLink&amp;appuid=5be9a7a06a80a40001e4a625&amp;apptime=1604625687</t>
  </si>
  <si>
    <t>甘肃省陇南市</t>
  </si>
  <si>
    <t>247</t>
  </si>
  <si>
    <t>小程小程心想事成</t>
  </si>
  <si>
    <t>c13546981756</t>
  </si>
  <si>
    <t>13922957234</t>
  </si>
  <si>
    <t>小程心想事成</t>
  </si>
  <si>
    <t>https://www.xiaohongshu.com/user/profile/5eae6136000000000100101a?xhsshare=CopyLink&amp;appuid=5eae6136000000000100101a&amp;apptime=1603006527</t>
  </si>
  <si>
    <t>248</t>
  </si>
  <si>
    <t>시간</t>
  </si>
  <si>
    <t>E6100200</t>
  </si>
  <si>
    <t>18764761955</t>
  </si>
  <si>
    <t>紫了个菜</t>
  </si>
  <si>
    <t>https://www.xiaohongshu.com/user/profile/5cc4407a000000001101d69b?xhsshare=CopyLink&amp;appuid=5cc4407a000000001101d69b&amp;apptime=1604626400</t>
  </si>
  <si>
    <t>山东省济宁市兖州区明珠花园北西7号楼</t>
  </si>
  <si>
    <t>紫了个菜发布了一篇小红书笔记，快来看吧！😆 j9f2VkzkLxQEsPI 😆 http://xhslink.com/7agPP，复制本条信息，打开【小红书】App查看精彩内容！</t>
  </si>
  <si>
    <t>183</t>
  </si>
  <si>
    <t>250</t>
  </si>
  <si>
    <t>　　</t>
  </si>
  <si>
    <t>ZSsh9974</t>
  </si>
  <si>
    <t>18819795783</t>
  </si>
  <si>
    <t>小粒77</t>
  </si>
  <si>
    <t>https://www.xiaohongshu.com/user/profile/5f1b8e2d0000000001005b8a?xhsshare=CopyLink&amp;appuid=5f1b8e2d0000000001005b8a&amp;apptime=1604626472</t>
  </si>
  <si>
    <t>251</t>
  </si>
  <si>
    <t>H、</t>
  </si>
  <si>
    <t>973085271</t>
  </si>
  <si>
    <t>18783467377</t>
  </si>
  <si>
    <t>https://www.xiaohongshu.com/user/profile/5ca6371b0000000011039f4e?xhsshare=CopyLink&amp;appuid=5ca6371b0000000011039f4e&amp;apptime=1604627160</t>
  </si>
  <si>
    <t>四川广元</t>
  </si>
  <si>
    <t>373</t>
  </si>
  <si>
    <t>🐒半仙儿</t>
  </si>
  <si>
    <t>d13386621644</t>
  </si>
  <si>
    <t>13386621644</t>
  </si>
  <si>
    <t>jime橙子味</t>
  </si>
  <si>
    <t>https://www.xiaohongshu.com/user/profile/599a66476a6a6948caf84a03?xhsshare=CopyLink&amp;appuid=599a66476a6a6948caf84a03&amp;apptime=1591066555</t>
  </si>
  <si>
    <t>143</t>
  </si>
  <si>
    <t>小鱼同学</t>
  </si>
  <si>
    <t>YYH19930321</t>
  </si>
  <si>
    <t>18356520829</t>
  </si>
  <si>
    <t>https://www.xiaohongshu.com/user/profile/5c4141ea0000000007029d2e?xhsshare=CopyLink&amp;appuid=5c4141ea0000000007029d2e&amp;apptime=1604588283</t>
  </si>
  <si>
    <t>安徽宣城</t>
  </si>
  <si>
    <t>微博 绿洲都是万粉</t>
  </si>
  <si>
    <t>74</t>
  </si>
  <si>
    <t>13710316843</t>
  </si>
  <si>
    <t>81</t>
  </si>
  <si>
    <t>树俊竹（加我请备注）</t>
  </si>
  <si>
    <t>15624118896</t>
  </si>
  <si>
    <t>快乐的大考拉</t>
  </si>
  <si>
    <t>https://www.xiaohongshu.com/user/profile/59e876734eacab173ba3ef41?xhsshare=CopyLink&amp;appuid=5813344b6a6a690621232ccb&amp;apptime=1604585680</t>
  </si>
  <si>
    <t>快乐的大考拉🐨发布了一篇小红书笔记，快来看吧！😆 ZfxhOqGdFfbg6m4 😆 http://xhslink.com/2eDKP，复制本条信息，打开【小红书】App查看精彩内容！</t>
  </si>
  <si>
    <t>264</t>
  </si>
  <si>
    <t>大 表 姐 </t>
  </si>
  <si>
    <t>usg8990123</t>
  </si>
  <si>
    <t>18893398609</t>
  </si>
  <si>
    <t>泡泡</t>
  </si>
  <si>
    <t>https://www.xiaohongshu.com/user/profile/5f4df4bc0000000001006df3?xhsshare=CopyLink&amp;appuid=5a66dbdb4eacab59f440840c&amp;apptime=1604625811</t>
  </si>
  <si>
    <t>甘肃省</t>
  </si>
  <si>
    <t>265</t>
  </si>
  <si>
    <t>日奈.</t>
  </si>
  <si>
    <t>NeiNei-a_a</t>
  </si>
  <si>
    <t>13480678043</t>
  </si>
  <si>
    <t>日奈</t>
  </si>
  <si>
    <t>https://www.xiaohongshu.com/discovery/item/5f98b6850000000001002481?xhsshare=CopyLink&amp;appuid=5f75f8d900000000010074cc&amp;apptime=1604628512</t>
  </si>
  <si>
    <t>415</t>
  </si>
  <si>
    <t>🐰ྀི 杨小V 💕🍼🐰</t>
  </si>
  <si>
    <t>yangxiaowei_1019</t>
  </si>
  <si>
    <t>13127888933</t>
  </si>
  <si>
    <t>神兜V</t>
  </si>
  <si>
    <t>https://www.xiaohongshu.com/user/profile/589f9d7682ec39327c564cdf?xhsshare=CopyLink&amp;appuid=589f9d7682ec39327c564cdf&amp;apptime=1570499820</t>
  </si>
  <si>
    <t>神兜V发布了一篇小红书笔记，快来看吧！😆 oSc0lThlYnHQW6a 😆 http://xhslink.com/r3cWP，复制本条信息，打开【小红书】App查看精彩内容！</t>
  </si>
  <si>
    <t>400</t>
  </si>
  <si>
    <t>咸鱼小朋友</t>
  </si>
  <si>
    <t>xianyuaoao</t>
  </si>
  <si>
    <t>13016082546</t>
  </si>
  <si>
    <t>https://www.xiaohongshu.com/user/profile/5c09c581000000000501ea5b?xhsshare=CopyLink&amp;appuid=5c09c581000000000501ea5b&amp;apptime=159607</t>
  </si>
  <si>
    <t>152</t>
  </si>
  <si>
    <t>崽.</t>
  </si>
  <si>
    <t>w15813229487</t>
  </si>
  <si>
    <t>15813251256</t>
  </si>
  <si>
    <t>工藤晴子</t>
  </si>
  <si>
    <t>https://www.xiaohongshu.com/user/profile/5ed3b48c000000000101e0d5?xhsshare=CopyLink&amp;appuid=5ed3b48c000000000101e0d5&amp;apptime=1604588940</t>
  </si>
  <si>
    <t>微博小红书</t>
  </si>
  <si>
    <t>268</t>
  </si>
  <si>
    <t>curry5   小红书合作</t>
  </si>
  <si>
    <t>13527785098</t>
  </si>
  <si>
    <t>curry5</t>
  </si>
  <si>
    <t>https://www.xiaohongshu.com/user/profile/599bcfa482ec390212a32890?xhsshare=CopyLink&amp;appuid=599bcfa482ec390212a32890&amp;apptime=1591068344</t>
  </si>
  <si>
    <t>150</t>
  </si>
  <si>
    <t>林儿菇娘</t>
  </si>
  <si>
    <t>lin1227529</t>
  </si>
  <si>
    <t>13113358737</t>
  </si>
  <si>
    <t>https://www.xiaohongshu.com/user/profile/5e6ca1ba0000000001002a6e?xhsshare=CopyLink&amp;appuid=5e6ca1ba0000000001002a6e&amp;apptime=1604588789</t>
  </si>
  <si>
    <t>护肤,美食</t>
  </si>
  <si>
    <t>林儿菇娘发布了一篇小红书笔记，快来看吧！😆 FpQxQUthvkEt5LS 😆 http://xhslink.com/mpHLP，复制本条信息，打开【小红书】App查看精彩内容！</t>
  </si>
  <si>
    <t>274</t>
  </si>
  <si>
    <t>李永利（加人注明来意）</t>
  </si>
  <si>
    <t>2308600618</t>
  </si>
  <si>
    <t>17093757230</t>
  </si>
  <si>
    <t>子墨</t>
  </si>
  <si>
    <t>https://www.xiaohongshu.com/user/profile/5ad1d381e8ac2b0a542c70d9?xhsshare=CopyLink&amp;appuid=5ad1d381e8ac2b0a542c70d9&amp;apptime=1604629183</t>
  </si>
  <si>
    <t>13060823541</t>
  </si>
  <si>
    <t>226</t>
  </si>
  <si>
    <t>木子</t>
  </si>
  <si>
    <t>906575332</t>
  </si>
  <si>
    <t>18341049128</t>
  </si>
  <si>
    <t>https://www.xiaohongshu.com/user/profile/5e0ea84500000000010020d7?xhsshare=CopyLink&amp;appuid=5e0ea84500000000010020d7&amp;apptime=1604611538</t>
  </si>
  <si>
    <t>微博抖音</t>
  </si>
  <si>
    <t>其他号拍过</t>
  </si>
  <si>
    <t>278</t>
  </si>
  <si>
    <t>SILENCE</t>
  </si>
  <si>
    <t>c705098520</t>
  </si>
  <si>
    <t>18203180201</t>
  </si>
  <si>
    <t>Silence默7</t>
  </si>
  <si>
    <t>https://www.xiaohongshu.com/user/profile/5c77f17700000000110178f3?xhsshare=CopyLink&amp;appuid=5c77f17700000000110178f3&amp;apptime=1604629416</t>
  </si>
  <si>
    <t>河北</t>
  </si>
  <si>
    <t>224</t>
  </si>
  <si>
    <t>雏菊呀</t>
  </si>
  <si>
    <t>Vanessa666-</t>
  </si>
  <si>
    <t>15398804645</t>
  </si>
  <si>
    <t>是一朵雏菊呀</t>
  </si>
  <si>
    <t>https://www.xiaohongshu.com/user/profile/5b59b71e6b58b71092fd3333?xhsshare=CopyLink&amp;appuid=5b59b71e6b58b71092fd3333&amp;apptime=1564307156</t>
  </si>
  <si>
    <t>是一朵雏菊呀发布了一篇小红书笔记，快来看吧！😆 Z7wY66rYaexKI9X 😆 http://xhslink.com/aKNNP，复制本条信息，打开【小红书】App查看精彩内容！</t>
  </si>
  <si>
    <t>17868140227</t>
  </si>
  <si>
    <t>💤</t>
  </si>
  <si>
    <t>Shuani526</t>
  </si>
  <si>
    <t>18520254561</t>
  </si>
  <si>
    <t>是你的胖妮吖</t>
  </si>
  <si>
    <t>https://www.xiaohongshu.com/user/profile/5cb05764000000001700159a?xhsshare=CopyLink&amp;appuid=5cb05764000000001700159a&amp;apptime=1603445842</t>
  </si>
  <si>
    <t>是你的胖妮吖发布了一篇小红书笔记，快来看吧！😆 hYq3CdvbQiNrhKC 😆 http://xhslink.com/okbKP，复制本条信息，打开【小红书】App查看精彩内容！</t>
  </si>
  <si>
    <t>88</t>
  </si>
  <si>
    <t>🌂</t>
  </si>
  <si>
    <t>15602972982</t>
  </si>
  <si>
    <t>香辣鸡腿堡🍔</t>
  </si>
  <si>
    <t>https://www.xiaohongshu.com/user/profile/5b8421cfd85b1200011cf336?xhsshare=CopyLink&amp;appuid=58eba62f6a6a6977d8309a8a&amp;apptime=1604585743</t>
  </si>
  <si>
    <t>291</t>
  </si>
  <si>
    <t>Kumabear</t>
  </si>
  <si>
    <t>CALLMESHISONG</t>
  </si>
  <si>
    <t>18316407164</t>
  </si>
  <si>
    <t>市松炫炫子</t>
  </si>
  <si>
    <t>https://www.xiaohongshu.com/user/profile/5d9deb430000000001007249?xhsshare=CopyLink&amp;appuid=5d9deb430000000001007249&amp;apptime=1583336536</t>
  </si>
  <si>
    <t>都可</t>
  </si>
  <si>
    <t>市松炫炫子发布了一篇小红书笔记，快来看吧！😆 J0YPQdbgFECSh5q 😆 http://xhslink.com/ivkQP，复制本条信息，打开【小红书】App查看精彩内容！</t>
  </si>
  <si>
    <t>328</t>
  </si>
  <si>
    <t>九鹅</t>
  </si>
  <si>
    <t>Lzlrwhhh301627</t>
  </si>
  <si>
    <t>13280699830</t>
  </si>
  <si>
    <t>https://www.xiaohongshu.com/user/profile/5ca4d50e0000000017010e78?xhsshare=CopyLink&amp;appuid=5ca4d50e0000000017010e78&amp;apptime=1604633532</t>
  </si>
  <si>
    <t>295</t>
  </si>
  <si>
    <t>Z</t>
  </si>
  <si>
    <t>ZHONGMINGYA-</t>
  </si>
  <si>
    <t>15766858009</t>
  </si>
  <si>
    <t>柠檬汽水</t>
  </si>
  <si>
    <t>https://www.xiaohongshu.com/user/profile/5e13254c0000000001003404?xhsshare=CopyLink&amp;appuid=5e13254c0000000001003404&amp;apptime=1604630962</t>
  </si>
  <si>
    <t>38</t>
  </si>
  <si>
    <t>xxbebe</t>
  </si>
  <si>
    <t>15627368970</t>
  </si>
  <si>
    <t>叻叻居</t>
  </si>
  <si>
    <t>https://www.xiaohongshu.com/user/profile/5e8f00ff0000000001003037?xhsshare=CopyLink&amp;appuid=5e8f00ff0000000001003037&amp;apptime=1604584860</t>
  </si>
  <si>
    <t>410</t>
  </si>
  <si>
    <t>Anoxia</t>
  </si>
  <si>
    <t>181-2213-4062</t>
  </si>
  <si>
    <t>芋吱子</t>
  </si>
  <si>
    <t>https://www.xiaohongshu.com/user/profile/5ee8cac7000000000101e693?xhsshare=CopyLink&amp;appuid=5ee8cac7000000000101e693&amp;apptime=1604653019</t>
  </si>
  <si>
    <t>湖北武汉</t>
  </si>
  <si>
    <t>西五街 美图 绿洲</t>
  </si>
  <si>
    <t>https://www.xiaohongshu.com/discovery/item/5f6055c8000000000101ea31?apptime=1604158808&amp;appuid=5ee8cac7000000000101e693&amp;xhsshare=CopyLink</t>
  </si>
  <si>
    <t>299</t>
  </si>
  <si>
    <t>Konmy  Lin  </t>
  </si>
  <si>
    <t>彭猪猪🐷</t>
  </si>
  <si>
    <t>18127347556</t>
  </si>
  <si>
    <t>https://www.xiaohongshu.com/user/profile/5bf2adccc384ad0001babf4b?xhsshare=CopyLink&amp;appuid=5bf2adccc384ad0001babf4b&amp;apptime=1604631548</t>
  </si>
  <si>
    <t xml:space="preserve"> 彭猪猪🐷发布了一篇小红书笔记，快来看吧！😆 VYnbiuJE2HPGOLa 😆 http://xhslink.com/y9XgP，复制本条信息，打开【小红书】App查看精彩内容！</t>
  </si>
  <si>
    <t>46</t>
  </si>
  <si>
    <t>SOBER</t>
  </si>
  <si>
    <t>1215014079</t>
  </si>
  <si>
    <t>15875017117</t>
  </si>
  <si>
    <t>羊仔日记</t>
  </si>
  <si>
    <t>https://www.xiaohongshu.com/user/profile/5e6b66a50000000001006c0a?xhsshare=CopyLink&amp;appuid=5e6b66a50000000001006c0a&amp;apptime=1604584977</t>
  </si>
  <si>
    <t>江门</t>
  </si>
  <si>
    <t>羊仔日记发布了一篇小红书笔记，快来看吧！😆 H8vpIthekEltYve 😆 http://xhslink.com/AWoKP，复制本条信息，打开【小红书】App查看精彩内容！</t>
  </si>
  <si>
    <t>218</t>
  </si>
  <si>
    <t>阿盏</t>
  </si>
  <si>
    <t>Hertz-19</t>
  </si>
  <si>
    <t>13005233013</t>
  </si>
  <si>
    <t>https://www.xiaohongshu.com/user/profile/5bf77e5a6b58b74fc939387a?xhsshare=CopyLink&amp;appuid=5f5b18d80000000001004292&amp;apptime=1604603304</t>
  </si>
  <si>
    <t>303</t>
  </si>
  <si>
    <t>up</t>
  </si>
  <si>
    <t>gg30477</t>
  </si>
  <si>
    <t>15179160030</t>
  </si>
  <si>
    <t>廖甘甘</t>
  </si>
  <si>
    <t>https://www.xiaohongshu.com/user/profile/5f0918130000000001004c6d?xhsshare=CopyLink&amp;appuid=5f0918130000000001004c6d&amp;apptime=1600912372</t>
  </si>
  <si>
    <t>305</t>
  </si>
  <si>
    <t>余有旨</t>
  </si>
  <si>
    <t xml:space="preserve">pytryt </t>
  </si>
  <si>
    <t>18405958307</t>
  </si>
  <si>
    <t>鱼余梨</t>
  </si>
  <si>
    <t>https://www.xiaohongshu.com/user/profile/5e7bfbde00000000010086c1?xhsshare=CopyLink&amp;appuid=5e7bfbde00000000010086c1&amp;apptime=1604632406</t>
  </si>
  <si>
    <t>306</t>
  </si>
  <si>
    <t>Cathy</t>
  </si>
  <si>
    <t>18172300108</t>
  </si>
  <si>
    <t>啦啦啦</t>
  </si>
  <si>
    <t>https://www.xiaohongshu.com/user/profile/585dc62250c4b44b7f84d735?xhsshare=CopyLink&amp;appuid=585dc62250c4b44b7f84d735&amp;apptime=1604632450</t>
  </si>
  <si>
    <t>五</t>
  </si>
  <si>
    <t>309</t>
  </si>
  <si>
    <t>pompompurin</t>
  </si>
  <si>
    <t>Clouds_roll</t>
  </si>
  <si>
    <t>17711063406</t>
  </si>
  <si>
    <t>勃艮第红的布丁</t>
  </si>
  <si>
    <t>https://www.xiaohongshu.com/user/profile/5f07fbca000000000101f787?xhsshare=CopyLink&amp;appuid=5f07fbca000000000101f787&amp;apptime=1604632416</t>
  </si>
  <si>
    <t>四川省眉山市</t>
  </si>
  <si>
    <t>微博美图绿洲</t>
  </si>
  <si>
    <t>勃艮第红的布丁发布了一篇小红书笔记，快来看吧！😆 l2nVrgFxWADqEby 😆 http://xhslink.com/qJHQP，复制本条信息，打开【小红书】App查看精彩内容！</t>
  </si>
  <si>
    <t>206</t>
  </si>
  <si>
    <t>C 💓大卷</t>
  </si>
  <si>
    <t>gg990088</t>
  </si>
  <si>
    <t>15158171766</t>
  </si>
  <si>
    <t>小卷卷卷c</t>
  </si>
  <si>
    <t>https://www.xiaohongshu.com/user/profile/5c7e1837000000001000dd7f?xhsshare=CopyLink&amp;appuid=5c7e1837000000001000dd7f&amp;apptime=1604596145</t>
  </si>
  <si>
    <t>浙江省宁波市鄞州区沧海路2328号方圆中心</t>
  </si>
  <si>
    <t>小卷卷卷c发布了一篇小红书笔记，快来看吧！😆 5fKWKqXjScoiMCT 😆 http://xhslink.com/1OgNP，复制本条信息，打开【小红书】App查看精彩内容！</t>
  </si>
  <si>
    <t>314</t>
  </si>
  <si>
    <t>懂我</t>
  </si>
  <si>
    <t>M-20000102</t>
  </si>
  <si>
    <t xml:space="preserve">13225611059 </t>
  </si>
  <si>
    <t>旺了个米</t>
  </si>
  <si>
    <t>https://www.xiaohongshu.com/user/profile/5ef071fe0000000001004e17?xhsshare=CopyLink&amp;appuid=5ef071fe0000000001004e17&amp;apptime=1604632673</t>
  </si>
  <si>
    <t>安徽淮北</t>
  </si>
  <si>
    <t>315</t>
  </si>
  <si>
    <t>安木兮</t>
  </si>
  <si>
    <t>soso1990123</t>
  </si>
  <si>
    <t>https://www.xiaohongshu.com/user/profile/5d2bd78d0000000010001683?xhsshare=CopyLink&amp;appuid=5d2bd78d0000000010001683&amp;apptime=1604632262</t>
  </si>
  <si>
    <t>安木兮发布了一篇小红书笔记，快来看吧！😆 4GSNDp1orlHH0IO 😆 http://xhslink.com/97LQP，复制本条信息，打开【小红书】App查看精彩内容！</t>
  </si>
  <si>
    <t>83</t>
  </si>
  <si>
    <t>霖霖</t>
  </si>
  <si>
    <t>L--lnx</t>
  </si>
  <si>
    <t>13750064550</t>
  </si>
  <si>
    <t>是安子霖吖</t>
  </si>
  <si>
    <t>https://www.xiaohongshu.com/user/profile/5f040910000000000100415f?xhsshare=CopyLink&amp;appuid=5f040910000000000100415f&amp;apptime=1604585636</t>
  </si>
  <si>
    <t>318</t>
  </si>
  <si>
    <t>becoflame</t>
  </si>
  <si>
    <t>Fire719</t>
  </si>
  <si>
    <t>17318589494</t>
  </si>
  <si>
    <t>-火酱</t>
  </si>
  <si>
    <t>https://www.xiaohongshu.com/user/profile/5f8053d20000000001003c59?xhsshare=CopyLink&amp;appuid=5f8053d20000000001003c59&amp;apptime=1604632428</t>
  </si>
  <si>
    <t>22</t>
  </si>
  <si>
    <t>好想吃大饼哦🤔</t>
  </si>
  <si>
    <t>Lymlym0921</t>
  </si>
  <si>
    <t>18845591379</t>
  </si>
  <si>
    <t>好想吃大饼🤗</t>
  </si>
  <si>
    <t>https://www.xiaohongshu.com/user/profile/5a2f4240e8ac2b4d3659e55a?xhsshare=CopyLink&amp;appuid=5a2f4240e8ac2b4d3659e55a&amp;apptime=1564457194</t>
  </si>
  <si>
    <t>哈尔滨</t>
  </si>
  <si>
    <t>美图 绿洲 微博</t>
  </si>
  <si>
    <t>好想吃大饼🤗发布了一篇小红书笔记，快来看吧！😆 TpWF29TEgjuvJrX 😆 http://xhslink.com/J3dKP，复制本条信息，打开【小红书】App查看精彩内容！</t>
  </si>
  <si>
    <t>85</t>
  </si>
  <si>
    <t>-yjerry（赶稿😭回复慢）</t>
  </si>
  <si>
    <t>ZiYjerry</t>
  </si>
  <si>
    <t>13326519847</t>
  </si>
  <si>
    <t>Joli</t>
  </si>
  <si>
    <t>https://www.xiaohongshu.com/user/profile/5db94ab60000000001007506?xhsshare=CopyLink&amp;appuid=5db94ab60000000001007506&amp;apptime=1604585702</t>
  </si>
  <si>
    <t>321</t>
  </si>
  <si>
    <t>lemon</t>
  </si>
  <si>
    <t>18656105591</t>
  </si>
  <si>
    <t>Lemmon</t>
  </si>
  <si>
    <t>https://www.xiaohongshu.com/user/profile/5ed792dc000000000101cb0f?xhsshare=CopyLink&amp;appuid=5ed792dc000000000101cb0f&amp;apptime=1604632754</t>
  </si>
  <si>
    <t>Lemmon发布了一篇小红书笔记，快来看吧！😆 1zBsVL2aOMSeikR 😆 http://xhslink.com/4YQQP，复制本条信息，打开【小红书】App查看精彩内容！</t>
  </si>
  <si>
    <t>212</t>
  </si>
  <si>
    <t>草莓汽水</t>
  </si>
  <si>
    <t>A18520174189</t>
  </si>
  <si>
    <t>15119252135</t>
  </si>
  <si>
    <t>https://www.xiaohongshu.com/user/profile/5e86d2f5000000000100bf84?xhsshare=CopyLink&amp;appuid=5e86d2f5000000000100bf84&amp;apptime=1604598444</t>
  </si>
  <si>
    <t>广东省河源市源城区宝源路金鼎花园</t>
  </si>
  <si>
    <t>324</t>
  </si>
  <si>
    <t>7七</t>
  </si>
  <si>
    <t>pozz77</t>
  </si>
  <si>
    <t>13657896911</t>
  </si>
  <si>
    <t>零下西岐</t>
  </si>
  <si>
    <t>https://www.xiaohongshu.com/user/profile/5bfd70850d4a16000112183d?xhsshare=CopyLink&amp;appuid=5bfd70850d4a16000112183d&amp;apptime=1593971061</t>
  </si>
  <si>
    <t>绿洲，美图</t>
  </si>
  <si>
    <t>325</t>
  </si>
  <si>
    <t>KNAPSTAD</t>
  </si>
  <si>
    <t>lizihan114</t>
  </si>
  <si>
    <t>18856887502</t>
  </si>
  <si>
    <t>小松可可奈</t>
  </si>
  <si>
    <t>https://www.xiaohongshu.com/user/profile/5f096417000000000101eaa2?xhsshare=CopyLink&amp;appuid=5f096417000000000101eaa2&amp;apptime=1604633063</t>
  </si>
  <si>
    <t>171</t>
  </si>
  <si>
    <t>📕萌翻了的喵</t>
  </si>
  <si>
    <t xml:space="preserve">zzzzmiao77 </t>
  </si>
  <si>
    <t>17560613957</t>
  </si>
  <si>
    <t>萌翻了的喵</t>
  </si>
  <si>
    <t>https://www.xiaohongshu.com/user/profile/5bcfe9e91097ce00010639f7?xhsshare=CopyLink&amp;appuid=5bcfe9e91097ce00010639f7&amp;apptime=1604590445</t>
  </si>
  <si>
    <t>110</t>
  </si>
  <si>
    <t>我是迪丽热巴</t>
  </si>
  <si>
    <t>CSLshishabi</t>
  </si>
  <si>
    <t>15975353960</t>
  </si>
  <si>
    <t>可乐姐姐</t>
  </si>
  <si>
    <t>https://www.xiaohongshu.com/user/profile/5ed49e4f000000000101ea8b?xhsshare=CopyLink&amp;appuid=5ed49e4f000000000101ea8b&amp;apptime=1604586385</t>
  </si>
  <si>
    <t>可乐姐姐发布了一篇小红书笔记，快来看吧！😆 T3hR0vw5lZGjoH3 😆 http://xhslink.com/9UKKP，复制本条信息，打开【小红书】App查看精彩内容！</t>
  </si>
  <si>
    <t>320</t>
  </si>
  <si>
    <t>梅子晴</t>
  </si>
  <si>
    <t>mmzq0204</t>
  </si>
  <si>
    <t>13433633809</t>
  </si>
  <si>
    <t>https://www.xiaohongshu.com/user/profile/5cffd6e50000000012036ae3?xhsshare=CopyLink&amp;appuid=5cffd6e50000000012036ae3&amp;apptime=1604632872</t>
  </si>
  <si>
    <t>113</t>
  </si>
  <si>
    <t>Tilda🦄</t>
  </si>
  <si>
    <t>935746207</t>
  </si>
  <si>
    <t>15914490826</t>
  </si>
  <si>
    <t>Tilda🦄️</t>
  </si>
  <si>
    <t>https://www.xiaohongshu.com/user/profile/5782749c6a6a69172ec76601?xhsshare=CopyLink&amp;appuid=5782749c6a6a69172ec76601&amp;apptime=1604586157</t>
  </si>
  <si>
    <t>330</t>
  </si>
  <si>
    <t>生活</t>
  </si>
  <si>
    <t>18256179609</t>
  </si>
  <si>
    <t>肉七七</t>
  </si>
  <si>
    <t>https://www.xiaohongshu.com/user/profile/5cc5cc66000000001602b928?xhsshare=CopyLink&amp;appuid=5cc5cc66000000001602b928&amp;apptime=1604633572</t>
  </si>
  <si>
    <t>微博，但粉丝极少</t>
  </si>
  <si>
    <t>364</t>
  </si>
  <si>
    <t>Gao.yu</t>
  </si>
  <si>
    <t>G070817520</t>
  </si>
  <si>
    <t>15205613912</t>
  </si>
  <si>
    <t>宇宇爱吃肉</t>
  </si>
  <si>
    <t>https://www.xiaohongshu.com/user/profile/5f6de8a100000000010068cc?xhsshare=CopyLink&amp;appuid=5f6de8a100000000010068cc&amp;apptime=1604638311</t>
  </si>
  <si>
    <t>322</t>
  </si>
  <si>
    <t>开心糖果小张</t>
  </si>
  <si>
    <t>18956111213</t>
  </si>
  <si>
    <t>开心糖果小张🎀</t>
  </si>
  <si>
    <t>https://www.xiaohongshu.com/user/profile/5e7879680000000001008cd8?xhsshare=CopyLink&amp;appuid=5e7879680000000001008cd8&amp;apptime=1604633003</t>
  </si>
  <si>
    <t>333</t>
  </si>
  <si>
    <t>chen</t>
  </si>
  <si>
    <t>17394900449</t>
  </si>
  <si>
    <t>香草奶糖</t>
  </si>
  <si>
    <t>https://www.xiaohongshu.com/user/profile/5edef4b200000000010052ea?xhsshare=CopyLink&amp;appuid=5edef4b200000000010052ea&amp;apptime=1604633791</t>
  </si>
  <si>
    <t>安徽省马鞍山市</t>
  </si>
  <si>
    <t>334</t>
  </si>
  <si>
    <t>18756188659</t>
  </si>
  <si>
    <t>18756181373</t>
  </si>
  <si>
    <t>王马儿</t>
  </si>
  <si>
    <t>https://www.xiaohongshu.com/user/profile/5e130ee00000000001001be9?xhsshare=CopyLink&amp;appuid=5bf91cfc7acbee000114e7a7&amp;apptime=1604633459</t>
  </si>
  <si>
    <t>安徽省淮北市</t>
  </si>
  <si>
    <t>335</t>
  </si>
  <si>
    <t>刘仔园</t>
  </si>
  <si>
    <t>13609704938</t>
  </si>
  <si>
    <t>元一</t>
  </si>
  <si>
    <t>https://www.xiaohongshu.com/user/profile/5b2fa9dbf7e8b94b3b603452?xhsshare=CopyLink&amp;appuid=5b2fa9dbf7e8b94b3b603452&amp;apptime=1604633939</t>
  </si>
  <si>
    <t>广大东莞</t>
  </si>
  <si>
    <t>336</t>
  </si>
  <si>
    <t>Ie  Wang</t>
  </si>
  <si>
    <t>13250151256</t>
  </si>
  <si>
    <t>番茄酱🍅</t>
  </si>
  <si>
    <t>https://www.xiaohongshu.com/user/profile/5bc2159a981bb6000111e8d3?xhsshare=CopyLink&amp;appuid=5bc2159a981bb6000111e8d3&amp;apptime=1604633839</t>
  </si>
  <si>
    <t>339</t>
  </si>
  <si>
    <t>🌸🍃晓艺</t>
  </si>
  <si>
    <t>465512278</t>
  </si>
  <si>
    <t>15982032306</t>
  </si>
  <si>
    <t>黎黎呀</t>
  </si>
  <si>
    <t>https://www.xiaohongshu.com/user/profile/5f098656000000000100178d?xhsshare=CopyLink&amp;appuid=5f098656000000000100178d&amp;apptime=1604633362</t>
  </si>
  <si>
    <t>达州市</t>
  </si>
  <si>
    <t>341</t>
  </si>
  <si>
    <t>新</t>
  </si>
  <si>
    <t>EvanLyka</t>
  </si>
  <si>
    <t>15802317773</t>
  </si>
  <si>
    <t>埃文利卡</t>
  </si>
  <si>
    <t>https://www.xiaohongshu.com/user/profile/5f51baa0000000000101ee3b?xhsshare=CopyLink&amp;appuid=5f51baa0000000000101ee3b&amp;apptime=1603513094</t>
  </si>
  <si>
    <t>重庆市</t>
  </si>
  <si>
    <t>342</t>
  </si>
  <si>
    <t>TeArs</t>
  </si>
  <si>
    <t>zh94969496-</t>
  </si>
  <si>
    <t>19113810153</t>
  </si>
  <si>
    <t>程程的小拉呀</t>
  </si>
  <si>
    <t>https://www.xiaohongshu.com/user/profile/5e3690560000000001003742?xhsshare=CopyLink&amp;appuid=5e3690560000000001003742&amp;apptime=1604634133</t>
  </si>
  <si>
    <t>拉儿呀发布了一篇小红书笔记，快来看吧！😆 cgaU25uMNv2xC0l 😆 http://xhslink.com/xkaRP，复制本条信息，打开【小红书】App查看精彩内容！</t>
  </si>
  <si>
    <t>409</t>
  </si>
  <si>
    <t>珊珊爱喝冰美式</t>
  </si>
  <si>
    <t>CYS20110</t>
  </si>
  <si>
    <t>13610133480</t>
  </si>
  <si>
    <t>https://www.xiaohongshu.com/user/profile/5beb7f47af45fc000109e816?xhsshare=CopyLink&amp;appuid=5beb7f47af45fc000109e816&amp;apptime=1595922348</t>
  </si>
  <si>
    <t>微博 绿洲 美图</t>
  </si>
  <si>
    <t>4天</t>
  </si>
  <si>
    <t>http://xhslink.com/i5fVG</t>
  </si>
  <si>
    <t>346</t>
  </si>
  <si>
    <t>CChen_c</t>
  </si>
  <si>
    <t>cc25521</t>
  </si>
  <si>
    <t>15756111166</t>
  </si>
  <si>
    <t>CC_cchen_</t>
  </si>
  <si>
    <t>https://www.xiaohongshu.com/user/profile/5d791ab0000000000100b085?xhsshare=CopyLink&amp;appuid=5d791ab0000000000100b085&amp;apptime=1604634338</t>
  </si>
  <si>
    <t>348</t>
  </si>
  <si>
    <t>满目星辰</t>
  </si>
  <si>
    <t>HotelCalifornia1976</t>
  </si>
  <si>
    <t>15135315872</t>
  </si>
  <si>
    <t>https://www.xiaohongshu.com/user/profile/5ed5c720000000000101c975?xhsshare=CopyLink&amp;appuid=5ed5c720000000000101c975&amp;apptime=1595764732</t>
  </si>
  <si>
    <t>临汾</t>
  </si>
  <si>
    <t>349</t>
  </si>
  <si>
    <t>Dra ma-</t>
  </si>
  <si>
    <t>L1466986199</t>
  </si>
  <si>
    <t>15979134351</t>
  </si>
  <si>
    <t>甜甜甜酱</t>
  </si>
  <si>
    <t>https://www.xiaohongshu.com/user/profile/5eea14df0000000001004770?xhsshare=CopyLink&amp;appuid=5eea14df0000000001004770&amp;apptime=1604634847</t>
  </si>
  <si>
    <t>江西省</t>
  </si>
  <si>
    <t>350</t>
  </si>
  <si>
    <t>白大胖</t>
  </si>
  <si>
    <t>15632196905</t>
  </si>
  <si>
    <t>大雪</t>
  </si>
  <si>
    <t>https://www.xiaohongshu.com/user/profile/5a20288511be10707bb831ed?xhsshare=CopyLink&amp;appuid=5a20288511be10707bb831ed&amp;apptime=1604635329</t>
  </si>
  <si>
    <t>河北省石家庄市</t>
  </si>
  <si>
    <t>208</t>
  </si>
  <si>
    <t>狮子Eli</t>
  </si>
  <si>
    <t>Junuan-</t>
  </si>
  <si>
    <t>13620240422</t>
  </si>
  <si>
    <t>https://www.xiaohongshu.com/user/profile/5c38de2e00000000050286c7?xhsshare=CopyLink&amp;appuid=5c38de2e00000000050286c7&amp;apptime=1582629765</t>
  </si>
  <si>
    <t>5-7</t>
  </si>
  <si>
    <t>352</t>
  </si>
  <si>
    <t>玥叔y</t>
  </si>
  <si>
    <t>Julyshop99</t>
  </si>
  <si>
    <t>18856604840</t>
  </si>
  <si>
    <t>https://www.xiaohongshu.com/user/profile/5d2b37a4000000001200ed2c?xhsshare=CopyLink&amp;appuid=59e30c1927d59434d1526648&amp;apptime=1604635476</t>
  </si>
  <si>
    <t>玥叔y发布了一篇小红书笔记，快来看吧！😆 gK5URAbR5742j6W 😆 http://xhslink.com/DStRP，复制本条信息，打开【小红书】App查看精彩内容！</t>
  </si>
  <si>
    <t>77</t>
  </si>
  <si>
    <t>俪姐.</t>
  </si>
  <si>
    <t>SQLILY03</t>
  </si>
  <si>
    <t>19828419429</t>
  </si>
  <si>
    <t>俪俪子酱</t>
  </si>
  <si>
    <t>https://www.xiaohongshu.com/user/profile/5f182db6000000000101d7d2?xhsshare=CopyLink&amp;appuid=5f182db6000000000101d7d2&amp;apptime=1604585471</t>
  </si>
  <si>
    <t>67</t>
  </si>
  <si>
    <t>小野橘</t>
  </si>
  <si>
    <t>QIQI77357</t>
  </si>
  <si>
    <t>13538774048</t>
  </si>
  <si>
    <t>饭橘</t>
  </si>
  <si>
    <t>https://www.xiaohongshu.com/user/profile/591678da82ec3921d44a5035?xhsshare=CopyLink&amp;appuid=591678da82ec3921d44a5035&amp;apptime=1604585376</t>
  </si>
  <si>
    <t>饭橘发布了一篇小红书笔记，快来看吧！😆 gCJt4XaJiBfscaj 😆 http://xhslink.com/K2uKP，复制本条信息，打开【小红书】App查看精彩内容！</t>
  </si>
  <si>
    <t>355</t>
  </si>
  <si>
    <t>柠婕婕🍋</t>
  </si>
  <si>
    <t>zsn20001005</t>
  </si>
  <si>
    <t>18319824086</t>
  </si>
  <si>
    <t>https://www.xiaohongshu.com/user/profile/599104a8db2e600bcb7da650?xhsshare=CopyLink&amp;appuid=55db284162a60c25b103f088&amp;apptime=1591339849</t>
  </si>
  <si>
    <t>356</t>
  </si>
  <si>
    <t>　　　　　　　　</t>
  </si>
  <si>
    <t>13143526614</t>
  </si>
  <si>
    <t>只鱼</t>
  </si>
  <si>
    <t>https://www.xiaohongshu.com/user/profile/5a8ebdb2e8ac2b1dd3a18616?xhsshare=CopyLink&amp;appuid=5a8ebdb2e8ac2b1dd3a18616&amp;apptime=1604636422</t>
  </si>
  <si>
    <t>357</t>
  </si>
  <si>
    <t>NJL-WENDY</t>
  </si>
  <si>
    <t>njlz-L</t>
  </si>
  <si>
    <t>13472458776</t>
  </si>
  <si>
    <t>安风NANA</t>
  </si>
  <si>
    <t>https://www.xiaohongshu.com/user/profile/5a5c8ee211be1077ee2f58df?xhsshare=CopyLink&amp;appuid=55c07f99589446240d121998&amp;apptime=1604637220</t>
  </si>
  <si>
    <t>湖北咸宁</t>
  </si>
  <si>
    <t>412</t>
  </si>
  <si>
    <t>脸赞小甜心</t>
  </si>
  <si>
    <t>17722859026</t>
  </si>
  <si>
    <t>https://www.xiaohongshu.com/user/profile/5d297e57000000001000e7d4?xhsshare=CopyLink&amp;appuid=5d297e57000000001000e7d4&amp;apptime=1586748440</t>
  </si>
  <si>
    <t>359</t>
  </si>
  <si>
    <t>巷尾菇凉</t>
  </si>
  <si>
    <t>15362114220</t>
  </si>
  <si>
    <t xml:space="preserve">https://www.xiaohongshu.com/user/profile/5e96c2560000000001008509?xhsshare=CopyLink&amp;appuid=5e96c2560000000001008509&amp;apptime=1603449806 </t>
  </si>
  <si>
    <t>360</t>
  </si>
  <si>
    <t>李寳寳寳🌸</t>
  </si>
  <si>
    <t>15218272520</t>
  </si>
  <si>
    <t>https://www.xiaohongshu.com/user/profile/5f09da2e00000000010052f2?xhsshare=CopyLink&amp;appuid=5f09da2e00000000010052f2&amp;apptime=1604637405</t>
  </si>
  <si>
    <t>361</t>
  </si>
  <si>
    <t>Limdax啊柠</t>
  </si>
  <si>
    <t>LIN1271871754</t>
  </si>
  <si>
    <t>18825618100</t>
  </si>
  <si>
    <t>https://www.xiaohongshu.com/user/profile/5e5e3653000000000100b117?xhsshare=CopyLink&amp;appuid=5a9a0ca011be101ec37d0087&amp;apptime=1598867856</t>
  </si>
  <si>
    <t>http://xhslink.com/fdURP</t>
  </si>
  <si>
    <t>313</t>
  </si>
  <si>
    <t>d</t>
  </si>
  <si>
    <t>17629362702</t>
  </si>
  <si>
    <t>栗子林子</t>
  </si>
  <si>
    <t>https://www.xiaohongshu.com/user/profile/5dc4c81c0000000001002fe0?xhsshare=CopyLink&amp;appuid=5dc4c81c0000000001002fe0&amp;apptime=1604632614</t>
  </si>
  <si>
    <t>🉑️</t>
  </si>
  <si>
    <t>栗子林子发布了一篇小红书笔记，快来看吧！😆 IkJRZtjyW21Tb9m 😆 http://xhslink.com/IPHQP，复制本条信息，打开【小红书】App查看精彩内容！</t>
  </si>
  <si>
    <t>363</t>
  </si>
  <si>
    <t>llllin</t>
  </si>
  <si>
    <t>13250233381</t>
  </si>
  <si>
    <t>小林不爱画眼影</t>
  </si>
  <si>
    <t>https://www.xiaohongshu.com/user/profile/5f3ced09000000000100360d?xhsshare=CopyLink&amp;appuid=5f3ced09000000000100360d&amp;apptime=1604638191</t>
  </si>
  <si>
    <t>小林不爱画眼影发布了一篇小红书笔记，快来看吧！😆 kn8PNLpqOg1laCH 😆 http://xhslink.com/B73RP，复制本条信息，打开【小红书】App查看精彩内容！</t>
  </si>
  <si>
    <t>11</t>
  </si>
  <si>
    <t>🙈</t>
  </si>
  <si>
    <t>15013272403</t>
  </si>
  <si>
    <t>啊烁蓝哩</t>
  </si>
  <si>
    <t>https://www.xiaohongshu.com/user/profile/5e54d7c3000000000100b3f5?xhsshare=CopyLink&amp;appuid=5e54d7c3000000000100b3f5&amp;apptime=1604584276</t>
  </si>
  <si>
    <t>365</t>
  </si>
  <si>
    <t>ACHUNG</t>
  </si>
  <si>
    <t>YY707012</t>
  </si>
  <si>
    <t>13129546196</t>
  </si>
  <si>
    <t>张多鱼不多余</t>
  </si>
  <si>
    <t>https://www.xiaohongshu.com/user/profile/5ec7b98600000000010044ba?xhsshare=CopyLink&amp;appuid=5ec7b98600000000010044ba&amp;apptime=1604638609</t>
  </si>
  <si>
    <t>366</t>
  </si>
  <si>
    <t>葵cc</t>
  </si>
  <si>
    <t>Cassiel9796</t>
  </si>
  <si>
    <t>15502131223</t>
  </si>
  <si>
    <t>Cassiel欢</t>
  </si>
  <si>
    <t>https://www.xiaohongshu.com/user/profile/5a5b1877e8ac2b781522cc55?xhsshare=CopyLink&amp;appuid=5a5b1877e8ac2b781522cc55&amp;apptime=1604639015</t>
  </si>
  <si>
    <t>327</t>
  </si>
  <si>
    <t>🌞 Tina</t>
  </si>
  <si>
    <t>huhaiyan0818</t>
  </si>
  <si>
    <t>15755375466</t>
  </si>
  <si>
    <t>南木子</t>
  </si>
  <si>
    <t>https://www.xiaohongshu.com/user/profile/5eb2cb6e0000000001005ac8?xhsshare=CopyLink&amp;appuid=5eb2cb6e0000000001005ac8&amp;apptime=1604633410</t>
  </si>
  <si>
    <t>368</t>
  </si>
  <si>
    <t>哈</t>
  </si>
  <si>
    <t>MDT52000</t>
  </si>
  <si>
    <t>13271977520</t>
  </si>
  <si>
    <t>桃子小可爱</t>
  </si>
  <si>
    <t>小🍠</t>
  </si>
  <si>
    <t>圆圆 没回就是在睡觉</t>
  </si>
  <si>
    <t>1158518121</t>
  </si>
  <si>
    <t>17602019615</t>
  </si>
  <si>
    <t>爱吃蛋糕的小小猪</t>
  </si>
  <si>
    <t>https://www.xiaohongshu.com/user/profile/5da80b15000000000100b61e?xhsshare=CopyLink&amp;appuid=5da80b15000000000100b61e&amp;apptime=1604584036</t>
  </si>
  <si>
    <t>370</t>
  </si>
  <si>
    <t>swEet</t>
  </si>
  <si>
    <t>小恬不挑食</t>
  </si>
  <si>
    <t>18555483418</t>
  </si>
  <si>
    <t>https://www.xiaohongshu.com/user/profile/5ef4a1070000000001000e59?xhsshare=CopyLink&amp;appuid=5ef4a1070000000001000e59&amp;apptime=1604640368</t>
  </si>
  <si>
    <t>微博 美图 快手</t>
  </si>
  <si>
    <t>371</t>
  </si>
  <si>
    <t>Doting</t>
  </si>
  <si>
    <t>ly1209069374</t>
  </si>
  <si>
    <t>13721107033</t>
  </si>
  <si>
    <t>Lyy</t>
  </si>
  <si>
    <t>https://www.xiaohongshu.com/user/profile/5e7ff88f0000000001007459?xhsshare=CopyLink&amp;appuid=5e7ff88f0000000001007459&amp;apptime=1604640599</t>
  </si>
  <si>
    <t>安徽省蚌埠市固镇县城关镇瑞景苑</t>
  </si>
  <si>
    <t>13</t>
  </si>
  <si>
    <t>Awn-o=ω=m</t>
  </si>
  <si>
    <t>-Am7777</t>
  </si>
  <si>
    <t>15986043416</t>
  </si>
  <si>
    <t>挪挪的脆皮甜筒</t>
  </si>
  <si>
    <t>https://www.xiaohongshu.com/user/profile/5bee526fa064190001e453ba?xhsshare=CopyLink&amp;appuid=5bee526fa064190001e453ba&amp;apptime=1604584306</t>
  </si>
  <si>
    <t>358</t>
  </si>
  <si>
    <t>https://www.xiaohongshu.com/user/profile/5bee526fa064190001e453ba?xhsshare=CopyLink&amp;appuid=5bee526fa064190001e453ba&amp;apptime=1604636868</t>
  </si>
  <si>
    <t>102</t>
  </si>
  <si>
    <t>小红书你的先生</t>
  </si>
  <si>
    <t>NDXS778</t>
  </si>
  <si>
    <t>17305430631</t>
  </si>
  <si>
    <t>你的先生</t>
  </si>
  <si>
    <t>https://www.xiaohongshu.com/user/profile/5f240a4c000000000101ff39?xhsshare=CopyLink&amp;appuid=5f2d227c0000000001001517&amp;apptime=1604586142</t>
  </si>
  <si>
    <t>滨州</t>
  </si>
  <si>
    <t>你的先生发布了一篇小红书笔记，快来看吧！😆 x9BRI8IH6vYONtP 😆 http://xhslink.com/r9JKP，复制本条信息，打开【小红书】App查看精彩内容！</t>
  </si>
  <si>
    <t>326</t>
  </si>
  <si>
    <t>S</t>
  </si>
  <si>
    <t>sssZT99</t>
  </si>
  <si>
    <t>15680126703</t>
  </si>
  <si>
    <t>奶酪嘉</t>
  </si>
  <si>
    <t>https://www.xiaohongshu.com/user/profile/5f027ffc000000000101d0e3?xhsshare=CopyLink&amp;appuid=5f027ffc000000000101d0e3&amp;apptime=1604632956</t>
  </si>
  <si>
    <t>372</t>
  </si>
  <si>
    <t>一只鹅</t>
  </si>
  <si>
    <t>ER2er-</t>
  </si>
  <si>
    <t>13536788169</t>
  </si>
  <si>
    <t>咩咩咩阿</t>
  </si>
  <si>
    <t>https://www.xiaohongshu.com/user/profile/589c3f7050c4b42f0b245a7f?xhsshare=CopyLink&amp;appuid=5d4d1d520000000016017a5b&amp;apptime=1604641204</t>
  </si>
  <si>
    <t>377</t>
  </si>
  <si>
    <t>一勺</t>
  </si>
  <si>
    <t>shitxy</t>
  </si>
  <si>
    <t>17060308062</t>
  </si>
  <si>
    <t>拔你四颗智齿</t>
  </si>
  <si>
    <t>https://www.xiaohongshu.com/user/profile/5afd87094eacab156c385414?xhsshare=CopyLink&amp;appuid=56d1ae78aed7581c735d3d67&amp;apptime=1604643069</t>
  </si>
  <si>
    <t>南京</t>
  </si>
  <si>
    <t>367</t>
  </si>
  <si>
    <t>吖💚子</t>
  </si>
  <si>
    <t>wq15989914292</t>
  </si>
  <si>
    <t>15989914292</t>
  </si>
  <si>
    <t>雅雅爱笑</t>
  </si>
  <si>
    <t>https://www.xiaohongshu.com/user/profile/5cee4a4d0000000018032151?xhsshare=CopyLink&amp;appuid=5cee4a4d0000000018032151&amp;apptime=1604638996</t>
  </si>
  <si>
    <t>https://www.xiaohongshu.com/user/profile/5cee4a4d0000000018032151?xhsshare=CopyLink&amp;appuid=5cee4a4d0000000018032151&amp;apptime=1604639088</t>
  </si>
  <si>
    <t>雅雅爱笑发布了一篇小红书笔记，快来看吧！😆 HdStBY8E8FqSypH 😆 http://xhslink.com/KClSP，复制本条信息，打开【小红书】App查看精彩内容！</t>
  </si>
  <si>
    <t>225</t>
  </si>
  <si>
    <t>是花卷呀🧃(双11前档期满)</t>
  </si>
  <si>
    <t>1183400362</t>
  </si>
  <si>
    <t>13291816020</t>
  </si>
  <si>
    <t>白倦</t>
  </si>
  <si>
    <t>https://www.xiaohongshu.com/user/profile/5d568e35000000000100ba67?xhsshare=CopyLink&amp;appuid=5d568e35000000000100ba67&amp;apptime=1574393652</t>
  </si>
  <si>
    <t>385</t>
  </si>
  <si>
    <t>YAOZHEN</t>
  </si>
  <si>
    <t>X_Miky</t>
  </si>
  <si>
    <t>13525002082</t>
  </si>
  <si>
    <t>偷喝旺仔</t>
  </si>
  <si>
    <t>https://www.xiaohongshu.com/user/profile/5e4f78d60000000001008ae7?xhsshare=CopyLink&amp;appuid=5f4a41220000000001008f4f&amp;apptime=1604645653</t>
  </si>
  <si>
    <t>201</t>
  </si>
  <si>
    <t>甜甜tia</t>
  </si>
  <si>
    <t>17708235440</t>
  </si>
  <si>
    <t>15918919322</t>
  </si>
  <si>
    <t xml:space="preserve">https://www.xiaohongshu.com/user/profile/5c1e30b3000000000503223d?xhsshare=CopyLink&amp;appuid=5c1e30b3000000000503223d&amp;apptime=1599626019 </t>
  </si>
  <si>
    <t>257</t>
  </si>
  <si>
    <t>艺嫣小红书合作</t>
  </si>
  <si>
    <t>17818580704</t>
  </si>
  <si>
    <t>艺嫣</t>
  </si>
  <si>
    <t>https://www.xiaohongshu.com/user/profile/5bcc276083f1170001689b55?xhsshare=CopyLink&amp;appuid=5bcc276083f1170001689b55&amp;apptime=1583306415</t>
  </si>
  <si>
    <t>383</t>
  </si>
  <si>
    <t>陈二球</t>
  </si>
  <si>
    <t xml:space="preserve">ChenErQiu11 </t>
  </si>
  <si>
    <t>13255919978</t>
  </si>
  <si>
    <t xml:space="preserve">https://www.xiaohongshu.com/user/profile/5f05d001000000000101fbb6?xhsshare=CopyLink&amp;appuid=5f05d001000000000101fbb6&amp;apptime=1600494685 </t>
  </si>
  <si>
    <t>384</t>
  </si>
  <si>
    <t>之樱</t>
  </si>
  <si>
    <t>zhiyingbaobaob</t>
  </si>
  <si>
    <t xml:space="preserve"> 15876777412</t>
  </si>
  <si>
    <t>https://www.xiaohongshu.com/user/profile/5b9e17f92b596f00012f9290?xhsshare=CopyLink&amp;appuid=5b9e17f92b596f00012f9290&amp;apptime=1575597471</t>
  </si>
  <si>
    <t>59</t>
  </si>
  <si>
    <t>陈喂喂</t>
  </si>
  <si>
    <t>835003140</t>
  </si>
  <si>
    <t>13247381239</t>
  </si>
  <si>
    <t>之二橙子</t>
  </si>
  <si>
    <t>https://www.xiaohongshu.com/user/profile/5ce769a20000000010032cf4?xhsshare=CopyLink&amp;appuid=5ce769a20000000010032cf4&amp;apptime=1604585264</t>
  </si>
  <si>
    <t>288</t>
  </si>
  <si>
    <t>我就吃壹口</t>
  </si>
  <si>
    <t>13168296010</t>
  </si>
  <si>
    <t>https://www.xiaohongshu.com/user/profile/5bc1fc2d6429b80001983380?xhsshare=CopyLink&amp;appuid=5bc1fc2d6429b80001983380&amp;apptime=1578908886</t>
  </si>
  <si>
    <t>广东省佛山市</t>
  </si>
  <si>
    <t>387</t>
  </si>
  <si>
    <t>一辞</t>
  </si>
  <si>
    <t>yz13140178057</t>
  </si>
  <si>
    <t>15083279113</t>
  </si>
  <si>
    <t>https://www.xiaohongshu.com/user/profile/5ea3aa700000000001001267?xhsshare=CopyLink&amp;appuid=5ea3aa700000000001001267&amp;apptime=1604646282</t>
  </si>
  <si>
    <t>223</t>
  </si>
  <si>
    <t>yiyi</t>
  </si>
  <si>
    <t>HUIYIYIbaby</t>
  </si>
  <si>
    <t>13532198289</t>
  </si>
  <si>
    <t>黄泥鳅</t>
  </si>
  <si>
    <t>https://www.xiaohongshu.com/user/profile/5defcaee0000000001002f60?xhsshare=CopyLink&amp;appuid=5defcaee0000000001002f60&amp;apptime=1604605746</t>
  </si>
  <si>
    <t>389</t>
  </si>
  <si>
    <t>Ihkkw</t>
  </si>
  <si>
    <t>sosi-99</t>
  </si>
  <si>
    <t>15622339647</t>
  </si>
  <si>
    <t>西西</t>
  </si>
  <si>
    <t>https://www.xiaohongshu.com/user/profile/59e463fa11be10656a788ab6?xhsshare=CopyLink&amp;appuid=59e463fa11be10656a788ab6&amp;apptime=1604647032</t>
  </si>
  <si>
    <t>390</t>
  </si>
  <si>
    <t>伊伦</t>
  </si>
  <si>
    <t>18502081347</t>
  </si>
  <si>
    <t>baby伦</t>
  </si>
  <si>
    <t>https://www.xiaohongshu.com/user/profile/55a791eab7ba2253e071c7d5?xhsshare=CopyLink&amp;appuid=55a791eab7ba2253e071c7d5&amp;apptime=1604647466</t>
  </si>
  <si>
    <t>深圳市</t>
  </si>
  <si>
    <t>50</t>
  </si>
  <si>
    <t>Ka</t>
  </si>
  <si>
    <t>kamint0</t>
  </si>
  <si>
    <t>13360261386</t>
  </si>
  <si>
    <t>懵智迟</t>
  </si>
  <si>
    <t>https://www.xiaohongshu.com/user/profile/5a10312b4eacab0f8952eeab?xhsshare=CopyLink&amp;appuid=5a10312b4eacab0f8952eeab&amp;apptime=1604585021</t>
  </si>
  <si>
    <t>西五街 微博</t>
  </si>
  <si>
    <t>懵智迟发布了一篇小红书笔记，快来看吧！😆 XH2hmgNdq4QX80p 😆 http://xhslink.com/NgrKP，复制本条信息，打开【小红书】App查看精彩内容！</t>
  </si>
  <si>
    <t>393</t>
  </si>
  <si>
    <t>wang晶晶啊啊</t>
  </si>
  <si>
    <t>xhpmyx</t>
  </si>
  <si>
    <t>15779750679</t>
  </si>
  <si>
    <t>Biubiubiu</t>
  </si>
  <si>
    <t>https://www.xiaohongshu.com/user/profile/5cea6f46000000001801ffed?xhsshare=CopyLink&amp;appuid=5b2e18ae11be103b11aefb00&amp;apptime=1604647871</t>
  </si>
  <si>
    <t>394</t>
  </si>
  <si>
    <t>小芽</t>
  </si>
  <si>
    <t>983711285</t>
  </si>
  <si>
    <t>19976850313</t>
  </si>
  <si>
    <t>不想可爱微微安</t>
  </si>
  <si>
    <t>https://www.xiaohongshu.com/user/profile/5c7f48fe0000000010008aa8?xhsshare=CopyLink&amp;appuid=5c7f48fe0000000010008aa8&amp;apptime=1604648991</t>
  </si>
  <si>
    <t>399</t>
  </si>
  <si>
    <t>Danxc 🌸</t>
  </si>
  <si>
    <t>cxd496037898</t>
  </si>
  <si>
    <t>15622180826</t>
  </si>
  <si>
    <t>无敌唐唐子</t>
  </si>
  <si>
    <t>https://www.xiaohongshu.com/user/profile/5d0b9d0c0000000016004565?xhsshare=CopyLink&amp;appuid=5d0b9d0c0000000016004565&amp;apptime=1604649433</t>
  </si>
  <si>
    <t>396</t>
  </si>
  <si>
    <t>minochily</t>
  </si>
  <si>
    <t>15816198773</t>
  </si>
  <si>
    <t>可凡了</t>
  </si>
  <si>
    <t>https://www.xiaohongshu.com/user/profile/5be01fc20b6b7200015c6df0?xhsshare=CopyLink&amp;appuid=5be01fc20b6b7200015c6df0&amp;apptime=1604649839</t>
  </si>
  <si>
    <t>可凡了发布了一篇小红书笔记，快来看吧！😆 2jmtr7ZcI8tTLuB 😆 http://xhslink.com/553UP，复制本条信息，打开【小红书】App查看精彩内容！</t>
  </si>
  <si>
    <t>397</t>
  </si>
  <si>
    <t>奶香小璇璇🎡</t>
  </si>
  <si>
    <t>X767158573</t>
  </si>
  <si>
    <t>18652291266</t>
  </si>
  <si>
    <t>最佳小可爱</t>
  </si>
  <si>
    <t>https://www.xiaohongshu.com/user/profile/570e38924775a7043024e991?xhsshare=CopyLink&amp;appuid=570e38924775a7043024e991&amp;apptime=1604649812</t>
  </si>
  <si>
    <t>江苏省徐州</t>
  </si>
  <si>
    <t>289</t>
  </si>
  <si>
    <t>十二</t>
  </si>
  <si>
    <t>-Cshhh</t>
  </si>
  <si>
    <t>17381353100</t>
  </si>
  <si>
    <t>陈十二的西瓜</t>
  </si>
  <si>
    <t>https://www.xiaohongshu.com/user/profile/5ed7a5100000000001001722?xhsshare=CopyLink&amp;appuid=5ed7a5100000000001001722&amp;apptime=1604630748</t>
  </si>
  <si>
    <t>四川南充</t>
  </si>
  <si>
    <t>陈十二的西瓜发布了一篇小红书笔记，快来看吧！😆 KWBijn7N1uamtJE 😆 http://xhslink.com/QghQP，复制本条信息，打开【小红书】App查看精彩内容！</t>
  </si>
  <si>
    <t>39</t>
  </si>
  <si>
    <t>淑姗（已开通🍟）</t>
  </si>
  <si>
    <t>17607625262</t>
  </si>
  <si>
    <t>一位靓女啾咪</t>
  </si>
  <si>
    <t>https://www.xiaohongshu.com/user/profile/5ba34f3b2dfa220001ed0d39?xhsshare=CopyLink&amp;appuid=5ba34f3b2dfa220001ed0d39&amp;apptime=1604515065</t>
  </si>
  <si>
    <t>一位靓女揪咪发布了一篇小红书笔记，快来看吧！😆 o8ySBpFg2XLXO8l 😆 http://xhslink.com/PAnKP，复制本条信息，打开【小红书】App查看精彩内容！</t>
  </si>
  <si>
    <t>109</t>
  </si>
  <si>
    <t>Tiffanyyy</t>
  </si>
  <si>
    <t>844131364</t>
  </si>
  <si>
    <t>18575611607</t>
  </si>
  <si>
    <t xml:space="preserve">网上冲浪选手小张 </t>
  </si>
  <si>
    <t>https://www.xiaohongshu.com/user/profile/5b28a86611be103a86f612ab?xhsshare=CopyLink&amp;appuid=5b28a86611be103a86f612ab&amp;apptime=1595920112</t>
  </si>
  <si>
    <t xml:space="preserve">5天内 </t>
  </si>
  <si>
    <t>网上冲浪选手小张发布了一篇小红书笔记，快来看吧！😆 wDP43Hm89feIPHl 😆 http://xhslink.com/vMQKP，复制本条信息，打开【小红书】App查看精彩内容！  /////网上冲浪选手小张发布了一篇小红书笔记，快来看吧！😆 3dpjJQF75myagnn 😆 http://xhslink.com/x4NKP，复制本条信息，打开【小红书】App查看精彩内容！</t>
  </si>
  <si>
    <t>401</t>
  </si>
  <si>
    <t>是你的欣呀</t>
  </si>
  <si>
    <t xml:space="preserve"> Linyaxin177</t>
  </si>
  <si>
    <t>13826089277</t>
  </si>
  <si>
    <t>https://www.xiaohongshu.com/user/profile/56f0a986aed7585c67870560?xhsshare=CopyLink&amp;appuid=56f0a986aed7585c67870560&amp;apptime=1571795197</t>
  </si>
  <si>
    <t>两天</t>
  </si>
  <si>
    <t>204</t>
  </si>
  <si>
    <t>Yumi</t>
  </si>
  <si>
    <t>704083087</t>
  </si>
  <si>
    <t>13263228033</t>
  </si>
  <si>
    <t>锦鲤宝宝</t>
  </si>
  <si>
    <t>https://www.xiaohongshu.com/user/profile/5b08f4a2e8ac2b5e4bf63ff8?xhsshare=CopyLink&amp;appuid=5b08f4a2e8ac2b5e4bf63ff8&amp;apptime=1604595602</t>
  </si>
  <si>
    <t>美图 微博</t>
  </si>
  <si>
    <t>锦鲤宝宝发布了一篇小红书笔记，快来看吧！😆 DYZNWWunSn4fmhY 😆 http://xhslink.com/lbeNP，复制本条信息，打开【小红书】App查看精彩内容！</t>
  </si>
  <si>
    <t>403</t>
  </si>
  <si>
    <t>常在心。</t>
  </si>
  <si>
    <t>sevenhe777</t>
  </si>
  <si>
    <t>18620035664</t>
  </si>
  <si>
    <t>余初见-</t>
  </si>
  <si>
    <t>https://www.xiaohongshu.com/user/profile/5ed7b0ea0000000001007f9c?xhsshare=CopyLink&amp;appuid=5ed7b0ea0000000001007f9c&amp;apptime=1604652153</t>
  </si>
  <si>
    <t>404</t>
  </si>
  <si>
    <t>小小小洁洁</t>
  </si>
  <si>
    <t>xiaonaier127</t>
  </si>
  <si>
    <t>13033071228</t>
  </si>
  <si>
    <t>https://www.xiaohongshu.com/user/profile/5bc57c4f9b75e3000176d7ed?xhsshare=CopyLink&amp;appuid=5bc57c4f9b75e3000176d7ed&amp;apptime=1604651835</t>
  </si>
  <si>
    <t>小小小洁洁发布了一篇小红书笔记，快来看吧！😆 kJCC6bspgI3q9Fb 😆 http://xhslink.com/tLFVP，复制本条信息，打开【小红书】App查看精彩内容！</t>
  </si>
  <si>
    <t>控油精华（蓝睡莲精萃）,维稳精华 （圣罗勒+奶蓟草精萃）,排浊精华人参、苹果、蜜桃、燕麦、薏仁复合精萃</t>
  </si>
  <si>
    <t>405</t>
  </si>
  <si>
    <t>MustardLee</t>
  </si>
  <si>
    <t>guimi507</t>
  </si>
  <si>
    <t>13438930148</t>
  </si>
  <si>
    <t>爱吃榴莲的Lee废废</t>
  </si>
  <si>
    <t>https://www.xiaohongshu.com/user/profile/5d697055000000000101b1c2?xhsshare=CopyLink&amp;appuid=5aab6544e8ac2b33bf73bf29&amp;apptime=1582801357</t>
  </si>
  <si>
    <t>爱吃榴莲的Lee废废发布了一篇小红书笔记，快来看吧！😆 3l3joQinvJYLEyL 😆 http://xhslink.com/4xEVP，复制本条信息，打开【小红书】App查看精彩内容！</t>
  </si>
  <si>
    <t>207</t>
  </si>
  <si>
    <t>赖珊珊 ʚ🐰ིྀɞ</t>
  </si>
  <si>
    <t>1006873657</t>
  </si>
  <si>
    <t>13480859756</t>
  </si>
  <si>
    <t>三三别熬夜</t>
  </si>
  <si>
    <t>https://www.xiaohongshu.com/user/profile/5e4e612a0000000001002ed5?xhsshare=CopyLink&amp;appuid=5e4e612a0000000001002ed5&amp;apptime=1604595800</t>
  </si>
  <si>
    <t>398</t>
  </si>
  <si>
    <t>子易</t>
  </si>
  <si>
    <t>SlovenijaQQ</t>
  </si>
  <si>
    <t>18848366080</t>
  </si>
  <si>
    <t>川小Q</t>
  </si>
  <si>
    <t>https://www.xiaohongshu.com/user/profile/5f0570b90000000001003445?xhsshare=CopyLink&amp;appuid=5f0570b90000000001003445&amp;apptime=1604650364</t>
  </si>
  <si>
    <t>川小Q发布了一篇小红书笔记，快来看吧！😆 ZS28bGXP38J7dzT 😆 http://xhslink.com/sScVP，复制本条信息，打开【小红书】App查看精彩内容！</t>
  </si>
  <si>
    <t>控油精华（蓝睡莲精萃）,焕白精华 （甘草精萃）,维稳精华 （圣罗勒+奶蓟草精萃）,抗氧精华 （红石榴精萃）</t>
  </si>
  <si>
    <t>64</t>
  </si>
  <si>
    <t>薇薇瑶</t>
  </si>
  <si>
    <t>xue13544332491</t>
  </si>
  <si>
    <t>13544332491</t>
  </si>
  <si>
    <t>洛猫</t>
  </si>
  <si>
    <t>https://www.xiaohongshu.com/user/profile/5b59c41f11be10507f29451f?xhsshare=CopyLink&amp;appuid=5b59c41f11be10507f29451f&amp;apptime=1604585265</t>
  </si>
  <si>
    <t>128</t>
  </si>
  <si>
    <t>李真好吃（红书kol）</t>
  </si>
  <si>
    <t>lllmuzili</t>
  </si>
  <si>
    <t>18529440858</t>
  </si>
  <si>
    <t>李真好吃</t>
  </si>
  <si>
    <t>https://www.xiaohongshu.com/user/profile/5992877850c4b40f82b48697?xhsshare=CopyLink&amp;appuid=5992877850c4b40f82b48697&amp;apptime=1604587756</t>
  </si>
  <si>
    <t>李真好吃发布了一篇小红书笔记，快来看吧！😆 jfVnLyXyMoBzKLO 😆 http://xhslink.com/mnjLP，复制本条信息，打开【小红书】App查看精彩内容！</t>
  </si>
  <si>
    <t>173</t>
  </si>
  <si>
    <t>fanny</t>
  </si>
  <si>
    <t>Ai_Linsw</t>
  </si>
  <si>
    <t>13543816455</t>
  </si>
  <si>
    <t>林小婉</t>
  </si>
  <si>
    <t>https://www.xiaohongshu.com/user/profile/5ed3afca00000000010054b2?xhsshare=CopyLink&amp;appuid=5ed3afca00000000010054b2&amp;apptime=1598838640</t>
  </si>
  <si>
    <t>林小婉发布了一篇小红书笔记，快来看吧！😆 fyWNTrkTyCztq97 😆 http://xhslink.com/z7lMP，复制本条信息，打开【小红书】App查看精彩内容！</t>
  </si>
  <si>
    <t>411</t>
  </si>
  <si>
    <t>吴晓琪</t>
  </si>
  <si>
    <t>wxq18859</t>
  </si>
  <si>
    <t>13611486014</t>
  </si>
  <si>
    <t>小丸子可爱的琪琪麻麻</t>
  </si>
  <si>
    <t>https://www.xiaohongshu.com/user/profile/5cb1f9150000000017006115?xhsshare=CopyLink&amp;appuid=5cb1f9150000000017006115&amp;apptime=1604651344</t>
  </si>
  <si>
    <t>130</t>
  </si>
  <si>
    <t>冬天要吃大西瓜(微信不收款)</t>
  </si>
  <si>
    <t>xiongtaitai124</t>
  </si>
  <si>
    <t>15755669701</t>
  </si>
  <si>
    <t>冬天要吃大西瓜</t>
  </si>
  <si>
    <t>https://www.xiaohongshu.com/user/profile/5d66974900000000010196c6?xhsshare=CopyLink&amp;appuid=58f1713a50c4b40794749c0a&amp;apptime=1604587170</t>
  </si>
  <si>
    <t>不接</t>
  </si>
  <si>
    <t>413</t>
  </si>
  <si>
    <t>金珍妮</t>
  </si>
  <si>
    <t xml:space="preserve">Zizizizizm  </t>
  </si>
  <si>
    <t>13126740841</t>
  </si>
  <si>
    <t>https://www.xiaohongshu.com/user/profile/5e04081e00000000010052c8?xhsshare=CopyLink&amp;appuid=5e04081e00000000010052c8&amp;apptime=1596686149</t>
  </si>
  <si>
    <t>414</t>
  </si>
  <si>
    <t>小安迪</t>
  </si>
  <si>
    <t>weihucm001</t>
  </si>
  <si>
    <t>17775915274</t>
  </si>
  <si>
    <t>https://www.xiaohongshu.com/user/profile/5c89f6ca000000001200c250?xhsshare=CopyLink&amp;appuid=5c89f6ca000000001200c250&amp;apptime=1589442802</t>
  </si>
  <si>
    <t>298</t>
  </si>
  <si>
    <t>L</t>
  </si>
  <si>
    <t>charlotteABCD</t>
  </si>
  <si>
    <t>18080220862</t>
  </si>
  <si>
    <t>阿月喜欢吃饭</t>
  </si>
  <si>
    <t>https://www.xiaohongshu.com/user/profile/5da6da0900000000010056b5?xhsshare=CopyLink&amp;appuid=5da6da0900000000010056b5&amp;apptime=1604631692</t>
  </si>
  <si>
    <t>福建厦门</t>
  </si>
  <si>
    <t>阿月喜欢吃饭发布了一篇小红书笔记，快来看吧！😆 7E50ctknUNdMnlH 😆 http://xhslink.com/4IuQP，复制本条信息，打开【小红书】App查看精彩内容！</t>
  </si>
  <si>
    <t>416</t>
  </si>
  <si>
    <t>在忙</t>
  </si>
  <si>
    <t>xHzxBQz</t>
  </si>
  <si>
    <t>18681607652</t>
  </si>
  <si>
    <t>叮咚章鱼烧</t>
  </si>
  <si>
    <t>https://www.xiaohongshu.com/user/profile/573c75956a6a6908fbf8df83?xhsshare=CopyLink&amp;appuid=573c75956a6a6908fbf8df83&amp;apptime=1583406412</t>
  </si>
  <si>
    <t>微博https://weibo.com/u/3715558201</t>
  </si>
  <si>
    <t>417</t>
  </si>
  <si>
    <t>吃不饱的柠檬桃子</t>
  </si>
  <si>
    <t xml:space="preserve">aaninaaa  </t>
  </si>
  <si>
    <t>13410803344</t>
  </si>
  <si>
    <t>https://www.xiaohongshu.com/user/profile/5bf81c0127150f0001eadb0c?xhsshare=CopyLink&amp;appuid=5bf81c0127150f0001eadb0c&amp;apptime=1587463685</t>
  </si>
  <si>
    <t>418</t>
  </si>
  <si>
    <t>Jeff是我啊</t>
  </si>
  <si>
    <t>z1992912</t>
  </si>
  <si>
    <t>15990039067</t>
  </si>
  <si>
    <t>赵家乐jeff</t>
  </si>
  <si>
    <t>https://www.xiaohongshu.com/user/profile/5c715a9400000000120102b2?xhsshare=CopyLink&amp;appuid=5c715a9400000000120102b2&amp;apptime=1604655760</t>
  </si>
  <si>
    <t>赵家乐Jeff发布了一篇小红书笔记，快来看吧！😆 2pY8Sq9d2CYTwQO 😆 http://xhslink.com/wCxWP，复制本条信息，打开【小红书】App查看精彩内容！</t>
  </si>
  <si>
    <t>332</t>
  </si>
  <si>
    <t>pi pi</t>
  </si>
  <si>
    <t>fan-zi0115</t>
  </si>
  <si>
    <t>15255545552</t>
  </si>
  <si>
    <t>FFcheer-</t>
  </si>
  <si>
    <t>https://www.xiaohongshu.com/user/profile/5d4fccbc000000001100d301?xhsshare=CopyLink&amp;appuid=5d4fccbc000000001100d301&amp;apptime=1604633730</t>
  </si>
  <si>
    <t>安徽省合肥市蜀山区创业西路一号万博学院</t>
  </si>
  <si>
    <t>100</t>
  </si>
  <si>
    <t>冰月</t>
  </si>
  <si>
    <t>WENYII0126</t>
  </si>
  <si>
    <t>13710043901</t>
  </si>
  <si>
    <t>冰月二事六</t>
  </si>
  <si>
    <t>https://www.xiaohongshu.com/user/profile/5b5aea72e8ac2b1d23f6a3fa?xhsshare=CopyLink&amp;appuid=5b5aea72e8ac2b1d23f6a3fa&amp;apptime=1604586022</t>
  </si>
  <si>
    <t>护肤,彩妆,健身</t>
  </si>
  <si>
    <t>小红书，淘宝，微博，知乎</t>
  </si>
  <si>
    <t>421</t>
  </si>
  <si>
    <t>Wee</t>
  </si>
  <si>
    <t>xiaolujiao110</t>
  </si>
  <si>
    <t>13456176644</t>
  </si>
  <si>
    <t>愚江锦</t>
  </si>
  <si>
    <t>https://www.xiaohongshu.com/user/profile/5b8cbae897e6d60001021bd5?xhsshare=CopyLink&amp;appuid=5daa57290000000001000ea3&amp;apptime=1604656272</t>
  </si>
  <si>
    <t>浙江省宁波市</t>
  </si>
  <si>
    <t>愚江锦发布了一篇小红书笔记，快来看吧！😆 vLyTyzMq04zuv0E 😆 http://xhslink.com/urEWP，复制本条信息，打开【小红书】App查看精彩内容！</t>
  </si>
  <si>
    <t>422</t>
  </si>
  <si>
    <t>一只阮暖（小红书）</t>
  </si>
  <si>
    <t>一只阮暖</t>
  </si>
  <si>
    <t>15695962709</t>
  </si>
  <si>
    <t>https://www.xiaohongshu.com/user/profile/5e09e15e0000000001009599?xhsshare=CopyLink&amp;appuid=5e09e15e0000000001009599&amp;apptime=1604656461</t>
  </si>
  <si>
    <t>3天左右</t>
  </si>
  <si>
    <t>423</t>
  </si>
  <si>
    <t>Amy</t>
  </si>
  <si>
    <t>nideliulian3</t>
  </si>
  <si>
    <t>17882280705</t>
  </si>
  <si>
    <t>曼走老科</t>
  </si>
  <si>
    <t>https://www.xiaohongshu.com/user/profile/5f2282b3000000000101ed50?xhsshare=CopyLink&amp;appuid=5f2282b3000000000101ed50&amp;apptime=1603991127</t>
  </si>
  <si>
    <t>图文笔记</t>
  </si>
  <si>
    <t>视频转图文</t>
  </si>
  <si>
    <t>身体乳+保湿精华+焕白精华</t>
  </si>
  <si>
    <t>共计16700</t>
  </si>
  <si>
    <t>共计1400元</t>
  </si>
  <si>
    <t>共计2500元</t>
  </si>
  <si>
    <t>共计400元</t>
  </si>
  <si>
    <t>共计800元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</si>
</sst>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6" formatCode="0_ "/>
    <numFmt numFmtId="167" formatCode="yyyy/m/d;@"/>
    <numFmt numFmtId="168" formatCode="0.0000_);[Red]\(0.0000\)"/>
    <numFmt numFmtId="169" formatCode="m/d/yy;@"/>
    <numFmt numFmtId="172" formatCode="0;[Red]0"/>
    <numFmt numFmtId="173" formatCode="#,##0_ "/>
    <numFmt numFmtId="174" formatCode="[&lt;=9999999]###\-####;\(###\)\ ###\-####"/>
    <numFmt numFmtId="175" formatCode="\¥#,##0;\¥\-#,##0"/>
    <numFmt numFmtId="176" formatCode="#,##0_);[Red]\(#,##0\)"/>
  </numFmts>
  <fonts count="31">
    <font>
      <sz val="11"/>
      <color theme="1"/>
      <name val="Microsoft YaHei UI"/>
      <charset val="134"/>
    </font>
    <font>
      <sz val="12"/>
      <color rgb="FFC00000"/>
      <name val="微软雅黑"/>
      <charset val="134"/>
    </font>
    <font>
      <sz val="12"/>
      <color theme="1"/>
      <name val="微软雅黑"/>
      <charset val="134"/>
    </font>
    <font>
      <sz val="12"/>
      <color theme="6" tint="-0.249977111117893"/>
      <name val="微软雅黑"/>
      <charset val="134"/>
    </font>
    <font>
      <sz val="12"/>
      <color theme="6" tint="-0.249977111117893"/>
      <name val="Baskerville Old Face"/>
      <family val="1"/>
    </font>
    <font>
      <sz val="11"/>
      <color theme="1"/>
      <name val="Baskerville Old Face"/>
      <family val="1"/>
      <scheme val="minor"/>
    </font>
    <font>
      <sz val="11"/>
      <color theme="0"/>
      <name val="Baskerville Old Face"/>
      <family val="1"/>
      <scheme val="minor"/>
    </font>
    <font>
      <u/>
      <sz val="11"/>
      <color rgb="FF800080"/>
      <name val="Baskerville Old Face"/>
      <family val="1"/>
      <scheme val="minor"/>
    </font>
    <font>
      <sz val="11"/>
      <color theme="1"/>
      <name val="宋体"/>
      <charset val="134"/>
    </font>
    <font>
      <u/>
      <sz val="11"/>
      <color rgb="FF0000FF"/>
      <name val="Baskerville Old Face"/>
      <family val="1"/>
      <scheme val="minor"/>
    </font>
    <font>
      <sz val="20"/>
      <color rgb="FFFF0000"/>
      <name val="Baskerville Old Face"/>
      <family val="1"/>
      <scheme val="minor"/>
    </font>
    <font>
      <b/>
      <sz val="14"/>
      <color theme="3"/>
      <name val="Microsoft YaHei UI"/>
      <family val="2"/>
    </font>
    <font>
      <sz val="9"/>
      <name val="Microsoft YaHei UI"/>
      <family val="2"/>
    </font>
    <font>
      <sz val="36"/>
      <color theme="6" tint="-0.249977111117893"/>
      <name val="Microsoft YaHei UI"/>
      <family val="2"/>
    </font>
    <font>
      <sz val="24"/>
      <color theme="3"/>
      <name val="Microsoft YaHei UI"/>
      <family val="2"/>
    </font>
    <font>
      <sz val="12"/>
      <color theme="3"/>
      <name val="Microsoft YaHei UI"/>
      <family val="2"/>
    </font>
    <font>
      <sz val="11"/>
      <color rgb="FF000000"/>
      <name val="Microsoft YaHei UI"/>
      <family val="2"/>
    </font>
    <font>
      <u/>
      <sz val="12"/>
      <color theme="6" tint="-0.249977111117893"/>
      <name val="微软雅黑"/>
    </font>
    <font>
      <sz val="12"/>
      <color theme="0"/>
      <name val="Microsoft YaHei UI"/>
      <family val="2"/>
    </font>
    <font>
      <sz val="12"/>
      <color theme="1"/>
      <name val="Microsoft YaHei UI"/>
      <family val="2"/>
    </font>
    <font>
      <sz val="12"/>
      <color theme="6" tint="-0.249977111117893"/>
      <name val="Microsoft YaHei UI"/>
      <family val="2"/>
    </font>
    <font>
      <sz val="11"/>
      <color theme="6" tint="-0.249977111117893"/>
      <name val="Microsoft YaHei UI"/>
      <family val="2"/>
    </font>
    <font>
      <b/>
      <sz val="16"/>
      <color theme="6" tint="-0.249977111117893"/>
      <name val="Microsoft YaHei UI"/>
      <family val="2"/>
    </font>
    <font>
      <sz val="36"/>
      <color theme="1"/>
      <name val="Microsoft YaHei UI"/>
      <family val="2"/>
    </font>
    <font>
      <sz val="24"/>
      <color theme="0"/>
      <name val="Microsoft YaHei UI"/>
      <family val="2"/>
    </font>
    <font>
      <sz val="11"/>
      <color theme="2" tint="0.39988402966399123"/>
      <name val="Microsoft YaHei UI"/>
      <family val="2"/>
    </font>
    <font>
      <sz val="11"/>
      <color theme="3"/>
      <name val="Microsoft YaHei UI"/>
      <family val="2"/>
    </font>
    <font>
      <b/>
      <sz val="14"/>
      <color theme="0"/>
      <name val="Microsoft YaHei UI"/>
      <family val="2"/>
    </font>
    <font>
      <sz val="12"/>
      <color theme="1"/>
      <name val="Baskerville Old Face"/>
      <family val="1"/>
    </font>
    <font>
      <sz val="12"/>
      <color rgb="FFC00000"/>
      <name val="Times New Roman"/>
      <family val="1"/>
    </font>
    <font>
      <sz val="11"/>
      <color theme="1"/>
      <name val="Microsoft YaHei UI"/>
      <family val="2"/>
    </font>
  </fonts>
  <fills count="23">
    <fill>
      <patternFill patternType="none"/>
    </fill>
    <fill>
      <patternFill patternType="gray125"/>
    </fill>
    <fill>
      <patternFill patternType="solid">
        <fgColor theme="2" tint="0.79995117038483843"/>
        <bgColor indexed="64"/>
      </patternFill>
    </fill>
    <fill>
      <patternFill patternType="solid">
        <fgColor rgb="FF92D050"/>
        <bgColor theme="0"/>
      </patternFill>
    </fill>
    <fill>
      <patternFill patternType="solid">
        <fgColor theme="0"/>
        <bgColor theme="0"/>
      </patternFill>
    </fill>
    <fill>
      <patternFill patternType="solid">
        <fgColor theme="9" tint="0.39997558519241921"/>
        <bgColor theme="0"/>
      </patternFill>
    </fill>
    <fill>
      <patternFill patternType="solid">
        <fgColor theme="0" tint="-0.499984740745262"/>
        <bgColor indexed="64"/>
      </patternFill>
    </fill>
    <fill>
      <patternFill patternType="solid">
        <fgColor theme="6"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4"/>
        <bgColor indexed="64"/>
      </patternFill>
    </fill>
    <fill>
      <patternFill patternType="solid">
        <fgColor theme="6" tint="0.79995117038483843"/>
        <bgColor indexed="64"/>
      </patternFill>
    </fill>
    <fill>
      <patternFill patternType="solid">
        <fgColor theme="6"/>
        <bgColor indexed="64"/>
      </patternFill>
    </fill>
    <fill>
      <patternFill patternType="solid">
        <fgColor theme="2" tint="0.79982909634693444"/>
        <bgColor theme="3" tint="0.79992065187536243"/>
      </patternFill>
    </fill>
    <fill>
      <patternFill patternType="solid">
        <fgColor theme="6" tint="-0.499984740745262"/>
        <bgColor indexed="64"/>
      </patternFill>
    </fill>
    <fill>
      <patternFill patternType="solid">
        <fgColor theme="9" tint="0.39997558519241921"/>
        <bgColor indexed="64"/>
      </patternFill>
    </fill>
    <fill>
      <patternFill patternType="solid">
        <fgColor rgb="FF0070C0"/>
        <bgColor indexed="64"/>
      </patternFill>
    </fill>
    <fill>
      <patternFill patternType="solid">
        <fgColor rgb="FFF5F8FA"/>
        <bgColor indexed="64"/>
      </patternFill>
    </fill>
    <fill>
      <patternFill patternType="solid">
        <fgColor theme="0"/>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9" tint="-0.24994659260841701"/>
        <bgColor indexed="64"/>
      </patternFill>
    </fill>
    <fill>
      <patternFill patternType="solid">
        <fgColor rgb="FFFFC000"/>
        <bgColor indexed="64"/>
      </patternFill>
    </fill>
  </fills>
  <borders count="7">
    <border>
      <left/>
      <right/>
      <top/>
      <bottom/>
      <diagonal/>
    </border>
    <border>
      <left/>
      <right style="thin">
        <color theme="4" tint="0.79992065187536243"/>
      </right>
      <top style="thin">
        <color theme="4" tint="0.79995117038483843"/>
      </top>
      <bottom style="thin">
        <color theme="4" tint="0.79995117038483843"/>
      </bottom>
      <diagonal/>
    </border>
    <border>
      <left style="thin">
        <color theme="4" tint="0.79992065187536243"/>
      </left>
      <right style="thin">
        <color theme="4" tint="0.79992065187536243"/>
      </right>
      <top style="thin">
        <color theme="4" tint="0.79995117038483843"/>
      </top>
      <bottom style="thin">
        <color theme="4" tint="0.79995117038483843"/>
      </bottom>
      <diagonal/>
    </border>
    <border>
      <left/>
      <right style="thin">
        <color theme="4" tint="0.79992065187536243"/>
      </right>
      <top style="thin">
        <color theme="0" tint="-0.34998626667073579"/>
      </top>
      <bottom style="thin">
        <color theme="4" tint="0.79995117038483843"/>
      </bottom>
      <diagonal/>
    </border>
    <border>
      <left style="thin">
        <color theme="4" tint="0.79992065187536243"/>
      </left>
      <right style="thin">
        <color theme="4" tint="0.79992065187536243"/>
      </right>
      <top style="thin">
        <color theme="0" tint="-0.34998626667073579"/>
      </top>
      <bottom style="thin">
        <color theme="4" tint="0.79995117038483843"/>
      </bottom>
      <diagonal/>
    </border>
    <border>
      <left/>
      <right/>
      <top/>
      <bottom style="double">
        <color theme="0" tint="-0.34998626667073579"/>
      </bottom>
      <diagonal/>
    </border>
    <border>
      <left/>
      <right/>
      <top style="thin">
        <color theme="0" tint="-0.34998626667073579"/>
      </top>
      <bottom style="thin">
        <color theme="0" tint="-0.34998626667073579"/>
      </bottom>
      <diagonal/>
    </border>
  </borders>
  <cellStyleXfs count="14">
    <xf numFmtId="0" fontId="0" fillId="2" borderId="0">
      <alignment vertical="center"/>
    </xf>
    <xf numFmtId="174" fontId="19" fillId="0" borderId="0" applyFill="0">
      <alignment horizontal="left" vertical="center" indent="1"/>
    </xf>
    <xf numFmtId="169" fontId="24" fillId="19" borderId="0">
      <alignment horizontal="center"/>
    </xf>
    <xf numFmtId="166" fontId="24" fillId="19" borderId="0">
      <alignment horizontal="center"/>
    </xf>
    <xf numFmtId="0" fontId="30" fillId="0" borderId="0" applyNumberFormat="0" applyFill="0" applyBorder="0" applyAlignment="0" applyProtection="0"/>
    <xf numFmtId="0" fontId="23" fillId="0" borderId="5" applyNumberFormat="0" applyFill="0" applyProtection="0">
      <alignment vertical="top"/>
    </xf>
    <xf numFmtId="0" fontId="26" fillId="0" borderId="0" applyNumberFormat="0" applyFill="0" applyBorder="0" applyProtection="0">
      <alignment vertical="center"/>
    </xf>
    <xf numFmtId="0" fontId="30" fillId="0" borderId="5" applyNumberFormat="0" applyFill="0" applyAlignment="0">
      <alignment vertical="center"/>
    </xf>
    <xf numFmtId="0" fontId="27" fillId="21" borderId="5" applyProtection="0">
      <alignment horizontal="center"/>
    </xf>
    <xf numFmtId="0" fontId="25" fillId="20" borderId="0" applyNumberFormat="0" applyBorder="0" applyAlignment="0">
      <alignment vertical="center"/>
    </xf>
    <xf numFmtId="0" fontId="30" fillId="0" borderId="6">
      <alignment vertical="center" wrapText="1"/>
    </xf>
    <xf numFmtId="0" fontId="27" fillId="21" borderId="0" applyProtection="0">
      <alignment horizontal="center"/>
    </xf>
    <xf numFmtId="0" fontId="30" fillId="0" borderId="0">
      <alignment horizontal="left" vertical="center" indent="1"/>
    </xf>
    <xf numFmtId="0" fontId="30" fillId="18" borderId="0">
      <alignment horizontal="left" vertical="center"/>
    </xf>
  </cellStyleXfs>
  <cellXfs count="242">
    <xf numFmtId="0" fontId="0" fillId="2" borderId="0" xfId="0">
      <alignment vertical="center"/>
    </xf>
    <xf numFmtId="0" fontId="1" fillId="3" borderId="1" xfId="0" applyFont="1" applyFill="1" applyBorder="1" applyAlignment="1"/>
    <xf numFmtId="0" fontId="2" fillId="3" borderId="2" xfId="0" applyFont="1" applyFill="1" applyBorder="1" applyAlignment="1">
      <alignment horizontal="center"/>
    </xf>
    <xf numFmtId="0" fontId="1" fillId="3" borderId="2" xfId="0" applyFont="1" applyFill="1" applyBorder="1" applyAlignment="1"/>
    <xf numFmtId="0" fontId="1" fillId="0" borderId="1" xfId="0" applyFont="1" applyFill="1" applyBorder="1" applyAlignment="1">
      <alignment horizontal="center"/>
    </xf>
    <xf numFmtId="0" fontId="2" fillId="0" borderId="2" xfId="0" applyFont="1" applyFill="1" applyBorder="1" applyAlignment="1">
      <alignment horizontal="center"/>
    </xf>
    <xf numFmtId="0" fontId="1" fillId="0" borderId="2" xfId="0" applyFont="1" applyFill="1" applyBorder="1" applyAlignment="1">
      <alignment horizontal="center"/>
    </xf>
    <xf numFmtId="0" fontId="1" fillId="4" borderId="1" xfId="0" applyFont="1" applyFill="1" applyBorder="1" applyAlignment="1"/>
    <xf numFmtId="0" fontId="2" fillId="4" borderId="2" xfId="0" applyFont="1" applyFill="1" applyBorder="1" applyAlignment="1">
      <alignment horizontal="center"/>
    </xf>
    <xf numFmtId="0" fontId="1" fillId="4" borderId="2" xfId="0" applyFont="1" applyFill="1" applyBorder="1" applyAlignment="1"/>
    <xf numFmtId="0" fontId="2" fillId="3" borderId="1" xfId="0" applyFont="1" applyFill="1" applyBorder="1" applyAlignment="1"/>
    <xf numFmtId="0" fontId="2" fillId="3" borderId="2" xfId="0" applyFont="1" applyFill="1" applyBorder="1" applyAlignment="1"/>
    <xf numFmtId="0" fontId="2" fillId="0" borderId="1" xfId="0" applyFont="1" applyFill="1" applyBorder="1" applyAlignment="1"/>
    <xf numFmtId="0" fontId="2" fillId="0" borderId="2" xfId="0" applyFont="1" applyFill="1" applyBorder="1" applyAlignment="1"/>
    <xf numFmtId="0" fontId="2" fillId="4" borderId="1" xfId="0" applyFont="1" applyFill="1" applyBorder="1" applyAlignment="1"/>
    <xf numFmtId="0" fontId="2" fillId="4" borderId="2" xfId="0" applyFont="1" applyFill="1" applyBorder="1" applyAlignment="1"/>
    <xf numFmtId="0" fontId="3" fillId="4" borderId="1" xfId="0" applyFont="1" applyFill="1" applyBorder="1" applyAlignment="1"/>
    <xf numFmtId="0" fontId="3" fillId="4" borderId="2" xfId="0" applyFont="1" applyFill="1" applyBorder="1" applyAlignment="1">
      <alignment horizontal="center"/>
    </xf>
    <xf numFmtId="0" fontId="3" fillId="4" borderId="2" xfId="0" applyFont="1" applyFill="1" applyBorder="1" applyAlignment="1">
      <alignment horizontal="left"/>
    </xf>
    <xf numFmtId="0" fontId="3" fillId="4" borderId="2" xfId="0" applyFont="1" applyFill="1" applyBorder="1" applyAlignment="1"/>
    <xf numFmtId="0" fontId="3" fillId="3" borderId="1" xfId="0" applyFont="1" applyFill="1" applyBorder="1" applyAlignment="1"/>
    <xf numFmtId="0" fontId="3" fillId="3" borderId="2" xfId="0" applyFont="1" applyFill="1" applyBorder="1" applyAlignment="1">
      <alignment horizontal="center"/>
    </xf>
    <xf numFmtId="0" fontId="3" fillId="3" borderId="2" xfId="0" applyFont="1" applyFill="1" applyBorder="1" applyAlignment="1">
      <alignment horizontal="left"/>
    </xf>
    <xf numFmtId="0" fontId="3" fillId="3" borderId="2" xfId="0" applyFont="1" applyFill="1" applyBorder="1" applyAlignment="1"/>
    <xf numFmtId="0" fontId="3" fillId="0" borderId="1" xfId="0" applyFont="1" applyFill="1" applyBorder="1" applyAlignment="1"/>
    <xf numFmtId="0" fontId="3" fillId="0" borderId="2" xfId="0" applyFont="1" applyFill="1" applyBorder="1" applyAlignment="1">
      <alignment horizontal="center"/>
    </xf>
    <xf numFmtId="0" fontId="3" fillId="0" borderId="2" xfId="0" applyFont="1" applyFill="1" applyBorder="1" applyAlignment="1">
      <alignment horizontal="left"/>
    </xf>
    <xf numFmtId="0" fontId="3" fillId="0" borderId="2" xfId="0" applyFont="1" applyFill="1" applyBorder="1" applyAlignment="1"/>
    <xf numFmtId="0" fontId="1" fillId="0" borderId="1" xfId="0" applyFont="1" applyFill="1" applyBorder="1" applyAlignment="1"/>
    <xf numFmtId="0" fontId="1" fillId="0" borderId="2" xfId="0" applyFont="1" applyFill="1" applyBorder="1" applyAlignment="1"/>
    <xf numFmtId="0" fontId="2" fillId="5" borderId="1" xfId="0" applyFont="1" applyFill="1" applyBorder="1" applyAlignment="1"/>
    <xf numFmtId="0" fontId="2" fillId="5" borderId="2" xfId="0" applyFont="1" applyFill="1" applyBorder="1" applyAlignment="1">
      <alignment horizontal="center"/>
    </xf>
    <xf numFmtId="0" fontId="2" fillId="5" borderId="2" xfId="0" applyFont="1" applyFill="1" applyBorder="1" applyAlignment="1"/>
    <xf numFmtId="0" fontId="3" fillId="5" borderId="1" xfId="0" applyFont="1" applyFill="1" applyBorder="1" applyAlignment="1"/>
    <xf numFmtId="0" fontId="3" fillId="5" borderId="2" xfId="0" applyFont="1" applyFill="1" applyBorder="1" applyAlignment="1">
      <alignment horizontal="center"/>
    </xf>
    <xf numFmtId="0" fontId="3" fillId="5" borderId="2" xfId="0" applyFont="1" applyFill="1" applyBorder="1" applyAlignment="1">
      <alignment horizontal="left"/>
    </xf>
    <xf numFmtId="0" fontId="3" fillId="5" borderId="2" xfId="0" applyFont="1" applyFill="1" applyBorder="1" applyAlignment="1"/>
    <xf numFmtId="0" fontId="2" fillId="3" borderId="3" xfId="0" applyFont="1" applyFill="1" applyBorder="1" applyAlignment="1"/>
    <xf numFmtId="0" fontId="2" fillId="3" borderId="4" xfId="0" applyFont="1" applyFill="1" applyBorder="1" applyAlignment="1">
      <alignment horizontal="center"/>
    </xf>
    <xf numFmtId="0" fontId="2" fillId="3" borderId="4" xfId="0" applyFont="1" applyFill="1" applyBorder="1" applyAlignment="1"/>
    <xf numFmtId="0" fontId="4" fillId="0" borderId="1" xfId="0" applyFont="1" applyFill="1" applyBorder="1" applyAlignment="1"/>
    <xf numFmtId="0" fontId="5" fillId="6" borderId="0" xfId="0" applyFont="1" applyFill="1" applyAlignment="1"/>
    <xf numFmtId="0" fontId="5" fillId="0" borderId="0" xfId="0" applyFont="1" applyFill="1" applyAlignment="1"/>
    <xf numFmtId="0" fontId="5" fillId="0" borderId="0" xfId="0" applyFont="1" applyFill="1" applyAlignment="1">
      <alignment horizontal="left"/>
    </xf>
    <xf numFmtId="0" fontId="5" fillId="0" borderId="0" xfId="0" applyFont="1" applyFill="1" applyAlignment="1">
      <alignment horizontal="center"/>
    </xf>
    <xf numFmtId="0" fontId="6" fillId="7" borderId="0" xfId="0" applyFont="1" applyFill="1" applyAlignment="1">
      <alignment horizontal="center"/>
    </xf>
    <xf numFmtId="0" fontId="5" fillId="8" borderId="0" xfId="0" applyFont="1" applyFill="1" applyAlignment="1"/>
    <xf numFmtId="0" fontId="5" fillId="6" borderId="0" xfId="0" applyFont="1" applyFill="1" applyAlignment="1">
      <alignment horizontal="left"/>
    </xf>
    <xf numFmtId="0" fontId="5" fillId="0" borderId="0" xfId="0" applyNumberFormat="1" applyFont="1" applyFill="1" applyAlignment="1">
      <alignment horizontal="center"/>
    </xf>
    <xf numFmtId="0" fontId="5" fillId="6" borderId="0" xfId="0" applyFont="1" applyFill="1" applyAlignment="1">
      <alignment horizontal="center"/>
    </xf>
    <xf numFmtId="0" fontId="5" fillId="6" borderId="0" xfId="0" applyNumberFormat="1" applyFont="1" applyFill="1" applyAlignment="1">
      <alignment horizontal="center"/>
    </xf>
    <xf numFmtId="0" fontId="7" fillId="6" borderId="0" xfId="4" applyFont="1" applyFill="1" applyAlignment="1"/>
    <xf numFmtId="0" fontId="5" fillId="8" borderId="0" xfId="0" applyFont="1" applyFill="1" applyAlignment="1">
      <alignment horizontal="left"/>
    </xf>
    <xf numFmtId="0" fontId="7" fillId="8" borderId="0" xfId="4" applyFont="1" applyFill="1" applyAlignment="1"/>
    <xf numFmtId="0" fontId="5" fillId="8" borderId="0" xfId="0" applyFont="1" applyFill="1" applyAlignment="1">
      <alignment horizontal="center"/>
    </xf>
    <xf numFmtId="0" fontId="5" fillId="8" borderId="0" xfId="0" applyNumberFormat="1" applyFont="1" applyFill="1" applyAlignment="1">
      <alignment horizontal="center"/>
    </xf>
    <xf numFmtId="0" fontId="8" fillId="0" borderId="0" xfId="0" applyFont="1" applyFill="1" applyAlignment="1"/>
    <xf numFmtId="0" fontId="5" fillId="9" borderId="0" xfId="0" applyFont="1" applyFill="1" applyAlignment="1"/>
    <xf numFmtId="0" fontId="7" fillId="9" borderId="0" xfId="4" applyFont="1" applyFill="1" applyAlignment="1"/>
    <xf numFmtId="0" fontId="5" fillId="9" borderId="0" xfId="0" applyFont="1" applyFill="1" applyAlignment="1">
      <alignment horizontal="center"/>
    </xf>
    <xf numFmtId="0" fontId="7" fillId="0" borderId="0" xfId="4" applyFont="1" applyAlignment="1"/>
    <xf numFmtId="0" fontId="7" fillId="0" borderId="0" xfId="4" applyFont="1" applyFill="1" applyAlignment="1"/>
    <xf numFmtId="0" fontId="9" fillId="0" borderId="0" xfId="4" applyFont="1" applyAlignment="1"/>
    <xf numFmtId="0" fontId="6" fillId="10" borderId="0" xfId="0" applyFont="1" applyFill="1" applyAlignment="1"/>
    <xf numFmtId="168" fontId="6" fillId="10" borderId="0" xfId="0" applyNumberFormat="1" applyFont="1" applyFill="1" applyAlignment="1"/>
    <xf numFmtId="0" fontId="5" fillId="9" borderId="0" xfId="0" applyNumberFormat="1" applyFont="1" applyFill="1" applyAlignment="1">
      <alignment horizontal="left"/>
    </xf>
    <xf numFmtId="168" fontId="5" fillId="9" borderId="0" xfId="0" applyNumberFormat="1" applyFont="1" applyFill="1" applyAlignment="1"/>
    <xf numFmtId="0" fontId="5" fillId="0" borderId="0" xfId="0" applyNumberFormat="1" applyFont="1" applyFill="1" applyAlignment="1">
      <alignment horizontal="left"/>
    </xf>
    <xf numFmtId="168" fontId="5" fillId="0" borderId="0" xfId="0" applyNumberFormat="1" applyFont="1" applyFill="1" applyAlignment="1"/>
    <xf numFmtId="0" fontId="5" fillId="9" borderId="0" xfId="0" applyFont="1" applyFill="1" applyAlignment="1">
      <alignment horizontal="left"/>
    </xf>
    <xf numFmtId="0" fontId="10" fillId="0" borderId="0" xfId="0" applyFont="1" applyFill="1" applyAlignment="1"/>
    <xf numFmtId="0" fontId="5" fillId="9" borderId="0" xfId="0" applyNumberFormat="1" applyFont="1" applyFill="1" applyAlignment="1"/>
    <xf numFmtId="0" fontId="5" fillId="0" borderId="0" xfId="0" applyNumberFormat="1" applyFont="1" applyFill="1" applyAlignment="1"/>
    <xf numFmtId="0" fontId="5" fillId="8" borderId="0" xfId="0" applyNumberFormat="1" applyFont="1" applyFill="1" applyAlignment="1"/>
    <xf numFmtId="168" fontId="5" fillId="8" borderId="0" xfId="0" applyNumberFormat="1" applyFont="1" applyFill="1" applyAlignment="1"/>
    <xf numFmtId="0" fontId="10" fillId="0" borderId="0" xfId="0" applyFont="1" applyFill="1" applyAlignment="1">
      <alignment horizontal="center"/>
    </xf>
    <xf numFmtId="168" fontId="10" fillId="0" borderId="0" xfId="0" applyNumberFormat="1" applyFont="1" applyFill="1" applyAlignment="1"/>
    <xf numFmtId="0" fontId="0" fillId="11" borderId="0" xfId="9" applyFont="1" applyFill="1">
      <alignment vertical="center"/>
    </xf>
    <xf numFmtId="0" fontId="11" fillId="12" borderId="0" xfId="11" applyFont="1" applyFill="1">
      <alignment horizontal="center"/>
    </xf>
    <xf numFmtId="0" fontId="12" fillId="11" borderId="0" xfId="9" applyFont="1" applyFill="1">
      <alignment vertical="center"/>
    </xf>
    <xf numFmtId="0" fontId="0" fillId="2" borderId="0" xfId="0" applyFont="1">
      <alignment vertical="center"/>
    </xf>
    <xf numFmtId="0" fontId="0" fillId="2" borderId="0" xfId="0" applyFont="1" applyAlignment="1">
      <alignment horizontal="center" vertical="center"/>
    </xf>
    <xf numFmtId="173" fontId="0" fillId="2" borderId="0" xfId="0" applyNumberFormat="1" applyFont="1" applyAlignment="1">
      <alignment horizontal="center" vertical="center"/>
    </xf>
    <xf numFmtId="167" fontId="0" fillId="2" borderId="0" xfId="0" applyNumberFormat="1" applyFont="1" applyAlignment="1">
      <alignment horizontal="center" vertical="center"/>
    </xf>
    <xf numFmtId="175" fontId="0" fillId="2" borderId="0" xfId="0" applyNumberFormat="1" applyFont="1">
      <alignment vertical="center"/>
    </xf>
    <xf numFmtId="0" fontId="0" fillId="2" borderId="0" xfId="0" applyFont="1" applyAlignment="1">
      <alignment horizontal="center" vertical="center"/>
    </xf>
    <xf numFmtId="174" fontId="0" fillId="2" borderId="0" xfId="0" applyNumberFormat="1" applyFont="1" applyAlignment="1">
      <alignment horizontal="left" vertical="center" indent="1"/>
    </xf>
    <xf numFmtId="176" fontId="0" fillId="2" borderId="0" xfId="0" applyNumberFormat="1" applyFont="1" applyAlignment="1">
      <alignment horizontal="left" vertical="center" indent="1"/>
    </xf>
    <xf numFmtId="176" fontId="0" fillId="2" borderId="0" xfId="0" applyNumberFormat="1" applyFont="1">
      <alignment vertical="center"/>
    </xf>
    <xf numFmtId="0" fontId="11" fillId="12" borderId="0" xfId="8" applyFont="1" applyFill="1" applyBorder="1" applyAlignment="1">
      <alignment horizontal="center" vertical="center"/>
    </xf>
    <xf numFmtId="0" fontId="13" fillId="13" borderId="5" xfId="5" applyFont="1" applyFill="1" applyAlignment="1">
      <alignment vertical="top"/>
    </xf>
    <xf numFmtId="173" fontId="13" fillId="13" borderId="5" xfId="5" applyNumberFormat="1" applyFont="1" applyFill="1" applyAlignment="1">
      <alignment horizontal="center" vertical="top"/>
    </xf>
    <xf numFmtId="169" fontId="14" fillId="12" borderId="0" xfId="2" applyNumberFormat="1" applyFont="1" applyFill="1" applyAlignment="1">
      <alignment horizontal="center" vertical="center"/>
    </xf>
    <xf numFmtId="0" fontId="15" fillId="12" borderId="0" xfId="6" applyFont="1" applyFill="1" applyBorder="1" applyAlignment="1">
      <alignment horizontal="center" vertical="center" wrapText="1"/>
    </xf>
    <xf numFmtId="173" fontId="15" fillId="12" borderId="0" xfId="6" applyNumberFormat="1" applyFont="1" applyFill="1" applyBorder="1" applyAlignment="1">
      <alignment horizontal="center" vertical="center" wrapText="1"/>
    </xf>
    <xf numFmtId="0" fontId="2" fillId="9" borderId="0" xfId="0" applyFont="1" applyFill="1" applyAlignment="1"/>
    <xf numFmtId="0" fontId="2" fillId="9" borderId="0" xfId="0" applyFont="1" applyFill="1" applyAlignment="1">
      <alignment horizontal="center"/>
    </xf>
    <xf numFmtId="166" fontId="14" fillId="12" borderId="0" xfId="3" applyFont="1" applyFill="1" applyAlignment="1">
      <alignment horizontal="center" vertical="center"/>
    </xf>
    <xf numFmtId="0" fontId="16" fillId="9" borderId="0" xfId="4" applyFont="1" applyFill="1" applyAlignment="1"/>
    <xf numFmtId="0" fontId="11" fillId="12" borderId="0" xfId="8" applyFont="1" applyFill="1" applyBorder="1">
      <alignment horizontal="center"/>
    </xf>
    <xf numFmtId="166" fontId="14" fillId="12" borderId="0" xfId="3" applyFont="1" applyFill="1" applyAlignment="1">
      <alignment horizontal="center" vertical="top"/>
    </xf>
    <xf numFmtId="0" fontId="2" fillId="6" borderId="0" xfId="0" applyFont="1" applyFill="1" applyAlignment="1"/>
    <xf numFmtId="0" fontId="2" fillId="6" borderId="0" xfId="0" applyFont="1" applyFill="1" applyAlignment="1">
      <alignment horizontal="center"/>
    </xf>
    <xf numFmtId="175" fontId="14" fillId="12" borderId="0" xfId="3" applyNumberFormat="1" applyFont="1" applyFill="1" applyAlignment="1">
      <alignment horizontal="center" vertical="top"/>
    </xf>
    <xf numFmtId="14" fontId="11" fillId="12" borderId="0" xfId="11" applyNumberFormat="1" applyFont="1" applyFill="1">
      <alignment horizontal="center"/>
    </xf>
    <xf numFmtId="0" fontId="3" fillId="9" borderId="0" xfId="0" applyFont="1" applyFill="1" applyAlignment="1"/>
    <xf numFmtId="0" fontId="3" fillId="9" borderId="0" xfId="0" applyFont="1" applyFill="1" applyAlignment="1">
      <alignment horizontal="left"/>
    </xf>
    <xf numFmtId="0" fontId="17" fillId="9" borderId="0" xfId="4" applyFont="1" applyFill="1" applyAlignment="1"/>
    <xf numFmtId="0" fontId="3" fillId="9" borderId="0" xfId="0" applyFont="1" applyFill="1" applyAlignment="1">
      <alignment horizontal="center"/>
    </xf>
    <xf numFmtId="0" fontId="4" fillId="9" borderId="0" xfId="0" applyFont="1" applyFill="1" applyAlignment="1"/>
    <xf numFmtId="0" fontId="3" fillId="0" borderId="0" xfId="0" applyFont="1" applyFill="1" applyAlignment="1"/>
    <xf numFmtId="0" fontId="3" fillId="0" borderId="0" xfId="0" applyFont="1" applyFill="1" applyAlignment="1">
      <alignment horizontal="left"/>
    </xf>
    <xf numFmtId="0" fontId="17" fillId="0" borderId="0" xfId="4" applyFont="1" applyFill="1" applyAlignment="1"/>
    <xf numFmtId="0" fontId="3" fillId="0" borderId="0" xfId="0" applyFont="1" applyFill="1" applyAlignment="1">
      <alignment horizontal="center"/>
    </xf>
    <xf numFmtId="175" fontId="13" fillId="13" borderId="5" xfId="5" applyNumberFormat="1" applyFont="1" applyFill="1" applyAlignment="1">
      <alignment vertical="top"/>
    </xf>
    <xf numFmtId="0" fontId="13" fillId="13" borderId="5" xfId="5" applyFont="1" applyFill="1" applyAlignment="1">
      <alignment horizontal="center" vertical="top"/>
    </xf>
    <xf numFmtId="167" fontId="18" fillId="14" borderId="0" xfId="6" applyNumberFormat="1" applyFont="1" applyFill="1" applyBorder="1" applyAlignment="1">
      <alignment horizontal="center" vertical="center" wrapText="1"/>
    </xf>
    <xf numFmtId="0" fontId="18" fillId="14" borderId="0" xfId="6" applyFont="1" applyFill="1" applyBorder="1" applyAlignment="1">
      <alignment horizontal="center" vertical="center" wrapText="1"/>
    </xf>
    <xf numFmtId="175" fontId="18" fillId="14" borderId="0" xfId="6" applyNumberFormat="1" applyFont="1" applyFill="1" applyBorder="1" applyAlignment="1">
      <alignment horizontal="center" vertical="center" wrapText="1"/>
    </xf>
    <xf numFmtId="175" fontId="15" fillId="12" borderId="0" xfId="6" applyNumberFormat="1" applyFont="1" applyFill="1" applyBorder="1" applyAlignment="1">
      <alignment horizontal="center" vertical="center" wrapText="1"/>
    </xf>
    <xf numFmtId="0" fontId="2" fillId="8" borderId="0" xfId="0" applyNumberFormat="1" applyFont="1" applyFill="1" applyAlignment="1">
      <alignment horizontal="center"/>
    </xf>
    <xf numFmtId="167" fontId="19" fillId="8" borderId="0" xfId="0" applyNumberFormat="1" applyFont="1" applyFill="1" applyAlignment="1">
      <alignment horizontal="center" vertical="center"/>
    </xf>
    <xf numFmtId="0" fontId="19" fillId="8" borderId="0" xfId="0" applyFont="1" applyFill="1" applyAlignment="1">
      <alignment horizontal="left" vertical="center"/>
    </xf>
    <xf numFmtId="175" fontId="19" fillId="8" borderId="0" xfId="0" applyNumberFormat="1" applyFont="1" applyFill="1" applyAlignment="1">
      <alignment horizontal="left" vertical="center"/>
    </xf>
    <xf numFmtId="14" fontId="19" fillId="8" borderId="0" xfId="0" applyNumberFormat="1" applyFont="1" applyFill="1" applyAlignment="1">
      <alignment horizontal="left" vertical="center"/>
    </xf>
    <xf numFmtId="0" fontId="19" fillId="9" borderId="0" xfId="0" applyFont="1" applyFill="1" applyAlignment="1">
      <alignment horizontal="center" vertical="center"/>
    </xf>
    <xf numFmtId="0" fontId="2" fillId="9" borderId="0" xfId="0" applyNumberFormat="1" applyFont="1" applyFill="1" applyAlignment="1">
      <alignment horizontal="center"/>
    </xf>
    <xf numFmtId="167" fontId="19" fillId="9" borderId="0" xfId="0" applyNumberFormat="1" applyFont="1" applyFill="1" applyAlignment="1">
      <alignment horizontal="center" vertical="center"/>
    </xf>
    <xf numFmtId="0" fontId="19" fillId="9" borderId="0" xfId="0" applyFont="1" applyFill="1" applyAlignment="1">
      <alignment horizontal="left" vertical="center"/>
    </xf>
    <xf numFmtId="175" fontId="19" fillId="9" borderId="0" xfId="0" applyNumberFormat="1" applyFont="1" applyFill="1" applyAlignment="1">
      <alignment horizontal="left" vertical="center"/>
    </xf>
    <xf numFmtId="14" fontId="19" fillId="9" borderId="0" xfId="0" applyNumberFormat="1" applyFont="1" applyFill="1" applyAlignment="1">
      <alignment horizontal="left" vertical="center"/>
    </xf>
    <xf numFmtId="0" fontId="2" fillId="0" borderId="0" xfId="0" applyNumberFormat="1" applyFont="1" applyFill="1" applyAlignment="1">
      <alignment horizontal="center"/>
    </xf>
    <xf numFmtId="167" fontId="19" fillId="0" borderId="0" xfId="0" applyNumberFormat="1" applyFont="1" applyFill="1" applyAlignment="1">
      <alignment horizontal="center" vertical="center"/>
    </xf>
    <xf numFmtId="0" fontId="19" fillId="0" borderId="0" xfId="0" applyFont="1" applyFill="1" applyAlignment="1">
      <alignment horizontal="left" vertical="center"/>
    </xf>
    <xf numFmtId="175" fontId="19" fillId="0" borderId="0" xfId="0" applyNumberFormat="1" applyFont="1" applyFill="1" applyAlignment="1">
      <alignment horizontal="left" vertical="center"/>
    </xf>
    <xf numFmtId="14" fontId="19" fillId="0" borderId="0" xfId="0" applyNumberFormat="1" applyFont="1" applyFill="1" applyAlignment="1">
      <alignment horizontal="left" vertical="center"/>
    </xf>
    <xf numFmtId="0" fontId="2" fillId="15" borderId="0" xfId="0" applyNumberFormat="1" applyFont="1" applyFill="1" applyAlignment="1">
      <alignment horizontal="center"/>
    </xf>
    <xf numFmtId="167" fontId="19" fillId="15" borderId="0" xfId="0" applyNumberFormat="1" applyFont="1" applyFill="1" applyAlignment="1">
      <alignment horizontal="center" vertical="center"/>
    </xf>
    <xf numFmtId="0" fontId="19" fillId="15" borderId="0" xfId="0" applyFont="1" applyFill="1" applyAlignment="1">
      <alignment horizontal="left" vertical="center"/>
    </xf>
    <xf numFmtId="175" fontId="19" fillId="15" borderId="0" xfId="0" applyNumberFormat="1" applyFont="1" applyFill="1" applyAlignment="1">
      <alignment horizontal="left" vertical="center"/>
    </xf>
    <xf numFmtId="14" fontId="19" fillId="15" borderId="0" xfId="0" applyNumberFormat="1" applyFont="1" applyFill="1" applyAlignment="1">
      <alignment horizontal="left" vertical="center"/>
    </xf>
    <xf numFmtId="0" fontId="2" fillId="6" borderId="0" xfId="0" applyNumberFormat="1" applyFont="1" applyFill="1" applyAlignment="1">
      <alignment horizontal="center"/>
    </xf>
    <xf numFmtId="167" fontId="19" fillId="6" borderId="0" xfId="0" applyNumberFormat="1" applyFont="1" applyFill="1" applyAlignment="1">
      <alignment horizontal="center" vertical="center"/>
    </xf>
    <xf numFmtId="0" fontId="19" fillId="6" borderId="0" xfId="0" applyFont="1" applyFill="1" applyAlignment="1">
      <alignment horizontal="left" vertical="center"/>
    </xf>
    <xf numFmtId="175" fontId="19" fillId="6" borderId="0" xfId="0" applyNumberFormat="1" applyFont="1" applyFill="1" applyAlignment="1">
      <alignment horizontal="left" vertical="center"/>
    </xf>
    <xf numFmtId="14" fontId="19" fillId="6" borderId="0" xfId="0" applyNumberFormat="1" applyFont="1" applyFill="1" applyAlignment="1">
      <alignment horizontal="left" vertical="center"/>
    </xf>
    <xf numFmtId="0" fontId="19" fillId="6" borderId="0" xfId="0" applyFont="1" applyFill="1" applyAlignment="1">
      <alignment horizontal="center" vertical="center"/>
    </xf>
    <xf numFmtId="167" fontId="19" fillId="2" borderId="0" xfId="0" applyNumberFormat="1" applyFont="1" applyAlignment="1">
      <alignment horizontal="center" vertical="center"/>
    </xf>
    <xf numFmtId="0" fontId="19" fillId="2" borderId="0" xfId="0" applyFont="1" applyAlignment="1">
      <alignment horizontal="left" vertical="center"/>
    </xf>
    <xf numFmtId="175" fontId="19" fillId="2" borderId="0" xfId="0" applyNumberFormat="1" applyFont="1" applyAlignment="1">
      <alignment horizontal="left" vertical="center"/>
    </xf>
    <xf numFmtId="14" fontId="19" fillId="2" borderId="0" xfId="0" applyNumberFormat="1" applyFont="1" applyAlignment="1">
      <alignment horizontal="left" vertical="center"/>
    </xf>
    <xf numFmtId="0" fontId="3" fillId="9" borderId="0" xfId="0" applyNumberFormat="1" applyFont="1" applyFill="1" applyAlignment="1">
      <alignment horizontal="left"/>
    </xf>
    <xf numFmtId="0" fontId="3" fillId="8" borderId="0" xfId="0" applyNumberFormat="1" applyFont="1" applyFill="1" applyAlignment="1">
      <alignment horizontal="center"/>
    </xf>
    <xf numFmtId="167" fontId="20" fillId="8" borderId="0" xfId="0" applyNumberFormat="1" applyFont="1" applyFill="1" applyAlignment="1">
      <alignment horizontal="center" vertical="center"/>
    </xf>
    <xf numFmtId="0" fontId="20" fillId="8" borderId="0" xfId="0" applyFont="1" applyFill="1" applyAlignment="1">
      <alignment horizontal="left" vertical="center"/>
    </xf>
    <xf numFmtId="175" fontId="20" fillId="8" borderId="0" xfId="0" applyNumberFormat="1" applyFont="1" applyFill="1" applyAlignment="1">
      <alignment horizontal="left" vertical="center"/>
    </xf>
    <xf numFmtId="14" fontId="20" fillId="8" borderId="0" xfId="0" applyNumberFormat="1" applyFont="1" applyFill="1" applyAlignment="1">
      <alignment horizontal="left" vertical="center"/>
    </xf>
    <xf numFmtId="0" fontId="20" fillId="9" borderId="0" xfId="0" applyFont="1" applyFill="1" applyAlignment="1">
      <alignment horizontal="center" vertical="center"/>
    </xf>
    <xf numFmtId="0" fontId="3" fillId="0" borderId="0" xfId="0" applyNumberFormat="1" applyFont="1" applyFill="1" applyAlignment="1">
      <alignment horizontal="center"/>
    </xf>
    <xf numFmtId="167" fontId="20" fillId="2" borderId="0" xfId="0" applyNumberFormat="1" applyFont="1" applyAlignment="1">
      <alignment horizontal="center" vertical="center"/>
    </xf>
    <xf numFmtId="0" fontId="20" fillId="2" borderId="0" xfId="0" applyFont="1" applyAlignment="1">
      <alignment horizontal="left" vertical="center"/>
    </xf>
    <xf numFmtId="175" fontId="20" fillId="2" borderId="0" xfId="0" applyNumberFormat="1" applyFont="1" applyAlignment="1">
      <alignment horizontal="left" vertical="center"/>
    </xf>
    <xf numFmtId="14" fontId="20" fillId="2" borderId="0" xfId="0" applyNumberFormat="1" applyFont="1" applyAlignment="1">
      <alignment horizontal="left" vertical="center"/>
    </xf>
    <xf numFmtId="0" fontId="3" fillId="15" borderId="0" xfId="0" applyNumberFormat="1" applyFont="1" applyFill="1" applyAlignment="1">
      <alignment horizontal="center"/>
    </xf>
    <xf numFmtId="167" fontId="20" fillId="15" borderId="0" xfId="0" applyNumberFormat="1" applyFont="1" applyFill="1" applyAlignment="1">
      <alignment horizontal="center" vertical="center"/>
    </xf>
    <xf numFmtId="0" fontId="20" fillId="15" borderId="0" xfId="0" applyFont="1" applyFill="1" applyAlignment="1">
      <alignment horizontal="left" vertical="center"/>
    </xf>
    <xf numFmtId="175" fontId="20" fillId="15" borderId="0" xfId="0" applyNumberFormat="1" applyFont="1" applyFill="1" applyAlignment="1">
      <alignment horizontal="left" vertical="center"/>
    </xf>
    <xf numFmtId="14" fontId="20" fillId="15" borderId="0" xfId="0" applyNumberFormat="1" applyFont="1" applyFill="1" applyAlignment="1">
      <alignment horizontal="left" vertical="center"/>
    </xf>
    <xf numFmtId="0" fontId="3" fillId="0" borderId="0" xfId="0" applyNumberFormat="1" applyFont="1" applyFill="1" applyAlignment="1">
      <alignment horizontal="left"/>
    </xf>
    <xf numFmtId="0" fontId="20" fillId="2" borderId="0" xfId="0" applyFont="1" applyAlignment="1">
      <alignment horizontal="center" vertical="center"/>
    </xf>
    <xf numFmtId="0" fontId="13" fillId="13" borderId="5" xfId="5" applyNumberFormat="1" applyFont="1" applyFill="1" applyAlignment="1">
      <alignment vertical="top"/>
    </xf>
    <xf numFmtId="0" fontId="15" fillId="9" borderId="0" xfId="6" applyFont="1" applyFill="1" applyBorder="1" applyAlignment="1">
      <alignment horizontal="center" vertical="center" wrapText="1"/>
    </xf>
    <xf numFmtId="0" fontId="15" fillId="12" borderId="0" xfId="6" applyNumberFormat="1" applyFont="1" applyFill="1" applyBorder="1" applyAlignment="1">
      <alignment horizontal="center" vertical="center" wrapText="1"/>
    </xf>
    <xf numFmtId="0" fontId="18" fillId="14" borderId="0" xfId="6" applyNumberFormat="1" applyFont="1" applyFill="1" applyBorder="1" applyAlignment="1">
      <alignment horizontal="center" vertical="center" wrapText="1"/>
    </xf>
    <xf numFmtId="0" fontId="18" fillId="16" borderId="0" xfId="6" applyNumberFormat="1" applyFont="1" applyFill="1" applyBorder="1" applyAlignment="1">
      <alignment horizontal="center" vertical="center" wrapText="1"/>
    </xf>
    <xf numFmtId="0" fontId="19" fillId="9" borderId="0" xfId="0" applyNumberFormat="1" applyFont="1" applyFill="1" applyAlignment="1">
      <alignment horizontal="left" vertical="center"/>
    </xf>
    <xf numFmtId="174" fontId="16" fillId="9" borderId="0" xfId="4" applyNumberFormat="1" applyFont="1" applyFill="1" applyBorder="1" applyAlignment="1" applyProtection="1">
      <alignment horizontal="left" vertical="center" indent="1"/>
    </xf>
    <xf numFmtId="174" fontId="19" fillId="8" borderId="0" xfId="1" applyFont="1" applyFill="1">
      <alignment horizontal="left" vertical="center" indent="1"/>
    </xf>
    <xf numFmtId="174" fontId="30" fillId="9" borderId="0" xfId="4" applyNumberFormat="1" applyFill="1" applyBorder="1" applyAlignment="1" applyProtection="1">
      <alignment horizontal="left" vertical="center" indent="1"/>
    </xf>
    <xf numFmtId="174" fontId="30" fillId="8" borderId="0" xfId="4" applyNumberFormat="1" applyFill="1" applyBorder="1" applyAlignment="1" applyProtection="1">
      <alignment horizontal="left" vertical="center" indent="1"/>
    </xf>
    <xf numFmtId="174" fontId="19" fillId="8" borderId="0" xfId="1" applyNumberFormat="1" applyFont="1" applyFill="1">
      <alignment horizontal="left" vertical="center" indent="1"/>
    </xf>
    <xf numFmtId="174" fontId="30" fillId="9" borderId="0" xfId="4" applyNumberFormat="1" applyFill="1" applyBorder="1" applyAlignment="1" applyProtection="1">
      <alignment horizontal="left" vertical="center" wrapText="1" indent="1"/>
    </xf>
    <xf numFmtId="174" fontId="19" fillId="9" borderId="0" xfId="1" applyFont="1" applyFill="1">
      <alignment horizontal="left" vertical="center" indent="1"/>
    </xf>
    <xf numFmtId="174" fontId="19" fillId="0" borderId="0" xfId="1" applyFont="1" applyFill="1">
      <alignment horizontal="left" vertical="center" indent="1"/>
    </xf>
    <xf numFmtId="174" fontId="16" fillId="15" borderId="0" xfId="4" applyNumberFormat="1" applyFont="1" applyFill="1" applyBorder="1" applyAlignment="1" applyProtection="1">
      <alignment horizontal="left" vertical="center" indent="1"/>
    </xf>
    <xf numFmtId="174" fontId="19" fillId="15" borderId="0" xfId="1" applyFont="1" applyFill="1">
      <alignment horizontal="left" vertical="center" indent="1"/>
    </xf>
    <xf numFmtId="174" fontId="19" fillId="15" borderId="0" xfId="1" applyNumberFormat="1" applyFont="1" applyFill="1">
      <alignment horizontal="left" vertical="center" indent="1"/>
    </xf>
    <xf numFmtId="174" fontId="19" fillId="6" borderId="0" xfId="1" applyFont="1" applyFill="1">
      <alignment horizontal="left" vertical="center" indent="1"/>
    </xf>
    <xf numFmtId="174" fontId="19" fillId="6" borderId="0" xfId="1" applyNumberFormat="1" applyFont="1" applyFill="1">
      <alignment horizontal="left" vertical="center" indent="1"/>
    </xf>
    <xf numFmtId="174" fontId="19" fillId="17" borderId="0" xfId="1" applyFont="1" applyFill="1">
      <alignment horizontal="left" vertical="center" indent="1"/>
    </xf>
    <xf numFmtId="174" fontId="19" fillId="9" borderId="0" xfId="1" applyNumberFormat="1" applyFont="1" applyFill="1">
      <alignment horizontal="left" vertical="center" indent="1"/>
    </xf>
    <xf numFmtId="174" fontId="19" fillId="17" borderId="0" xfId="1" applyNumberFormat="1" applyFont="1" applyFill="1">
      <alignment horizontal="left" vertical="center" indent="1"/>
    </xf>
    <xf numFmtId="174" fontId="30" fillId="8" borderId="0" xfId="4" applyNumberFormat="1" applyFill="1" applyAlignment="1">
      <alignment horizontal="left" vertical="center" indent="1"/>
    </xf>
    <xf numFmtId="174" fontId="30" fillId="17" borderId="0" xfId="4" applyNumberFormat="1" applyFill="1" applyBorder="1" applyAlignment="1" applyProtection="1">
      <alignment horizontal="left" vertical="center" indent="1"/>
    </xf>
    <xf numFmtId="0" fontId="20" fillId="9" borderId="0" xfId="0" applyFont="1" applyFill="1" applyAlignment="1">
      <alignment horizontal="left" vertical="center"/>
    </xf>
    <xf numFmtId="175" fontId="20" fillId="9" borderId="0" xfId="0" applyNumberFormat="1" applyFont="1" applyFill="1" applyAlignment="1">
      <alignment horizontal="left" vertical="center"/>
    </xf>
    <xf numFmtId="174" fontId="20" fillId="8" borderId="0" xfId="1" applyFont="1" applyFill="1">
      <alignment horizontal="left" vertical="center" indent="1"/>
    </xf>
    <xf numFmtId="174" fontId="20" fillId="8" borderId="0" xfId="1" applyNumberFormat="1" applyFont="1" applyFill="1">
      <alignment horizontal="left" vertical="center" indent="1"/>
    </xf>
    <xf numFmtId="0" fontId="20" fillId="9" borderId="0" xfId="0" applyNumberFormat="1" applyFont="1" applyFill="1" applyAlignment="1">
      <alignment horizontal="left" vertical="center"/>
    </xf>
    <xf numFmtId="174" fontId="20" fillId="17" borderId="0" xfId="1" applyFont="1" applyFill="1">
      <alignment horizontal="left" vertical="center" indent="1"/>
    </xf>
    <xf numFmtId="174" fontId="20" fillId="17" borderId="0" xfId="1" applyNumberFormat="1" applyFont="1" applyFill="1">
      <alignment horizontal="left" vertical="center" indent="1"/>
    </xf>
    <xf numFmtId="174" fontId="20" fillId="15" borderId="0" xfId="1" applyFont="1" applyFill="1">
      <alignment horizontal="left" vertical="center" indent="1"/>
    </xf>
    <xf numFmtId="174" fontId="20" fillId="15" borderId="0" xfId="1" applyNumberFormat="1" applyFont="1" applyFill="1">
      <alignment horizontal="left" vertical="center" indent="1"/>
    </xf>
    <xf numFmtId="174" fontId="16" fillId="17" borderId="0" xfId="4" applyNumberFormat="1" applyFont="1" applyFill="1" applyBorder="1" applyAlignment="1" applyProtection="1">
      <alignment horizontal="left" vertical="center" indent="1"/>
    </xf>
    <xf numFmtId="176" fontId="13" fillId="13" borderId="5" xfId="5" applyNumberFormat="1" applyFont="1" applyFill="1" applyAlignment="1">
      <alignment vertical="top"/>
    </xf>
    <xf numFmtId="0" fontId="0" fillId="2" borderId="0" xfId="0" applyNumberFormat="1" applyFont="1">
      <alignment vertical="center"/>
    </xf>
    <xf numFmtId="176" fontId="18" fillId="16" borderId="0" xfId="6" applyNumberFormat="1" applyFont="1" applyFill="1" applyBorder="1" applyAlignment="1">
      <alignment horizontal="center" vertical="center" wrapText="1"/>
    </xf>
    <xf numFmtId="176" fontId="18" fillId="16" borderId="0" xfId="6" applyNumberFormat="1" applyFont="1" applyFill="1" applyAlignment="1">
      <alignment horizontal="center" vertical="center" wrapText="1"/>
    </xf>
    <xf numFmtId="0" fontId="19" fillId="12" borderId="0" xfId="0" applyFont="1" applyFill="1" applyAlignment="1">
      <alignment horizontal="center" vertical="center"/>
    </xf>
    <xf numFmtId="172" fontId="0" fillId="9" borderId="0" xfId="0" applyNumberFormat="1" applyFont="1" applyFill="1" applyAlignment="1">
      <alignment horizontal="left" vertical="center" indent="1"/>
    </xf>
    <xf numFmtId="172" fontId="19" fillId="9" borderId="0" xfId="1" applyNumberFormat="1" applyFont="1" applyFill="1">
      <alignment horizontal="left" vertical="center" indent="1"/>
    </xf>
    <xf numFmtId="172" fontId="19" fillId="9" borderId="0" xfId="0" applyNumberFormat="1" applyFont="1" applyFill="1" applyAlignment="1">
      <alignment horizontal="left" vertical="center"/>
    </xf>
    <xf numFmtId="172" fontId="0" fillId="9" borderId="0" xfId="0" applyNumberFormat="1" applyFont="1" applyFill="1">
      <alignment vertical="center"/>
    </xf>
    <xf numFmtId="0" fontId="0" fillId="9" borderId="0" xfId="0" applyFont="1" applyFill="1" applyAlignment="1">
      <alignment horizontal="center" vertical="center"/>
    </xf>
    <xf numFmtId="172" fontId="0" fillId="6" borderId="0" xfId="0" applyNumberFormat="1" applyFont="1" applyFill="1" applyAlignment="1">
      <alignment horizontal="left" vertical="center" indent="1"/>
    </xf>
    <xf numFmtId="172" fontId="19" fillId="6" borderId="0" xfId="1" applyNumberFormat="1" applyFont="1" applyFill="1">
      <alignment horizontal="left" vertical="center" indent="1"/>
    </xf>
    <xf numFmtId="172" fontId="19" fillId="6" borderId="0" xfId="0" applyNumberFormat="1" applyFont="1" applyFill="1" applyAlignment="1">
      <alignment horizontal="left" vertical="center"/>
    </xf>
    <xf numFmtId="172" fontId="0" fillId="6" borderId="0" xfId="0" applyNumberFormat="1" applyFont="1" applyFill="1">
      <alignment vertical="center"/>
    </xf>
    <xf numFmtId="0" fontId="0" fillId="6" borderId="0" xfId="0" applyFont="1" applyFill="1" applyAlignment="1">
      <alignment horizontal="center" vertical="center"/>
    </xf>
    <xf numFmtId="172" fontId="20" fillId="9" borderId="0" xfId="1" applyNumberFormat="1" applyFont="1" applyFill="1">
      <alignment horizontal="left" vertical="center" indent="1"/>
    </xf>
    <xf numFmtId="172" fontId="20" fillId="9" borderId="0" xfId="0" applyNumberFormat="1" applyFont="1" applyFill="1" applyAlignment="1">
      <alignment horizontal="left" vertical="center"/>
    </xf>
    <xf numFmtId="172" fontId="21" fillId="9" borderId="0" xfId="0" applyNumberFormat="1" applyFont="1" applyFill="1">
      <alignment vertical="center"/>
    </xf>
    <xf numFmtId="0" fontId="21" fillId="9" borderId="0" xfId="0" applyFont="1" applyFill="1" applyAlignment="1">
      <alignment horizontal="center" vertical="center"/>
    </xf>
    <xf numFmtId="172" fontId="20" fillId="17" borderId="0" xfId="1" applyNumberFormat="1" applyFont="1" applyFill="1">
      <alignment horizontal="left" vertical="center" indent="1"/>
    </xf>
    <xf numFmtId="172" fontId="20" fillId="2" borderId="0" xfId="0" applyNumberFormat="1" applyFont="1" applyAlignment="1">
      <alignment horizontal="left" vertical="center"/>
    </xf>
    <xf numFmtId="172" fontId="21" fillId="2" borderId="0" xfId="0" applyNumberFormat="1" applyFont="1">
      <alignment vertical="center"/>
    </xf>
    <xf numFmtId="0" fontId="21" fillId="2" borderId="0" xfId="0" applyFont="1" applyAlignment="1">
      <alignment horizontal="center" vertical="center"/>
    </xf>
    <xf numFmtId="0" fontId="1" fillId="9" borderId="0" xfId="0" applyFont="1" applyFill="1" applyAlignment="1"/>
    <xf numFmtId="0" fontId="22" fillId="18" borderId="0" xfId="0" applyFont="1" applyFill="1" applyAlignment="1">
      <alignment vertical="center"/>
    </xf>
    <xf numFmtId="0" fontId="22" fillId="18" borderId="0" xfId="0" applyFont="1" applyFill="1" applyAlignment="1">
      <alignment horizontal="center" vertical="center"/>
    </xf>
    <xf numFmtId="173" fontId="22" fillId="18" borderId="0" xfId="0" applyNumberFormat="1" applyFont="1" applyFill="1" applyBorder="1" applyAlignment="1">
      <alignment horizontal="center" vertical="center"/>
    </xf>
    <xf numFmtId="0" fontId="19" fillId="2" borderId="0" xfId="0" applyFont="1" applyAlignment="1">
      <alignment horizontal="center" vertical="center"/>
    </xf>
    <xf numFmtId="0" fontId="19" fillId="8" borderId="0" xfId="0" applyFont="1" applyFill="1" applyAlignment="1">
      <alignment horizontal="center" vertical="center"/>
    </xf>
    <xf numFmtId="175" fontId="22" fillId="18" borderId="0" xfId="0" applyNumberFormat="1" applyFont="1" applyFill="1" applyAlignment="1">
      <alignment horizontal="center" vertical="center"/>
    </xf>
    <xf numFmtId="0" fontId="22" fillId="18" borderId="0" xfId="0" applyFont="1" applyFill="1" applyBorder="1" applyAlignment="1">
      <alignment horizontal="center" vertical="center"/>
    </xf>
    <xf numFmtId="0" fontId="22" fillId="18" borderId="0" xfId="0" applyFont="1" applyFill="1" applyBorder="1" applyAlignment="1">
      <alignment vertical="center"/>
    </xf>
    <xf numFmtId="0" fontId="22" fillId="18" borderId="0" xfId="0" applyFont="1" applyFill="1" applyBorder="1" applyAlignment="1">
      <alignment horizontal="left" vertical="center" indent="1"/>
    </xf>
    <xf numFmtId="172" fontId="30" fillId="9" borderId="0" xfId="4" applyNumberFormat="1" applyFill="1" applyBorder="1" applyAlignment="1" applyProtection="1">
      <alignment horizontal="left" vertical="center" indent="1"/>
    </xf>
    <xf numFmtId="176" fontId="22" fillId="18" borderId="0" xfId="0" applyNumberFormat="1" applyFont="1" applyFill="1" applyBorder="1" applyAlignment="1">
      <alignment horizontal="left" vertical="center" indent="1"/>
    </xf>
    <xf numFmtId="0" fontId="30" fillId="2" borderId="0" xfId="0" applyFont="1" applyAlignment="1">
      <alignment horizontal="center" vertical="center"/>
    </xf>
    <xf numFmtId="0" fontId="30" fillId="2" borderId="0" xfId="0" applyNumberFormat="1" applyFont="1">
      <alignment vertical="center"/>
    </xf>
    <xf numFmtId="175" fontId="20" fillId="22" borderId="0" xfId="0" applyNumberFormat="1" applyFont="1" applyFill="1" applyAlignment="1">
      <alignment horizontal="left" vertical="center"/>
    </xf>
  </cellXfs>
  <cellStyles count="14">
    <cellStyle name="Encabezado 1" xfId="6" builtinId="16"/>
    <cellStyle name="Hipervínculo" xfId="4" builtinId="8"/>
    <cellStyle name="Normal" xfId="0" builtinId="0"/>
    <cellStyle name="Título" xfId="5" builtinId="15"/>
    <cellStyle name="Título 2" xfId="8" builtinId="17"/>
    <cellStyle name="双分隔线" xfId="7" xr:uid="{00000000-0005-0000-0000-000017000000}"/>
    <cellStyle name="备注详细信息" xfId="10" xr:uid="{00000000-0005-0000-0000-000036000000}"/>
    <cellStyle name="日期" xfId="2" xr:uid="{00000000-0005-0000-0000-00000A000000}"/>
    <cellStyle name="电子邮件" xfId="12" xr:uid="{00000000-0005-0000-0000-000038000000}"/>
    <cellStyle name="电话" xfId="1" xr:uid="{00000000-0005-0000-0000-000005000000}"/>
    <cellStyle name="边栏值" xfId="3" xr:uid="{00000000-0005-0000-0000-00000B000000}"/>
    <cellStyle name="边栏填充" xfId="11" xr:uid="{00000000-0005-0000-0000-000037000000}"/>
    <cellStyle name="边栏边框" xfId="9" xr:uid="{00000000-0005-0000-0000-00002E000000}"/>
    <cellStyle name="邮政编码" xfId="13" xr:uid="{00000000-0005-0000-0000-000039000000}"/>
  </cellStyles>
  <dxfs count="59">
    <dxf>
      <font>
        <b val="0"/>
        <i val="0"/>
        <strike val="0"/>
        <condense val="0"/>
        <extend val="0"/>
        <outline val="0"/>
        <shadow val="0"/>
        <u val="none"/>
        <vertAlign val="baseline"/>
        <sz val="11"/>
        <color theme="1"/>
        <name val="Microsoft YaHei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Microsoft YaHei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Microsoft YaHei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Microsoft YaHei UI"/>
        <family val="2"/>
        <scheme val="none"/>
      </font>
      <numFmt numFmtId="0" formatCode="General"/>
    </dxf>
    <dxf>
      <font>
        <b/>
        <i val="0"/>
        <strike val="0"/>
        <condense val="0"/>
        <extend val="0"/>
        <outline val="0"/>
        <shadow val="0"/>
        <u val="none"/>
        <vertAlign val="baseline"/>
        <sz val="16"/>
        <color theme="6" tint="-0.249977111117893"/>
        <name val="Microsoft YaHei UI"/>
        <family val="2"/>
        <scheme val="none"/>
      </font>
      <numFmt numFmtId="176" formatCode="#,##0_);[Red]\(#,##0\)"/>
      <fill>
        <patternFill patternType="solid">
          <fgColor indexed="64"/>
          <bgColor theme="0"/>
        </patternFill>
      </fill>
      <alignment horizontal="left" vertical="center" textRotation="0" wrapText="0" indent="1"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family val="2"/>
        <scheme val="none"/>
      </font>
      <numFmt numFmtId="176" formatCode="#,##0_);[Red]\(#,##0\)"/>
      <fill>
        <patternFill patternType="solid">
          <fgColor indexed="64"/>
          <bgColor theme="0"/>
        </patternFill>
      </fill>
      <alignment horizontal="left" vertical="center" textRotation="0" wrapText="0" indent="1"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family val="2"/>
        <scheme val="none"/>
      </font>
      <numFmt numFmtId="176" formatCode="#,##0_);[Red]\(#,##0\)"/>
      <fill>
        <patternFill patternType="solid">
          <fgColor indexed="64"/>
          <bgColor theme="0"/>
        </patternFill>
      </fill>
      <alignment horizontal="left" vertical="center" textRotation="0" wrapText="0" indent="1"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left" vertical="center" textRotation="0" wrapText="0" indent="1"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left" vertical="center" textRotation="0" wrapText="0" indent="1"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left" vertical="center" textRotation="0" wrapText="0" indent="1"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left" vertical="center" textRotation="0" wrapText="0" indent="1"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left" vertical="center" textRotation="0" wrapText="0" indent="1"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family val="2"/>
        <scheme val="none"/>
      </font>
      <numFmt numFmtId="175" formatCode="\¥#,##0;\¥\-#,##0"/>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family val="2"/>
        <scheme val="none"/>
      </font>
      <numFmt numFmtId="175" formatCode="\¥#,##0;\¥\-#,##0"/>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center" vertical="center" textRotation="0" wrapText="0" indent="0"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center" vertical="center" textRotation="0" wrapText="0" indent="0"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family val="2"/>
        <scheme val="none"/>
      </font>
      <numFmt numFmtId="175" formatCode="\¥#,##0;\¥\-#,##0"/>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family val="2"/>
        <scheme val="none"/>
      </font>
      <numFmt numFmtId="173" formatCode="#,##0_ "/>
      <fill>
        <patternFill patternType="solid">
          <fgColor indexed="64"/>
          <bgColor theme="0"/>
        </patternFill>
      </fill>
      <alignment horizontal="center" vertical="center" textRotation="0" wrapText="0" indent="0"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Microsoft YaHei UI"/>
        <family val="2"/>
        <scheme val="none"/>
      </font>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general" vertical="center" textRotation="0" wrapText="0" indent="0" justifyLastLine="0" shrinkToFit="0" readingOrder="0"/>
    </dxf>
    <dxf>
      <font>
        <strike val="0"/>
        <u val="none"/>
        <sz val="12"/>
        <color theme="1"/>
        <name val="Microsoft YaHei UI"/>
        <family val="2"/>
        <charset val="134"/>
        <scheme val="none"/>
      </font>
      <alignment horizontal="left" vertical="center"/>
    </dxf>
    <dxf>
      <font>
        <strike val="0"/>
        <u val="none"/>
        <sz val="12"/>
        <color theme="1"/>
        <name val="Microsoft YaHei UI"/>
        <family val="2"/>
        <charset val="134"/>
        <scheme val="none"/>
      </font>
      <alignment horizontal="left" vertical="center"/>
    </dxf>
    <dxf>
      <font>
        <strike val="0"/>
        <u val="none"/>
        <sz val="12"/>
        <color theme="1"/>
        <name val="Microsoft YaHei UI"/>
        <family val="2"/>
        <charset val="134"/>
        <scheme val="none"/>
      </font>
      <alignment horizontal="left" vertical="center"/>
    </dxf>
    <dxf>
      <font>
        <strike val="0"/>
        <u val="none"/>
        <sz val="12"/>
        <color theme="1"/>
        <name val="Microsoft YaHei UI"/>
        <family val="2"/>
        <charset val="134"/>
        <scheme val="none"/>
      </font>
      <alignment horizontal="left" vertical="center"/>
    </dxf>
    <dxf>
      <font>
        <strike val="0"/>
        <u val="none"/>
        <sz val="12"/>
        <color theme="1"/>
        <name val="Microsoft YaHei UI"/>
        <family val="2"/>
        <charset val="134"/>
        <scheme val="none"/>
      </font>
      <numFmt numFmtId="176" formatCode="#,##0_);[Red]\(#,##0\)"/>
      <alignment horizontal="left" vertical="center"/>
    </dxf>
    <dxf>
      <font>
        <b val="0"/>
        <i val="0"/>
        <strike val="0"/>
        <u val="none"/>
        <sz val="12"/>
        <color theme="1"/>
        <name val="Microsoft YaHei UI"/>
        <family val="2"/>
        <charset val="134"/>
        <scheme val="none"/>
      </font>
      <numFmt numFmtId="176" formatCode="#,##0_);[Red]\(#,##0\)"/>
    </dxf>
    <dxf>
      <font>
        <b val="0"/>
        <i val="0"/>
        <strike val="0"/>
        <u val="none"/>
        <sz val="12"/>
        <color theme="1"/>
        <name val="Microsoft YaHei UI"/>
        <family val="2"/>
        <charset val="134"/>
        <scheme val="none"/>
      </font>
      <numFmt numFmtId="176" formatCode="#,##0_);[Red]\(#,##0\)"/>
    </dxf>
    <dxf>
      <font>
        <strike val="0"/>
        <u val="none"/>
        <sz val="12"/>
        <color theme="1"/>
        <name val="Microsoft YaHei UI"/>
        <family val="2"/>
        <charset val="134"/>
        <scheme val="none"/>
      </font>
      <alignment horizontal="left" vertical="center"/>
    </dxf>
    <dxf>
      <font>
        <strike val="0"/>
        <u val="none"/>
        <sz val="12"/>
        <color theme="1"/>
        <name val="Microsoft YaHei UI"/>
        <family val="2"/>
        <charset val="134"/>
        <scheme val="none"/>
      </font>
      <alignment horizontal="left" vertical="center"/>
    </dxf>
    <dxf>
      <font>
        <b val="0"/>
        <i val="0"/>
        <strike val="0"/>
        <u val="none"/>
        <sz val="12"/>
        <color theme="1"/>
        <name val="Microsoft YaHei UI"/>
        <family val="2"/>
        <charset val="134"/>
        <scheme val="none"/>
      </font>
    </dxf>
    <dxf>
      <font>
        <b val="0"/>
        <i val="0"/>
        <strike val="0"/>
        <u val="none"/>
        <sz val="12"/>
        <color theme="1"/>
        <name val="Microsoft YaHei UI"/>
        <family val="2"/>
        <charset val="134"/>
        <scheme val="none"/>
      </font>
      <alignment horizontal="left" vertical="center"/>
    </dxf>
    <dxf>
      <font>
        <b val="0"/>
        <i val="0"/>
        <strike val="0"/>
        <u val="none"/>
        <sz val="12"/>
        <color theme="1"/>
        <name val="Microsoft YaHei UI"/>
        <family val="2"/>
        <charset val="134"/>
        <scheme val="none"/>
      </font>
      <alignment horizontal="left" vertical="center"/>
    </dxf>
    <dxf>
      <fill>
        <patternFill patternType="none"/>
      </fill>
    </dxf>
    <dxf>
      <font>
        <b val="0"/>
        <i val="0"/>
        <strike val="0"/>
        <u val="none"/>
        <sz val="12"/>
        <color theme="1"/>
        <name val="Microsoft YaHei UI"/>
        <family val="2"/>
        <charset val="134"/>
        <scheme val="none"/>
      </font>
      <alignment horizontal="left" vertical="center"/>
    </dxf>
    <dxf>
      <font>
        <b val="0"/>
        <i val="0"/>
        <strike val="0"/>
        <u val="none"/>
        <sz val="12"/>
        <color theme="1"/>
        <name val="Microsoft YaHei UI"/>
        <family val="2"/>
        <charset val="134"/>
        <scheme val="none"/>
      </font>
      <alignment horizontal="left" vertical="center"/>
    </dxf>
    <dxf>
      <font>
        <b val="0"/>
        <i val="0"/>
        <strike val="0"/>
        <u val="none"/>
        <sz val="12"/>
        <color theme="1"/>
        <name val="Microsoft YaHei UI"/>
        <family val="2"/>
        <charset val="134"/>
        <scheme val="none"/>
      </font>
      <numFmt numFmtId="177" formatCode="yyyy/m/d"/>
      <alignment horizontal="left" vertical="center"/>
    </dxf>
    <dxf>
      <fill>
        <patternFill patternType="none"/>
      </fill>
    </dxf>
    <dxf>
      <font>
        <strike val="0"/>
        <u val="none"/>
        <sz val="12"/>
        <color theme="1"/>
        <name val="Microsoft YaHei UI"/>
        <family val="2"/>
        <charset val="134"/>
        <scheme val="none"/>
      </font>
      <alignment horizontal="left" vertical="center"/>
    </dxf>
    <dxf>
      <font>
        <strike val="0"/>
        <u val="none"/>
        <sz val="12"/>
        <color theme="1"/>
        <name val="Microsoft YaHei UI"/>
        <family val="2"/>
        <charset val="134"/>
        <scheme val="none"/>
      </font>
      <alignment horizontal="center" vertical="center"/>
    </dxf>
    <dxf>
      <font>
        <strike val="0"/>
        <u val="none"/>
        <sz val="12"/>
        <color theme="1"/>
        <name val="Microsoft YaHei UI"/>
        <family val="2"/>
        <charset val="134"/>
        <scheme val="none"/>
      </font>
      <alignment horizontal="center" vertical="center"/>
    </dxf>
    <dxf>
      <fill>
        <patternFill patternType="none"/>
      </fill>
    </dxf>
    <dxf>
      <font>
        <strike val="0"/>
        <u val="none"/>
        <sz val="12"/>
        <color theme="1"/>
        <name val="Microsoft YaHei UI"/>
        <family val="2"/>
        <charset val="134"/>
        <scheme val="none"/>
      </font>
      <numFmt numFmtId="173" formatCode="#,##0_ "/>
      <alignment horizontal="center" vertical="center"/>
    </dxf>
    <dxf>
      <font>
        <strike val="0"/>
        <u val="none"/>
        <sz val="12"/>
        <color theme="1"/>
        <name val="Microsoft YaHei UI"/>
        <family val="2"/>
        <charset val="134"/>
        <scheme val="none"/>
      </font>
      <alignment horizontal="left" vertical="center"/>
    </dxf>
    <dxf>
      <font>
        <strike val="0"/>
        <u val="none"/>
        <sz val="12"/>
        <color theme="1"/>
        <name val="Microsoft YaHei UI"/>
        <family val="2"/>
        <charset val="134"/>
        <scheme val="none"/>
      </font>
      <alignment horizontal="left" vertical="center"/>
    </dxf>
    <dxf>
      <font>
        <strike val="0"/>
        <u val="none"/>
        <sz val="12"/>
        <color theme="1"/>
        <name val="Microsoft YaHei UI"/>
        <family val="2"/>
        <charset val="134"/>
        <scheme val="none"/>
      </font>
      <alignment horizontal="left" vertical="center"/>
    </dxf>
    <dxf>
      <fill>
        <patternFill patternType="solid">
          <fgColor rgb="FF92D050"/>
          <bgColor rgb="FF000000"/>
        </patternFill>
      </fill>
    </dxf>
    <dxf>
      <font>
        <color theme="1" tint="0.34998626667073579"/>
      </font>
    </dxf>
    <dxf>
      <font>
        <b val="0"/>
        <i val="0"/>
        <color theme="7" tint="-0.24994659260841701"/>
      </font>
      <fill>
        <patternFill patternType="solid">
          <fgColor theme="0"/>
          <bgColor theme="0"/>
        </patternFill>
      </fill>
      <border>
        <left/>
        <right/>
        <top style="double">
          <color theme="0" tint="-0.34998626667073579"/>
        </top>
        <bottom/>
        <vertical/>
        <horizontal/>
      </border>
    </dxf>
    <dxf>
      <font>
        <b/>
        <i val="0"/>
        <color theme="3"/>
      </font>
      <fill>
        <patternFill patternType="solid">
          <bgColor theme="0"/>
        </patternFill>
      </fill>
      <border>
        <left/>
        <right/>
        <top style="double">
          <color theme="0" tint="-0.34998626667073579"/>
        </top>
        <bottom style="thin">
          <color theme="0" tint="-0.34998626667073579"/>
        </bottom>
        <vertical/>
        <horizontal/>
      </border>
    </dxf>
    <dxf>
      <font>
        <b val="0"/>
        <i val="0"/>
        <color theme="1"/>
      </font>
      <fill>
        <patternFill patternType="solid">
          <fgColor theme="0"/>
          <bgColor theme="0"/>
        </patternFill>
      </fill>
      <border>
        <left/>
        <right/>
        <top/>
        <bottom/>
        <vertical style="thin">
          <color theme="4" tint="0.79992065187536243"/>
        </vertical>
        <horizontal style="thin">
          <color theme="4" tint="0.79995117038483843"/>
        </horizontal>
      </border>
    </dxf>
  </dxfs>
  <tableStyles count="1" defaultTableStyle="Wedding Invite Tracker" defaultPivotStyle="PivotStyleMedium2">
    <tableStyle name="Wedding Invite Tracker" pivot="0" count="4" xr9:uid="{00000000-0011-0000-FFFF-FFFF00000000}">
      <tableStyleElement type="wholeTable" dxfId="58"/>
      <tableStyleElement type="headerRow" dxfId="57"/>
      <tableStyleElement type="totalRow" dxfId="56"/>
      <tableStyleElement type="firstTotalCell" dxfId="55"/>
    </tableStyle>
  </tableStyles>
  <colors>
    <mruColors>
      <color rgb="FFF5F8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E&#36523;&#20307;&#20083;&#31934;&#21326;&#23567;&#32418;&#20070;&#36798;&#20154;&#25253;&#21517;&#34920;1106%20&#31579;&#3687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109ME&#25252;&#32932;&#31934;&#21326;&#21457;&#36135;&#21333;-&#22270;&#25991;&#21512;&#20316;(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图文"/>
      <sheetName val="视频"/>
      <sheetName val="Sheet"/>
      <sheetName val="整理"/>
      <sheetName val="汇总"/>
      <sheetName val="图文定人"/>
      <sheetName val="视频定人"/>
    </sheetNames>
    <sheetDataSet>
      <sheetData sheetId="0"/>
      <sheetData sheetId="1">
        <row r="2">
          <cell r="G2" t="str">
            <v>https://www.xiaohongshu.com/user/profile/5c23449e000000000703c832?xhsshare=CopyLink&amp;appuid=5c23449e000000000703c832&amp;apptime=1593416055</v>
          </cell>
          <cell r="I2">
            <v>10000</v>
          </cell>
          <cell r="J2">
            <v>280000</v>
          </cell>
          <cell r="M2" t="str">
            <v>视频待选</v>
          </cell>
        </row>
        <row r="3">
          <cell r="G3" t="str">
            <v>https://www.xiaohongshu.com/user/profile/5bacf3000336da000188371e?xhsshare=CopyLink&amp;appuid=5bacf3000336da000188371e&amp;apptime=1592632318</v>
          </cell>
          <cell r="I3">
            <v>10000</v>
          </cell>
          <cell r="J3">
            <v>241000</v>
          </cell>
          <cell r="M3" t="str">
            <v>视频待选</v>
          </cell>
        </row>
        <row r="4">
          <cell r="G4" t="str">
            <v>https://www.xiaohongshu.com/user/profile/5e9974660000000001006e94?xhsshare=CopyLink&amp;appuid=5e9974660000000001006e94&amp;apptime=1604584959</v>
          </cell>
          <cell r="I4">
            <v>21000</v>
          </cell>
          <cell r="J4">
            <v>59000</v>
          </cell>
        </row>
        <row r="5">
          <cell r="G5" t="str">
            <v>https://www.xiaohongshu.com/user/profile/5d10e44300000000100327e6?xhsshare=CopyLink&amp;appuid=5d10e44300000000100327e6&amp;apptime=1604586595</v>
          </cell>
          <cell r="I5">
            <v>51000</v>
          </cell>
          <cell r="J5">
            <v>127000</v>
          </cell>
        </row>
        <row r="6">
          <cell r="G6" t="str">
            <v>https://www.xiaohongshu.com/user/profile/5d0522450000000010013ac5?xhsshare=CopyLink&amp;appuid=5d0522450000000010013ac5&amp;apptime=1604584307</v>
          </cell>
          <cell r="I6">
            <v>11000</v>
          </cell>
          <cell r="J6">
            <v>250000</v>
          </cell>
          <cell r="M6" t="str">
            <v>视频待选</v>
          </cell>
        </row>
        <row r="7">
          <cell r="G7" t="str">
            <v>https://www.xiaohongshu.com/user/profile/5f16e946000000000100362a?xhsshare=CopyLink&amp;appuid=5f16e946000000000100362a&amp;apptime=1604597648</v>
          </cell>
          <cell r="I7">
            <v>11332</v>
          </cell>
          <cell r="J7">
            <v>36000</v>
          </cell>
        </row>
        <row r="8">
          <cell r="G8" t="str">
            <v>https://www.xiaohongshu.com/user/profile/5bd1b563e5d34700010656e0?xhsshare=CopyLink&amp;appuid=5bd1b563e5d34700010656e0&amp;apptime=1557300089</v>
          </cell>
          <cell r="I8">
            <v>12000</v>
          </cell>
          <cell r="J8">
            <v>243000</v>
          </cell>
          <cell r="M8" t="str">
            <v>视频待选</v>
          </cell>
        </row>
        <row r="9">
          <cell r="G9" t="str">
            <v>https://www.xiaohongshu.com/user/profile/5bcda127618f63000165e9eb?xhsshare=CopyLink&amp;appuid=5bcda127618f63000165e9eb&amp;apptime=1596783826</v>
          </cell>
          <cell r="I9">
            <v>11000</v>
          </cell>
          <cell r="J9">
            <v>210000</v>
          </cell>
          <cell r="M9" t="str">
            <v>视频待选</v>
          </cell>
        </row>
        <row r="10">
          <cell r="G10" t="str">
            <v>https://www.xiaohongshu.com/user/profile/5a05ddd74eacab131a751507?xhsshare=CopyLink&amp;appuid=5a05ddd74eacab131a751507&amp;apptime=1604383120</v>
          </cell>
          <cell r="I10">
            <v>11000</v>
          </cell>
          <cell r="J10">
            <v>190000</v>
          </cell>
          <cell r="M10" t="str">
            <v>视频待选</v>
          </cell>
        </row>
        <row r="11">
          <cell r="G11" t="str">
            <v>https://www.xiaohongshu.com/user/profile/5b55cf1a4eacab79864b4d6a?xhsshare=CopyLink&amp;appuid=5b55cf1a4eacab79864b4d6a&amp;apptime=1571638097</v>
          </cell>
          <cell r="I11">
            <v>11000</v>
          </cell>
          <cell r="J11">
            <v>180000</v>
          </cell>
          <cell r="M11" t="str">
            <v>视频待选</v>
          </cell>
        </row>
        <row r="12">
          <cell r="G12" t="str">
            <v>https://www.xiaohongshu.com/user/profile/5bf92bd3f1819b0001ce27c9?xhsshare=CopyLink&amp;appuid=5bf92bd3f1819b0001ce27c9&amp;apptime=1592632706</v>
          </cell>
          <cell r="I12">
            <v>13000</v>
          </cell>
          <cell r="J12">
            <v>212000</v>
          </cell>
          <cell r="M12" t="str">
            <v>视频待选</v>
          </cell>
        </row>
        <row r="13">
          <cell r="G13" t="str">
            <v>https://www.xiaohongshu.com/user/profile/598eebf250c4b44824942b8a?xhsshare=CopyLink&amp;appuid=598eebf250c4b44824942b8a&amp;apptime=1603441563</v>
          </cell>
          <cell r="I13">
            <v>11000</v>
          </cell>
          <cell r="J13">
            <v>170000</v>
          </cell>
          <cell r="M13" t="str">
            <v>视频待选</v>
          </cell>
        </row>
        <row r="14">
          <cell r="G14" t="str">
            <v>https://www.xiaohongshu.com/user/profile/5f06dcf8000000000101c061?xhsshare=CopyLink&amp;appuid=5f06dcf8000000000101c061&amp;apptime=1604628317</v>
          </cell>
          <cell r="I14">
            <v>58000</v>
          </cell>
          <cell r="J14">
            <v>145000</v>
          </cell>
        </row>
        <row r="15">
          <cell r="G15" t="str">
            <v>https://www.xiaohongshu.com/user/profile/5afad76c11be1049912b54bb?xhsshare=CopyLink&amp;appuid=5afad76c11be1049912b54bb&amp;apptime=1584429053</v>
          </cell>
          <cell r="I15">
            <v>14000</v>
          </cell>
          <cell r="J15">
            <v>210000</v>
          </cell>
          <cell r="M15" t="str">
            <v>视频待选</v>
          </cell>
        </row>
        <row r="16">
          <cell r="G16" t="str">
            <v>https://www.xiaohongshu.com/user/profile/5b65813a4b523800017f6ac3?xhsshare=CopyLink&amp;appuid=5b65813a4b523800017f6ac3&amp;apptime=1567060780</v>
          </cell>
          <cell r="I16">
            <v>14000</v>
          </cell>
          <cell r="J16">
            <v>210000</v>
          </cell>
          <cell r="M16" t="str">
            <v>视频待选</v>
          </cell>
        </row>
        <row r="17">
          <cell r="G17" t="str">
            <v>https://www.xiaohongshu.com/user/profile/5bbb13e7cd338f0001ea398c?xhsshare=CopyLink&amp;appuid=5995788a50c4b47e75a4fdd7&amp;apptime=1601722107</v>
          </cell>
          <cell r="I17">
            <v>10500</v>
          </cell>
          <cell r="J17">
            <v>156000</v>
          </cell>
          <cell r="M17" t="str">
            <v>视频待选</v>
          </cell>
        </row>
        <row r="18">
          <cell r="G18" t="str">
            <v>https://www.xiaohongshu.com/user/profile/5948befc50c4b41354cc7037?xhsshare=CopyLink&amp;appuid=5948befc50c4b41354cc7037&amp;apptime=1598605071</v>
          </cell>
          <cell r="I18">
            <v>11000</v>
          </cell>
          <cell r="J18">
            <v>160000</v>
          </cell>
          <cell r="M18" t="str">
            <v>视频待选</v>
          </cell>
        </row>
        <row r="19">
          <cell r="G19" t="str">
            <v>https://www.xiaohongshu.com/user/profile/5e76ecdd0000000001009108?xhsshare=CopyLink&amp;appuid=5e76ecdd0000000001009108&amp;apptime=1592304875</v>
          </cell>
          <cell r="I19">
            <v>12000</v>
          </cell>
          <cell r="J19">
            <v>172000</v>
          </cell>
          <cell r="M19" t="str">
            <v>视频待选</v>
          </cell>
        </row>
        <row r="20">
          <cell r="G20" t="str">
            <v>https://www.xiaohongshu.com/user/profile/5c1767230000000005011c71?xhsshare=CopyLink&amp;appuid=5c1767230000000005011c71&amp;apptime=1602554635</v>
          </cell>
          <cell r="I20">
            <v>11000</v>
          </cell>
          <cell r="J20">
            <v>156000</v>
          </cell>
          <cell r="M20" t="str">
            <v>视频待选</v>
          </cell>
        </row>
        <row r="21">
          <cell r="G21" t="str">
            <v>https://www.xiaohongshu.com/user/profile/593de35b50c4b45ec9c386b3?xhsshare=CopyLink&amp;appuid=58fb3fbe6a6a693190f8cb36&amp;apptime=1600763662</v>
          </cell>
          <cell r="I21">
            <v>10000</v>
          </cell>
          <cell r="J21">
            <v>135000</v>
          </cell>
          <cell r="M21" t="str">
            <v>视频待选</v>
          </cell>
        </row>
        <row r="22">
          <cell r="G22" t="str">
            <v>https://www.xiaohongshu.com/user/profile/5a032bc74eacab78d62110be?xhsshare=CopyLink&amp;appuid=5a032bc74eacab78d62110be&amp;apptime=1582713891</v>
          </cell>
          <cell r="I22">
            <v>11000</v>
          </cell>
          <cell r="J22">
            <v>140000</v>
          </cell>
          <cell r="M22" t="str">
            <v>视频待选</v>
          </cell>
        </row>
        <row r="23">
          <cell r="G23" t="str">
            <v>https://www.xiaohongshu.com/user/profile/5dde6be1000000000100246a?xhsshare=CopyLink&amp;appuid=5cd8e9dd000000001100765d&amp;apptime=1604591115</v>
          </cell>
          <cell r="I23">
            <v>36000</v>
          </cell>
          <cell r="J23">
            <v>437000</v>
          </cell>
          <cell r="M23" t="str">
            <v>视频待选</v>
          </cell>
        </row>
        <row r="24">
          <cell r="G24" t="str">
            <v>https://www.xiaohongshu.com/user/profile/5bfd3997e5ff920001bbbe2f?xhsshare=CopyLink&amp;appuid=5bfd3997e5ff920001bbbe2f&amp;apptime=1597387062</v>
          </cell>
          <cell r="I24">
            <v>17000</v>
          </cell>
          <cell r="J24">
            <v>203000</v>
          </cell>
          <cell r="M24" t="str">
            <v>视频待选</v>
          </cell>
        </row>
        <row r="25">
          <cell r="G25" t="str">
            <v>https://www.xiaohongshu.com/user/profile/5b4364f7e8ac2b4bcfc508b1?xhsshare=CopyLink&amp;appuid=5b4364f7e8ac2b4bcfc508b1&amp;apptime=1596857646</v>
          </cell>
          <cell r="I25">
            <v>13000</v>
          </cell>
          <cell r="J25">
            <v>154000</v>
          </cell>
          <cell r="M25" t="str">
            <v>视频待选</v>
          </cell>
        </row>
        <row r="26">
          <cell r="G26" t="str">
            <v>https://www.xiaohongshu.com/user/profile/55e266aac2bdeb2a1e56a480?xhsshare=CopyLink&amp;appuid=55e266aac2bdeb2a1e56a480&amp;apptime=1604589729</v>
          </cell>
          <cell r="I26">
            <v>50477</v>
          </cell>
          <cell r="J26">
            <v>579000</v>
          </cell>
          <cell r="M26" t="str">
            <v>视频待选</v>
          </cell>
        </row>
        <row r="27">
          <cell r="G27" t="str">
            <v>https://www.xiaohongshu.com/user/profile/5b1e2d7c11be1075a48ea7d7?xhsshare=CopyLink&amp;appuid=5927fb535e87e73932bd7066&amp;apptime=1596768686</v>
          </cell>
          <cell r="I27">
            <v>12000</v>
          </cell>
          <cell r="J27">
            <v>135000</v>
          </cell>
          <cell r="M27" t="str">
            <v>视频待选</v>
          </cell>
        </row>
        <row r="28">
          <cell r="G28" t="str">
            <v>https://www.xiaohongshu.com/user/profile/5e5e34dd0000000001000310?xhsshare=CopyLink&amp;appuid=5e5e34dd0000000001000310&amp;apptime=1604587869</v>
          </cell>
          <cell r="I28">
            <v>63000</v>
          </cell>
          <cell r="J28">
            <v>687000</v>
          </cell>
          <cell r="M28" t="str">
            <v>视频待选</v>
          </cell>
        </row>
        <row r="29">
          <cell r="G29" t="str">
            <v>https://www.xiaohongshu.com/user/profile/59a52f086a6a69358b171297?xhsshare=CopyLink&amp;appuid=59a52f086a6a69358b171297&amp;apptime=1596176173</v>
          </cell>
          <cell r="I29">
            <v>10000</v>
          </cell>
          <cell r="J29">
            <v>105000</v>
          </cell>
          <cell r="M29" t="str">
            <v>视频待选</v>
          </cell>
        </row>
        <row r="30">
          <cell r="G30" t="str">
            <v>https://www.xiaohongshu.com/user/profile/5a210de14eacab7fdf3055c5?xhsshare=CopyLink&amp;appuid=5a210de14eacab7fdf3055c5&amp;apptime=1603873407</v>
          </cell>
          <cell r="I30">
            <v>12000</v>
          </cell>
          <cell r="J30">
            <v>37000</v>
          </cell>
        </row>
        <row r="31">
          <cell r="G31" t="str">
            <v>https://www.xiaohongshu.com/user/profile/5f51e68f0000000001000377?xhsshare=CopyLink&amp;appuid=5f51e68f0000000001000377&amp;apptime=1604644032</v>
          </cell>
          <cell r="I31">
            <v>51000</v>
          </cell>
          <cell r="J31">
            <v>523000</v>
          </cell>
          <cell r="M31" t="str">
            <v>视频待选</v>
          </cell>
        </row>
        <row r="32">
          <cell r="G32" t="str">
            <v>https://www.xiaohongshu.com/user/profile/58a299b782ec3972119a7d4b?xhsshare=CopyLink&amp;appuid=58a299b782ec3972119a7d4b&amp;apptime=1604628520</v>
          </cell>
          <cell r="I32">
            <v>12000</v>
          </cell>
          <cell r="J32">
            <v>114000</v>
          </cell>
          <cell r="M32" t="str">
            <v>视频待选</v>
          </cell>
        </row>
        <row r="33">
          <cell r="G33" t="str">
            <v>https://www.xiaohongshu.com/user/profile/5eb7713000000000010045f7?xhsshare=CopyLink&amp;appuid=5eb7713000000000010045f7&amp;apptime=1604623302</v>
          </cell>
          <cell r="I33">
            <v>33000</v>
          </cell>
          <cell r="J33">
            <v>311000</v>
          </cell>
          <cell r="M33" t="str">
            <v>视频待选</v>
          </cell>
        </row>
        <row r="34">
          <cell r="G34" t="str">
            <v>https://www.xiaohongshu.com/user/profile/5adfc89fe8ac2b69b2a20752?xhsshare=CopyLink&amp;appuid=5adfc89fe8ac2b69b2a20752&amp;apptime=1604590130</v>
          </cell>
          <cell r="I34">
            <v>26000</v>
          </cell>
          <cell r="J34">
            <v>243000</v>
          </cell>
          <cell r="M34" t="str">
            <v>视频待选</v>
          </cell>
        </row>
        <row r="35">
          <cell r="G35" t="str">
            <v>https://www.xiaohongshu.com/user/profile/58837ebe50c4b46f0dd1e006?xhsshare=CopyLink&amp;appuid=58837ebe50c4b46f0dd1e006&amp;apptime=1582529433</v>
          </cell>
          <cell r="I35">
            <v>15000</v>
          </cell>
          <cell r="J35">
            <v>140000</v>
          </cell>
          <cell r="M35" t="str">
            <v>视频待选</v>
          </cell>
        </row>
        <row r="36">
          <cell r="G36" t="str">
            <v>https://www.xiaohongshu.com/user/profile/5bade50567121e0001dd74df?xhsshare=CopyLink&amp;appuid=5bade50567121e0001dd74df&amp;apptime=1574134539</v>
          </cell>
          <cell r="I36">
            <v>32000</v>
          </cell>
          <cell r="J36">
            <v>290000</v>
          </cell>
          <cell r="M36" t="str">
            <v>视频待选</v>
          </cell>
        </row>
        <row r="37">
          <cell r="G37" t="str">
            <v>https://www.xiaohongshu.com/user/profile/5daa54ff00000000010007c4?xhsshare=CopyLink&amp;appuid=5daa54ff00000000010007c4&amp;apptime=1596185449</v>
          </cell>
          <cell r="I37">
            <v>11000</v>
          </cell>
          <cell r="J37">
            <v>99000</v>
          </cell>
          <cell r="M37" t="str">
            <v>视频待选</v>
          </cell>
        </row>
        <row r="38">
          <cell r="G38" t="str">
            <v>https://www.xiaohongshu.com/user/profile/5e1d1fc50000000001009af8?xhsshare=CopyLink&amp;appuid=5e1d1fc50000000001009af8&amp;apptime=1600138414</v>
          </cell>
          <cell r="I38">
            <v>50000</v>
          </cell>
          <cell r="J38">
            <v>120000</v>
          </cell>
        </row>
        <row r="39">
          <cell r="G39" t="str">
            <v>https://www.xiaohongshu.com/user/profile/5d0ca46a0000000010022cf4?xhsshare=CopyLink&amp;appuid=5ba5fe48f2eb490001614d37&amp;apptime=1583170354</v>
          </cell>
          <cell r="I39">
            <v>13000</v>
          </cell>
          <cell r="J39">
            <v>115000</v>
          </cell>
          <cell r="M39" t="str">
            <v>视频待选</v>
          </cell>
        </row>
        <row r="40">
          <cell r="G40" t="str">
            <v>https://www.xiaohongshu.com/user/profile/5b6ec2152c1b7e0001fd3968?xhsshare=CopyLink&amp;appuid=5b6ec2152c1b7e0001fd3968&amp;apptime=1604584632</v>
          </cell>
          <cell r="I40">
            <v>38000</v>
          </cell>
          <cell r="J40">
            <v>330000</v>
          </cell>
          <cell r="M40" t="str">
            <v>视频待选</v>
          </cell>
        </row>
        <row r="41">
          <cell r="G41" t="str">
            <v>https://www.xiaohongshu.com/user/profile/5bade0a01a75320001cb7c38?xhsshare=CopyLink&amp;appuid=5bade0a01a75320001cb7c38&amp;apptime=1542600205</v>
          </cell>
          <cell r="I41">
            <v>53000</v>
          </cell>
          <cell r="J41">
            <v>360000</v>
          </cell>
        </row>
        <row r="42">
          <cell r="G42" t="str">
            <v>https://www.xiaohongshu.com/user/profile/5d11971e0000000010020668?xhsshare=CopyLink&amp;appuid=5be78f0844363b63e956b0f3&amp;apptime=1601188924</v>
          </cell>
          <cell r="I42">
            <v>42000</v>
          </cell>
          <cell r="J42">
            <v>351000</v>
          </cell>
          <cell r="M42" t="str">
            <v>视频待选</v>
          </cell>
        </row>
        <row r="43">
          <cell r="G43" t="str">
            <v>https://www.xiaohongshu.com/user/profile/5de60a4700000000010032e9?xhsshare=CopyLink&amp;appuid=595ddf685e87e76d62c44810&amp;apptime=1604587563</v>
          </cell>
          <cell r="I43">
            <v>37000</v>
          </cell>
          <cell r="J43">
            <v>308000</v>
          </cell>
          <cell r="M43" t="str">
            <v>视频待选</v>
          </cell>
        </row>
        <row r="44">
          <cell r="G44" t="str">
            <v>https://www.xiaohongshu.com/user/profile/5bea7341bbdc4c000130e0db?xhsshare=CopyLink&amp;appuid=5bea7341bbdc4c000130e0db&amp;apptime=1604584161</v>
          </cell>
          <cell r="I44">
            <v>12285</v>
          </cell>
          <cell r="J44">
            <v>101000</v>
          </cell>
          <cell r="M44" t="str">
            <v>视频待选</v>
          </cell>
        </row>
        <row r="45">
          <cell r="G45" t="str">
            <v>https://www.xiaohongshu.com/user/profile/5e52be7b00000000010060a5?xhsshare=CopyLink&amp;appuid=5e52be7b00000000010060a5&amp;apptime=1602603632</v>
          </cell>
          <cell r="I45">
            <v>18200</v>
          </cell>
          <cell r="J45">
            <v>149000</v>
          </cell>
          <cell r="M45" t="str">
            <v>视频待选</v>
          </cell>
        </row>
        <row r="46">
          <cell r="G46" t="str">
            <v>https://www.xiaohongshu.com/user/profile/5bacacedaa7cbb0001f34c72?xhsshare=CopyLink&amp;appuid=5bacacedaa7cbb0001f34c72&amp;apptime=1553512427</v>
          </cell>
          <cell r="I46">
            <v>32000</v>
          </cell>
          <cell r="J46">
            <v>256000</v>
          </cell>
          <cell r="M46" t="str">
            <v>视频待选</v>
          </cell>
        </row>
        <row r="47">
          <cell r="G47" t="str">
            <v>https://www.xiaohongshu.com/user/profile/5f1bd74e000000000101e80f?xhsshare=CopyLink&amp;appuid=5f1bd74e000000000101e80f&amp;apptime=1604584870</v>
          </cell>
          <cell r="I47">
            <v>22000</v>
          </cell>
          <cell r="J47">
            <v>175000</v>
          </cell>
          <cell r="M47" t="str">
            <v>视频待选</v>
          </cell>
        </row>
        <row r="48">
          <cell r="G48" t="str">
            <v>https://www.xiaohongshu.com/user/profile/5bec319a4fdf8a00010bf4ff?xhsshare=CopyLink&amp;appuid=5bf5473b349073000171c6bb&amp;apptime=1603689373</v>
          </cell>
          <cell r="I48">
            <v>35000</v>
          </cell>
          <cell r="J48">
            <v>278000</v>
          </cell>
          <cell r="M48" t="str">
            <v>视频待选</v>
          </cell>
        </row>
        <row r="49">
          <cell r="G49" t="str">
            <v>https://www.xiaohongshu.com/user/profile/5bc9b5f7152e6600011159e7?xhsshare=CopyLink&amp;appuid=5bc9b5f7152e6600011159e7&amp;apptime=1604647812</v>
          </cell>
          <cell r="I49">
            <v>31000</v>
          </cell>
          <cell r="J49">
            <v>240000</v>
          </cell>
          <cell r="M49" t="str">
            <v>视频待选</v>
          </cell>
        </row>
        <row r="50">
          <cell r="G50" t="str">
            <v>https://www.xiaohongshu.com/user/profile/5bab95362d833c00015887a9?xhsshare=CopyLink&amp;appuid=5bab95362d833c00015887a9&amp;apptime=1542880311</v>
          </cell>
          <cell r="I50">
            <v>69000</v>
          </cell>
          <cell r="J50">
            <v>520000</v>
          </cell>
          <cell r="M50" t="str">
            <v>视频待选</v>
          </cell>
        </row>
        <row r="51">
          <cell r="G51" t="str">
            <v>https://www.xiaohongshu.com/user/profile/5dad912c0000000001002bb4?xhsshare=CopyLink&amp;appuid=5dad912c0000000001002bb4&amp;apptime=1604585179</v>
          </cell>
          <cell r="I51">
            <v>12276</v>
          </cell>
          <cell r="J51">
            <v>91000</v>
          </cell>
          <cell r="M51" t="str">
            <v>视频待选</v>
          </cell>
        </row>
        <row r="52">
          <cell r="G52" t="str">
            <v>https://www.xiaohongshu.com/user/profile/5b71c7d39fce550001ae4909?xhsshare=CopyLink&amp;appuid=5b71c7d39fce550001ae4909&amp;apptime=1604625338</v>
          </cell>
          <cell r="I52">
            <v>11615</v>
          </cell>
          <cell r="J52">
            <v>86000</v>
          </cell>
          <cell r="M52" t="str">
            <v>视频待选</v>
          </cell>
        </row>
        <row r="53">
          <cell r="G53" t="str">
            <v>https://www.xiaohongshu.com/user/profile/5a4b1f2d4eacab2f595bff75?xhsshare=CopyLink&amp;appuid=5a4b1f2d4eacab2f595bff75&amp;apptime=1604631491</v>
          </cell>
          <cell r="I53">
            <v>33000</v>
          </cell>
          <cell r="J53">
            <v>241000</v>
          </cell>
          <cell r="M53" t="str">
            <v>视频待选</v>
          </cell>
        </row>
        <row r="54">
          <cell r="G54" t="str">
            <v>https://www.xiaohongshu.com/user/profile/5eb154780000000001002e67?xhsshare=CopyLink&amp;appuid=5eb154780000000001002e67&amp;apptime=1604590207</v>
          </cell>
          <cell r="I54">
            <v>37464</v>
          </cell>
          <cell r="J54">
            <v>272000</v>
          </cell>
          <cell r="M54" t="str">
            <v>视频待选</v>
          </cell>
        </row>
        <row r="55">
          <cell r="G55" t="str">
            <v>https://www.xiaohongshu.com/user/profile/5927fb535e87e73932bd7066?xhsshare=CopyLink&amp;appuid=5927fb535e87e73932bd7066&amp;apptime=1593521659</v>
          </cell>
          <cell r="I55">
            <v>32000</v>
          </cell>
          <cell r="J55">
            <v>232000</v>
          </cell>
          <cell r="M55" t="str">
            <v>视频待选</v>
          </cell>
        </row>
        <row r="56">
          <cell r="G56" t="str">
            <v>https://www.xiaohongshu.com/user/profile/5e1a56160000000001007562?xhsshare=CopyLink&amp;appuid=5e1a56160000000001007562&amp;apptime=1604584392</v>
          </cell>
          <cell r="I56">
            <v>27000</v>
          </cell>
          <cell r="J56">
            <v>194000</v>
          </cell>
          <cell r="M56" t="str">
            <v>视频待选</v>
          </cell>
        </row>
        <row r="57">
          <cell r="G57" t="str">
            <v>https://www.xiaohongshu.com/user/profile/5bcc16238c138d0001f31079?xhsshare=CopyLink&amp;appuid=5bcc16238c138d0001f31079&amp;apptime=1563426503</v>
          </cell>
          <cell r="I57">
            <v>36000</v>
          </cell>
          <cell r="J57">
            <v>255000</v>
          </cell>
          <cell r="M57" t="str">
            <v>视频待选</v>
          </cell>
        </row>
        <row r="58">
          <cell r="G58" t="str">
            <v>https://www.xiaohongshu.com/user/profile/569d8fc11c07df52289c4ad5?xhsshare=CopyLink&amp;appuid=569d8fc11c07df52289c4ad5&amp;apptime=1604584918</v>
          </cell>
          <cell r="I58">
            <v>13000</v>
          </cell>
          <cell r="J58">
            <v>92000</v>
          </cell>
          <cell r="M58" t="str">
            <v>视频待选</v>
          </cell>
        </row>
        <row r="59">
          <cell r="G59" t="str">
            <v>https://www.xiaohongshu.com/user/profile/5997a0dc82ec394bed8fbeb0?xhsshare=CopyLink&amp;appuid=5997a0dc82ec394bed8fbeb0&amp;apptime=1604584305</v>
          </cell>
          <cell r="I59">
            <v>15000</v>
          </cell>
          <cell r="J59">
            <v>106000</v>
          </cell>
          <cell r="M59" t="str">
            <v>视频待选</v>
          </cell>
        </row>
        <row r="60">
          <cell r="G60" t="str">
            <v>https://www.xiaohongshu.com/user/profile/5bab974a8abbba0001941055?xhsshare=CopyLink&amp;appuid=5bab974a8abbba0001941055&amp;apptime=1552537339</v>
          </cell>
          <cell r="I60">
            <v>72000</v>
          </cell>
          <cell r="J60">
            <v>504000</v>
          </cell>
          <cell r="M60" t="str">
            <v>视频待选</v>
          </cell>
        </row>
        <row r="61">
          <cell r="G61" t="str">
            <v>https://www.xiaohongshu.com/user/profile/5d32acb30000000011028c35?xhsshare=CopyLink&amp;appuid=5d32acb30000000011028c35&amp;apptime=1604397221</v>
          </cell>
          <cell r="I61">
            <v>24000</v>
          </cell>
          <cell r="J61">
            <v>166000</v>
          </cell>
          <cell r="M61" t="str">
            <v>视频待选</v>
          </cell>
        </row>
        <row r="62">
          <cell r="G62" t="str">
            <v>https://www.xiaohongshu.com/user/profile/5bc46eb1dc0068000128c876?xhsshare=CopyLink&amp;appuid=5bc46eb1dc0068000128c876&amp;apptime=1551252747</v>
          </cell>
          <cell r="I62">
            <v>53000</v>
          </cell>
          <cell r="J62">
            <v>365000</v>
          </cell>
          <cell r="M62" t="str">
            <v>视频待选</v>
          </cell>
        </row>
        <row r="63">
          <cell r="G63" t="str">
            <v>https://www.xiaohongshu.com/user/profile/5bcd716ea8bb6f0001004e69?xhsshare=CopyLink&amp;appuid=5bcd716ea8bb6f0001004e69&amp;apptime=1560828739</v>
          </cell>
          <cell r="I63">
            <v>47000</v>
          </cell>
          <cell r="J63">
            <v>321000</v>
          </cell>
          <cell r="M63" t="str">
            <v>视频待选</v>
          </cell>
        </row>
        <row r="64">
          <cell r="G64" t="str">
            <v>https://www.xiaohongshu.com/user/profile/5b66e6f6423b0a0001882971?xhsshare=CopyLink&amp;appuid=5b66e6f6423b0a0001882971&amp;apptime=1604637963</v>
          </cell>
          <cell r="I64">
            <v>21000</v>
          </cell>
          <cell r="J64">
            <v>143000</v>
          </cell>
          <cell r="M64" t="str">
            <v>视频待选</v>
          </cell>
        </row>
        <row r="65">
          <cell r="G65" t="str">
            <v>https://www.xiaohongshu.com/user/profile/5c19f1ca000000000603e0bf?xhsshare=CopyLink&amp;appuid=5bb6f46b6ccde00001685797&amp;apptime=1588921124</v>
          </cell>
          <cell r="I65">
            <v>26000</v>
          </cell>
          <cell r="J65">
            <v>171000</v>
          </cell>
          <cell r="M65" t="str">
            <v>视频待选</v>
          </cell>
        </row>
        <row r="66">
          <cell r="G66" t="str">
            <v>https://www.xiaohongshu.com/user/profile/5da6d9760000000001000b0a?xhsshare=CopyLink&amp;appuid=5da6d9760000000001000b0a&amp;apptime=1604641198</v>
          </cell>
          <cell r="I66">
            <v>17000</v>
          </cell>
          <cell r="J66">
            <v>110000</v>
          </cell>
          <cell r="M66" t="str">
            <v>视频待选</v>
          </cell>
        </row>
        <row r="67">
          <cell r="G67" t="str">
            <v>https://www.xiaohongshu.com/user/profile/5baf31c144deec0001b61c6b?xhsshare=CopyLink&amp;appuid=5baf31c144deec0001b61c6b&amp;apptime=1589166983</v>
          </cell>
          <cell r="I67">
            <v>55000</v>
          </cell>
          <cell r="J67">
            <v>354000</v>
          </cell>
          <cell r="M67" t="str">
            <v>视频待选</v>
          </cell>
        </row>
        <row r="68">
          <cell r="G68" t="str">
            <v>https://www.xiaohongshu.com/user/profile/55d5409f67bc652bbbcbfbde?xhsshare=CopyLink&amp;appuid=55d5409f67bc652bbbcbfbde&amp;apptime=1583986686</v>
          </cell>
          <cell r="I68">
            <v>32000</v>
          </cell>
          <cell r="J68">
            <v>200000</v>
          </cell>
          <cell r="M68" t="str">
            <v>视频待选</v>
          </cell>
        </row>
        <row r="69">
          <cell r="G69" t="str">
            <v>https://www.xiaohongshu.com/user/profile/5bdbfe81f60ac60001386029?xhsshare=CopyLink&amp;appuid=5bdbfe81f60ac60001386029&amp;apptime=1545038648</v>
          </cell>
          <cell r="I69">
            <v>56000</v>
          </cell>
          <cell r="J69">
            <v>348000</v>
          </cell>
          <cell r="M69" t="str">
            <v>视频待选</v>
          </cell>
        </row>
        <row r="70">
          <cell r="G70" t="str">
            <v>https://www.xiaohongshu.com/user/profile/5bff98e20000000005013294?xhsshare=CopyLink&amp;appuid=5bff98e20000000005013294&amp;apptime=1551843906</v>
          </cell>
          <cell r="I70">
            <v>52000</v>
          </cell>
          <cell r="J70">
            <v>320000</v>
          </cell>
          <cell r="M70" t="str">
            <v>视频待选</v>
          </cell>
        </row>
        <row r="71">
          <cell r="G71" t="str">
            <v>https://www.xiaohongshu.com/user/profile/5c2f0d6e000000000501a011?xhsshare=CopyLink&amp;appuid=5c2f0d6e000000000501a011&amp;apptime=1560402594</v>
          </cell>
          <cell r="I71">
            <v>10900</v>
          </cell>
          <cell r="J71">
            <v>66900</v>
          </cell>
          <cell r="M71" t="str">
            <v>视频待选</v>
          </cell>
        </row>
        <row r="72">
          <cell r="G72" t="str">
            <v>https://www.xiaohongshu.com/user/profile/56c6847d1c07df21022ba284?xhsshare=CopyLink&amp;appuid=56c6847d1c07df21022ba284&amp;apptime=1601187152</v>
          </cell>
          <cell r="I72">
            <v>22000</v>
          </cell>
          <cell r="J72">
            <v>133000</v>
          </cell>
          <cell r="M72" t="str">
            <v>视频待选</v>
          </cell>
        </row>
        <row r="73">
          <cell r="G73" t="str">
            <v>https://www.xiaohongshu.com/user/profile/5c475c360000000011010c4d?xhsshare=CopyLink&amp;appuid=5c475c360000000011010c4d&amp;apptime=1600185260</v>
          </cell>
          <cell r="I73">
            <v>11000</v>
          </cell>
          <cell r="J73">
            <v>66000</v>
          </cell>
          <cell r="M73" t="str">
            <v>视频待选</v>
          </cell>
        </row>
        <row r="74">
          <cell r="G74" t="str">
            <v>https://www.xiaohongshu.com/user/profile/5bb0a49bcd338f00016f82b9?xhsshare=CopyLink&amp;appuid=5bb0a49bcd338f00016f82b9&amp;apptime=1560310382</v>
          </cell>
          <cell r="I74">
            <v>53000</v>
          </cell>
          <cell r="J74">
            <v>317000</v>
          </cell>
          <cell r="M74" t="str">
            <v>视频待选</v>
          </cell>
        </row>
        <row r="75">
          <cell r="G75" t="str">
            <v>https://www.xiaohongshu.com/user/profile/5bb6f46b6ccde00001685797?xhsshare=CopyLink&amp;appuid=5bb6f46b6ccde00001685797&amp;apptime=15749</v>
          </cell>
          <cell r="I75">
            <v>53000</v>
          </cell>
          <cell r="J75">
            <v>307000</v>
          </cell>
          <cell r="M75" t="str">
            <v>视频待选</v>
          </cell>
        </row>
        <row r="76">
          <cell r="G76" t="str">
            <v>https://www.xiaohongshu.com/user/profile/5ed46237000000000101f05a?xhsshare=CopyLink&amp;appuid=5ed46237000000000101f05a&amp;apptime=1601647446</v>
          </cell>
          <cell r="I76">
            <v>53000</v>
          </cell>
          <cell r="J76">
            <v>300000</v>
          </cell>
          <cell r="M76" t="str">
            <v>视频待选</v>
          </cell>
        </row>
        <row r="77">
          <cell r="G77" t="str">
            <v>https://www.xiaohongshu.com/user/profile/5c28bae0000000000602f154?xhsshare=CopyLink&amp;appuid=56c6847d1c07df21022ba284&amp;apptime=1596593951</v>
          </cell>
          <cell r="I77">
            <v>54000</v>
          </cell>
          <cell r="J77">
            <v>300000</v>
          </cell>
          <cell r="M77" t="str">
            <v>视频待选</v>
          </cell>
        </row>
        <row r="78">
          <cell r="G78" t="str">
            <v>https://www.xiaohongshu.com/user/profile/5baddd0d8e36b50001ae16ac?xhsshare=CopyLink&amp;appuid=5baddd0d8e36b50001ae16ac&amp;apptime=1597982443</v>
          </cell>
          <cell r="I78">
            <v>66000</v>
          </cell>
          <cell r="J78">
            <v>360000</v>
          </cell>
          <cell r="M78" t="str">
            <v>视频待选</v>
          </cell>
        </row>
        <row r="79">
          <cell r="G79" t="str">
            <v>https://www.xiaohongshu.com/user/profile/58c544bb6a6a695eb40c84e3?xhsshare=CopyLink&amp;appuid=58c544bb6a6a695eb40c84e3&amp;apptime=1582553093</v>
          </cell>
          <cell r="I79">
            <v>12000</v>
          </cell>
          <cell r="J79">
            <v>65000</v>
          </cell>
          <cell r="M79" t="str">
            <v>视频待选</v>
          </cell>
        </row>
        <row r="80">
          <cell r="G80" t="str">
            <v>https://www.xiaohongshu.com/user/profile/5b5955bae8ac2b5ce3c676ed?xhsshare=CopyLink&amp;appuid=5b5955bae8ac2b5ce3c676ed&amp;apptime=1600399124</v>
          </cell>
          <cell r="I80">
            <v>23000</v>
          </cell>
          <cell r="J80">
            <v>120000</v>
          </cell>
          <cell r="M80" t="str">
            <v>视频待选</v>
          </cell>
        </row>
        <row r="81">
          <cell r="G81" t="str">
            <v>https://www.xiaohongshu.com/user/profile/5bc9b394dbcfaf0001605159?xhsshare=CopyLink&amp;appuid=5bc9b394dbcfaf0001605159&amp;apptime=1595383844</v>
          </cell>
          <cell r="I81">
            <v>55000</v>
          </cell>
          <cell r="J81">
            <v>283000</v>
          </cell>
          <cell r="M81" t="str">
            <v>视频待选</v>
          </cell>
        </row>
        <row r="82">
          <cell r="G82" t="str">
            <v>https://www.xiaohongshu.com/user/profile/5bdac65cfa3e430001ae43dc?xhsshare=CopyLink&amp;appuid=5bdac65cfa3e430001ae43dc&amp;apptime=1576737167</v>
          </cell>
          <cell r="I82">
            <v>66000</v>
          </cell>
          <cell r="J82">
            <v>321000</v>
          </cell>
          <cell r="M82" t="str">
            <v>视频待选</v>
          </cell>
        </row>
        <row r="83">
          <cell r="G83" t="str">
            <v>https://www.xiaohongshu.com/user/profile/5e8c3e4c0000000001008299?xhsshare=CopyLink&amp;appuid=5e8c3e4c0000000001008299&amp;apptime=1604584781</v>
          </cell>
          <cell r="I83">
            <v>46000</v>
          </cell>
          <cell r="J83">
            <v>207000</v>
          </cell>
          <cell r="M83" t="str">
            <v>视频待选</v>
          </cell>
        </row>
      </sheetData>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sheetNames>
    <sheetDataSet>
      <sheetData sheetId="0">
        <row r="1">
          <cell r="H1" t="str">
            <v>手机号</v>
          </cell>
          <cell r="I1" t="str">
            <v>是否可授权官方账号</v>
          </cell>
        </row>
        <row r="2">
          <cell r="H2">
            <v>13422838161</v>
          </cell>
          <cell r="I2" t="str">
            <v>是</v>
          </cell>
        </row>
        <row r="3">
          <cell r="H3">
            <v>18260861631</v>
          </cell>
          <cell r="I3" t="str">
            <v>是</v>
          </cell>
        </row>
        <row r="4">
          <cell r="H4">
            <v>13526133050</v>
          </cell>
          <cell r="I4" t="str">
            <v>是</v>
          </cell>
        </row>
        <row r="5">
          <cell r="H5">
            <v>18902781991</v>
          </cell>
          <cell r="I5" t="str">
            <v>是</v>
          </cell>
        </row>
        <row r="6">
          <cell r="H6">
            <v>18855094020</v>
          </cell>
          <cell r="I6" t="str">
            <v>是</v>
          </cell>
        </row>
        <row r="7">
          <cell r="H7">
            <v>16620129471</v>
          </cell>
          <cell r="I7" t="str">
            <v>是</v>
          </cell>
        </row>
        <row r="8">
          <cell r="H8">
            <v>17600210939</v>
          </cell>
          <cell r="I8" t="str">
            <v>是</v>
          </cell>
        </row>
        <row r="9">
          <cell r="H9">
            <v>15151133184</v>
          </cell>
          <cell r="I9" t="str">
            <v>是</v>
          </cell>
        </row>
        <row r="10">
          <cell r="H10">
            <v>18105681281</v>
          </cell>
          <cell r="I10" t="str">
            <v>是</v>
          </cell>
        </row>
        <row r="11">
          <cell r="H11">
            <v>15560292550</v>
          </cell>
          <cell r="I11" t="str">
            <v>是</v>
          </cell>
        </row>
        <row r="12">
          <cell r="H12">
            <v>15622149755</v>
          </cell>
          <cell r="I12" t="str">
            <v>是</v>
          </cell>
        </row>
        <row r="13">
          <cell r="H13">
            <v>13763083473</v>
          </cell>
          <cell r="I13" t="str">
            <v>是</v>
          </cell>
        </row>
        <row r="14">
          <cell r="H14">
            <v>13026794760</v>
          </cell>
          <cell r="I14" t="str">
            <v>是</v>
          </cell>
        </row>
        <row r="15">
          <cell r="H15">
            <v>13143749984</v>
          </cell>
          <cell r="I15" t="str">
            <v>是</v>
          </cell>
        </row>
        <row r="16">
          <cell r="H16">
            <v>13192769993</v>
          </cell>
          <cell r="I16" t="str">
            <v>是</v>
          </cell>
        </row>
        <row r="17">
          <cell r="H17">
            <v>13126014708</v>
          </cell>
          <cell r="I17" t="str">
            <v>是</v>
          </cell>
        </row>
        <row r="18">
          <cell r="H18">
            <v>15916800809</v>
          </cell>
          <cell r="I18" t="str">
            <v>是</v>
          </cell>
        </row>
        <row r="19">
          <cell r="H19">
            <v>13537998395</v>
          </cell>
          <cell r="I19" t="str">
            <v>否</v>
          </cell>
        </row>
        <row r="20">
          <cell r="H20">
            <v>13416182288</v>
          </cell>
          <cell r="I20" t="str">
            <v>是</v>
          </cell>
        </row>
        <row r="21">
          <cell r="H21">
            <v>16620132498</v>
          </cell>
          <cell r="I21" t="str">
            <v>是</v>
          </cell>
        </row>
        <row r="22">
          <cell r="H22">
            <v>13018287989</v>
          </cell>
          <cell r="I22" t="str">
            <v>是</v>
          </cell>
        </row>
        <row r="23">
          <cell r="H23">
            <v>17288035021</v>
          </cell>
          <cell r="I23" t="str">
            <v>是</v>
          </cell>
        </row>
        <row r="24">
          <cell r="H24">
            <v>18312739449</v>
          </cell>
          <cell r="I24" t="str">
            <v>是</v>
          </cell>
        </row>
        <row r="25">
          <cell r="H25">
            <v>18300120447</v>
          </cell>
          <cell r="I25" t="str">
            <v>是</v>
          </cell>
        </row>
        <row r="26">
          <cell r="H26">
            <v>15013032274</v>
          </cell>
          <cell r="I26" t="str">
            <v>是</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bl邀请" displayName="tbl邀请" ref="D2:AF94" totalsRowCount="1">
  <tableColumns count="29">
    <tableColumn id="1" xr3:uid="{00000000-0010-0000-0000-000001000000}" name="微信昵称" totalsRowLabel="汇总" dataDxfId="53" totalsRowDxfId="28"/>
    <tableColumn id="2" xr3:uid="{00000000-0010-0000-0000-000002000000}" name="微信号" dataDxfId="52" totalsRowDxfId="27"/>
    <tableColumn id="3" xr3:uid="{00000000-0010-0000-0000-000003000000}" name="小红书昵称" totalsRowFunction="custom" totalsRowDxfId="26">
      <totalsRowFormula>COUNTA(合作跟踪表!$F$3:$F$93)</totalsRowFormula>
    </tableColumn>
    <tableColumn id="4" xr3:uid="{00000000-0010-0000-0000-000004000000}" name="小红书链接" totalsRowFunction="sum" dataDxfId="51" totalsRowDxfId="25"/>
    <tableColumn id="5" xr3:uid="{00000000-0010-0000-0000-000005000000}" name="粉丝数量" dataDxfId="50" totalsRowDxfId="24"/>
    <tableColumn id="6" xr3:uid="{00000000-0010-0000-0000-000006000000}" name="笔记报价" totalsRowFunction="custom" dataDxfId="49" totalsRowDxfId="23">
      <totalsRowFormula>SUM(tbl邀请[笔记报价])</totalsRowFormula>
    </tableColumn>
    <tableColumn id="7" xr3:uid="{00000000-0010-0000-0000-000007000000}" name="手机号" dataDxfId="48" totalsRowDxfId="22"/>
    <tableColumn id="8" xr3:uid="{00000000-0010-0000-0000-000008000000}" name="收货后出稿时间" dataDxfId="47" totalsRowDxfId="21"/>
    <tableColumn id="9" xr3:uid="{00000000-0010-0000-0000-000009000000}" name="拍单日期" totalsRowFunction="custom" totalsRowDxfId="20">
      <totalsRowFormula>COUNTA(合作跟踪表!$L$3:$L$93)</totalsRowFormula>
    </tableColumn>
    <tableColumn id="10" xr3:uid="{00000000-0010-0000-0000-00000A000000}" name="订单号" dataDxfId="46" totalsRowDxfId="19"/>
    <tableColumn id="11" xr3:uid="{00000000-0010-0000-0000-00000B000000}" name="拍单金额" totalsRowFunction="custom" dataDxfId="45" totalsRowDxfId="18">
      <totalsRowFormula>SUM(tbl邀请[拍单金额])</totalsRowFormula>
    </tableColumn>
    <tableColumn id="12" xr3:uid="{00000000-0010-0000-0000-00000C000000}" name="催稿日期" dataDxfId="44" totalsRowDxfId="17">
      <calculatedColumnFormula>tbl邀请[[#This Row],[拍单日期]]+5+tbl邀请[[#This Row],[收货后出稿时间]]</calculatedColumnFormula>
    </tableColumn>
    <tableColumn id="13" xr3:uid="{00000000-0010-0000-0000-00000D000000}" name="是否交稿" totalsRowFunction="custom" totalsRowDxfId="16">
      <totalsRowFormula>COUNTIF(合作跟踪表!$P$3:$P$93,"是")</totalsRowFormula>
    </tableColumn>
    <tableColumn id="14" xr3:uid="{00000000-0010-0000-0000-00000E000000}" name="交稿速度评分" dataDxfId="43" totalsRowDxfId="15"/>
    <tableColumn id="15" xr3:uid="{00000000-0010-0000-0000-00000F000000}" name="图文质量评分" dataDxfId="42" totalsRowDxfId="14"/>
    <tableColumn id="16" xr3:uid="{00000000-0010-0000-0000-000010000000}" name="是否发布" totalsRowFunction="custom" totalsRowDxfId="13">
      <totalsRowFormula>COUNTIF(合作跟踪表!$S$3:$S$93,"是")</totalsRowFormula>
    </tableColumn>
    <tableColumn id="17" xr3:uid="{00000000-0010-0000-0000-000011000000}" name="结算金额" totalsRowFunction="custom" dataDxfId="41" totalsRowDxfId="12">
      <totalsRowFormula>SUM(tbl邀请[结算金额])</totalsRowFormula>
    </tableColumn>
    <tableColumn id="18" xr3:uid="{00000000-0010-0000-0000-000012000000}" name="链接" dataDxfId="40" totalsRowDxfId="11"/>
    <tableColumn id="19" xr3:uid="{00000000-0010-0000-0000-000013000000}" name="链接2" dataDxfId="39" totalsRowDxfId="10"/>
    <tableColumn id="20" xr3:uid="{00000000-0010-0000-0000-000014000000}" name="链接3" dataDxfId="38" totalsRowDxfId="9"/>
    <tableColumn id="21" xr3:uid="{00000000-0010-0000-0000-000015000000}" name="标题" dataDxfId="37" totalsRowDxfId="8"/>
    <tableColumn id="22" xr3:uid="{00000000-0010-0000-0000-000016000000}" name="发布日期" dataDxfId="36" totalsRowDxfId="7"/>
    <tableColumn id="23" xr3:uid="{00000000-0010-0000-0000-000017000000}" name="赞" dataDxfId="35" totalsRowDxfId="6"/>
    <tableColumn id="24" xr3:uid="{00000000-0010-0000-0000-000018000000}" name="藏" dataDxfId="34" totalsRowDxfId="5"/>
    <tableColumn id="25" xr3:uid="{00000000-0010-0000-0000-000019000000}" name="总评论" dataDxfId="33" totalsRowDxfId="4"/>
    <tableColumn id="26" xr3:uid="{00000000-0010-0000-0000-00001A000000}" name="博主回复" dataDxfId="32" totalsRowDxfId="3"/>
    <tableColumn id="27" xr3:uid="{00000000-0010-0000-0000-00001B000000}" name="原版视频" dataDxfId="31" totalsRowDxfId="2"/>
    <tableColumn id="28" xr3:uid="{00000000-0010-0000-0000-00001C000000}" name="是否收录" dataDxfId="30" totalsRowDxfId="1"/>
    <tableColumn id="29" xr3:uid="{00000000-0010-0000-0000-00001D000000}" name="合作形式" dataDxfId="29" totalsRowDxfId="0"/>
  </tableColumns>
  <tableStyleInfo name="Wedding Invite Tracker"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Custom 1">
      <a:majorFont>
        <a:latin typeface="Baskerville Old Face"/>
        <a:ea typeface=""/>
        <a:cs typeface=""/>
      </a:majorFont>
      <a:minorFont>
        <a:latin typeface="Baskerville Old Face"/>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xiaohongshu.com/discovery/item/5fb791bf0000000001009480?xhsshare=CopyLink&amp;appuid=5bd58e8a1012ed00015a0a10&amp;apptime=1605865927" TargetMode="External"/><Relationship Id="rId117" Type="http://schemas.openxmlformats.org/officeDocument/2006/relationships/hyperlink" Target="https://www.xiaohongshu.com/discovery/item/5fbe2bd7000000000101eea6?xhsshare=CopyLink&amp;appuid=5c5020e2000000001803aa6d&amp;apptime=1606298744" TargetMode="External"/><Relationship Id="rId21" Type="http://schemas.openxmlformats.org/officeDocument/2006/relationships/hyperlink" Target="https://m.weibo.cn/7511649782/4572996092042012" TargetMode="External"/><Relationship Id="rId42" Type="http://schemas.openxmlformats.org/officeDocument/2006/relationships/hyperlink" Target="https://m.weibo.cn/3645687383/4574505256621162" TargetMode="External"/><Relationship Id="rId47" Type="http://schemas.openxmlformats.org/officeDocument/2006/relationships/hyperlink" Target="https://www.xiaohongshu.com/user/profile/5ed9b08b0000000001000294?xhsshare=CopyLink&amp;appuid=5f6b2fa800000000010020ce&amp;apptime=1604997381" TargetMode="External"/><Relationship Id="rId63" Type="http://schemas.openxmlformats.org/officeDocument/2006/relationships/hyperlink" Target="https://www.xiaohongshu.com/discovery/item/5fbd10d700000000010058e4?xhsshare=CopyLink&amp;appuid=5d4837e10000000012007892&amp;apptime=1606293218" TargetMode="External"/><Relationship Id="rId68" Type="http://schemas.openxmlformats.org/officeDocument/2006/relationships/hyperlink" Target="https://www.xiaohongshu.com/discovery/item/5fbe5d0f0000000001003584?xhsshare=CopyLink&amp;appuid=5ed30f0d0000000001002aaa&amp;apptime=1606362851" TargetMode="External"/><Relationship Id="rId84" Type="http://schemas.openxmlformats.org/officeDocument/2006/relationships/hyperlink" Target="https://show.meitu.com/detail?feed_id=6737651895769262186&amp;root_id=65141922&amp;stat_gid=2024484983&amp;stat_uid=65141922" TargetMode="External"/><Relationship Id="rId89" Type="http://schemas.openxmlformats.org/officeDocument/2006/relationships/hyperlink" Target="https://www.xiaohongshu.com/discovery/item/5fc2018100000000010098ec?xhsshare=CopyLink&amp;appuid=5bec319a4fdf8a00010bf4ff&amp;apptime=1606555485" TargetMode="External"/><Relationship Id="rId112" Type="http://schemas.openxmlformats.org/officeDocument/2006/relationships/hyperlink" Target="https://www.xiaohongshu.com/user/profile/5cd77eae0000000010000c34?xhsshare=CopyLink&amp;appuid=5cd77eae0000000010000c34&amp;apptime=1575820579" TargetMode="External"/><Relationship Id="rId133" Type="http://schemas.openxmlformats.org/officeDocument/2006/relationships/hyperlink" Target="https://www.xiaohongshu.com/discovery/item/5fd9c2570000000001003ee9?xhsshare=CopyLink&amp;appuid=5c84ce96000000001203115a&amp;apptime=1608284455" TargetMode="External"/><Relationship Id="rId138" Type="http://schemas.openxmlformats.org/officeDocument/2006/relationships/hyperlink" Target="https://www.xiaohongshu.com/discovery/item/5fc4ddf6000000000101e529?xhsshare=CopyLink&amp;appuid=5e76ecdd0000000001009108&amp;apptime=1608121503" TargetMode="External"/><Relationship Id="rId16" Type="http://schemas.openxmlformats.org/officeDocument/2006/relationships/hyperlink" Target="https://www.xiaohongshu.com/discovery/item/5fb4129b0000000001009ee0?xhsshare=CopyLink&amp;appuid=587900db50c4b439d4197f4b&amp;apptime=1605636818" TargetMode="External"/><Relationship Id="rId107" Type="http://schemas.openxmlformats.org/officeDocument/2006/relationships/hyperlink" Target="https://www.xiaohongshu.com/discovery/item/5fc6f72e000000000101cb14?xhsshare=CopyLink&amp;appuid=5bdac65cfa3e430001ae43dc&amp;apptime=1606990791" TargetMode="External"/><Relationship Id="rId11" Type="http://schemas.openxmlformats.org/officeDocument/2006/relationships/hyperlink" Target="https://www.xiaohongshu.com/user/profile/5c2f0d6e000000000501a011?xhsshare=CopyLink&amp;appuid=5c2f0d6e000000000501a011&amp;apptime=1560402594" TargetMode="External"/><Relationship Id="rId32" Type="http://schemas.openxmlformats.org/officeDocument/2006/relationships/hyperlink" Target="https://www.xiaohongshu.com/discovery/item/5fb73c330000000001003b47?xhsshare=CopyLink&amp;appuid=5c185bab000000000603a42c&amp;apptime=1605844025" TargetMode="External"/><Relationship Id="rId37" Type="http://schemas.openxmlformats.org/officeDocument/2006/relationships/hyperlink" Target="https://www.xiaohongshu.com/discovery/item/5fbc836a0000000001005afb?xhsshare=CopyLink&amp;appuid=5e1d832e000000000100b66b&amp;apptime=1606191279" TargetMode="External"/><Relationship Id="rId53" Type="http://schemas.openxmlformats.org/officeDocument/2006/relationships/hyperlink" Target="https://www.xiaohongshu.com/discovery/item/5fbe00520000000001000bc0?xhsshare=CopyLink&amp;appuid=5c2f0d6e000000000501a011&amp;apptime=1606287453" TargetMode="External"/><Relationship Id="rId58" Type="http://schemas.openxmlformats.org/officeDocument/2006/relationships/hyperlink" Target="https://m.weibo.cn/1664544827/4574899241223452" TargetMode="External"/><Relationship Id="rId74" Type="http://schemas.openxmlformats.org/officeDocument/2006/relationships/hyperlink" Target="https://www.xiaohongshu.com/user/profile/5cfa81cf000000001600c6a1?xhsshare=CopyLink&amp;appuid=5b724f470ea70800017f6157&amp;apptime=1604588720" TargetMode="External"/><Relationship Id="rId79" Type="http://schemas.openxmlformats.org/officeDocument/2006/relationships/hyperlink" Target="https://www.xiaohongshu.com/discovery/item/5fc2194100000000010040ca?xhsshare=CopyLink&amp;appuid=5c0140530000000008006bae&amp;apptime=1606707847" TargetMode="External"/><Relationship Id="rId102" Type="http://schemas.openxmlformats.org/officeDocument/2006/relationships/hyperlink" Target="https://m.weibo.cn/3285623690/4575234374243005" TargetMode="External"/><Relationship Id="rId123" Type="http://schemas.openxmlformats.org/officeDocument/2006/relationships/hyperlink" Target="https://www.xiaohongshu.com/discovery/item/5fcf512e0000000001001c8b?xhsshare=CopyLink&amp;appuid=569d8fc11c07df52289c4ad5&amp;apptime=1607422691" TargetMode="External"/><Relationship Id="rId128" Type="http://schemas.openxmlformats.org/officeDocument/2006/relationships/hyperlink" Target="https://www.xiaohongshu.com/discovery/item/5fcde96e0000000001001b48?xhsshare=CopyLink&amp;appuid=5fd2651e00000000010042cb&amp;apptime=1607875457" TargetMode="External"/><Relationship Id="rId5" Type="http://schemas.openxmlformats.org/officeDocument/2006/relationships/hyperlink" Target="https://www.xiaohongshu.com/user/profile/5bacacedaa7cbb0001f34c72?xhsshare=CopyLink&amp;appuid=5bacacedaa7cbb0001f34c72&amp;apptime=1553512427" TargetMode="External"/><Relationship Id="rId90" Type="http://schemas.openxmlformats.org/officeDocument/2006/relationships/hyperlink" Target="https://www.xiaohongshu.com/discovery/item/5fbfb4330000000001004434?xhsshare=CopyLink&amp;appuid=5c1c90e700000000050227cf&amp;apptime=1606572665" TargetMode="External"/><Relationship Id="rId95" Type="http://schemas.openxmlformats.org/officeDocument/2006/relationships/hyperlink" Target="https://www.xiaohongshu.com/discovery/item/5fc4d3d90000000001009f74?xhsshare=CopyLink&amp;appuid=5e5a14f90000000001007a1f&amp;apptime=1606734816" TargetMode="External"/><Relationship Id="rId22" Type="http://schemas.openxmlformats.org/officeDocument/2006/relationships/hyperlink" Target="https://show.meitu.com/detail?feed_id=6735092923870769124&amp;root_id=1794342387&amp;stat_gid=1252253381&amp;stat_uid=1794342387" TargetMode="External"/><Relationship Id="rId27" Type="http://schemas.openxmlformats.org/officeDocument/2006/relationships/hyperlink" Target="https://m.weibo.cn/7457289871/4573396446227554" TargetMode="External"/><Relationship Id="rId43" Type="http://schemas.openxmlformats.org/officeDocument/2006/relationships/hyperlink" Target="https://www.xiaohongshu.com/discovery/item/5fbba33b000000000101fc1a?xhsshare=CopyLink&amp;appuid=5a2e0dc0e8ac2b43e86e4c20&amp;apptime=1606132554" TargetMode="External"/><Relationship Id="rId48" Type="http://schemas.openxmlformats.org/officeDocument/2006/relationships/hyperlink" Target="https://www.xiaohongshu.com/user/profile/569d8fc11c07df52289c4ad5?xhsshare=CopyLink&amp;appuid=569d8fc11c07df52289c4ad5&amp;apptime=1605007097" TargetMode="External"/><Relationship Id="rId64" Type="http://schemas.openxmlformats.org/officeDocument/2006/relationships/hyperlink" Target="https://www.xiaohongshu.com/user/profile/592fed1950c4b43b535a71a8?xhsshare=CopyLink&amp;appuid=592fed1950c4b43b535a71a8&amp;apptime=1602840331" TargetMode="External"/><Relationship Id="rId69" Type="http://schemas.openxmlformats.org/officeDocument/2006/relationships/hyperlink" Target="https://www.xiaohongshu.com/discovery/item/5fbe28b0000000000100435a?xhsshare=CopyLink&amp;appuid=5bacf3000336da000188371e&amp;apptime=1606298215" TargetMode="External"/><Relationship Id="rId113" Type="http://schemas.openxmlformats.org/officeDocument/2006/relationships/hyperlink" Target="https://www.xiaohongshu.com/discovery/item/5fca593b000000000101d310?xhsshare=CopyLink&amp;appuid=5e52be7b00000000010060a5&amp;apptime=1607096724" TargetMode="External"/><Relationship Id="rId118" Type="http://schemas.openxmlformats.org/officeDocument/2006/relationships/hyperlink" Target="https://www.xiaohongshu.com/discovery/item/5fcf1007000000000100b71f?xhsshare=CopyLink&amp;appuid=5d4945740000000016009cf8&amp;apptime=1607415875" TargetMode="External"/><Relationship Id="rId134" Type="http://schemas.openxmlformats.org/officeDocument/2006/relationships/hyperlink" Target="https://www.xiaohongshu.com/discovery/item/5fc79dce000000000100b3a4?xhsshare=CopyLink&amp;appuid=5bec333119b55a0001066bf2&amp;apptime=1608284583" TargetMode="External"/><Relationship Id="rId139" Type="http://schemas.openxmlformats.org/officeDocument/2006/relationships/hyperlink" Target="https://www.xiaohongshu.com/discovery/item/5fe56c320000000001006535?xhsshare=CopyLink&amp;appuid=5e5e34dd0000000001000310&amp;apptime=1608870969" TargetMode="External"/><Relationship Id="rId8" Type="http://schemas.openxmlformats.org/officeDocument/2006/relationships/hyperlink" Target="https://www.xiaohongshu.com/user/profile/5d32acb30000000011028c35?xhsshare=CopyLink&amp;appuid=5d32acb30000000011028c35&amp;apptime=1604397221" TargetMode="External"/><Relationship Id="rId51" Type="http://schemas.openxmlformats.org/officeDocument/2006/relationships/hyperlink" Target="https://www.xiaohongshu.com/user/profile/5ebeaabf000000000100615c?xhsshare=CopyLink&amp;appuid=5ebeaabf000000000100615c&amp;apptime=1604579747" TargetMode="External"/><Relationship Id="rId72" Type="http://schemas.openxmlformats.org/officeDocument/2006/relationships/hyperlink" Target="https://www.xiaohongshu.com/discovery/item/5fbe541a00000000010047a0?xhsshare=CopyLink&amp;appuid=5bea794204bbf000012a5087&amp;apptime=1606308898" TargetMode="External"/><Relationship Id="rId80" Type="http://schemas.openxmlformats.org/officeDocument/2006/relationships/hyperlink" Target="https://www.xiaohongshu.com/discovery/item/5fbf784a0000000001002ebb?xhsshare=CopyLink&amp;appuid=575ccdd56a6a69583d730c2f&amp;apptime=1606383941" TargetMode="External"/><Relationship Id="rId85" Type="http://schemas.openxmlformats.org/officeDocument/2006/relationships/hyperlink" Target="https://www.xiaohongshu.com/discovery/item/5fc201a900000000010099ad?xhsshare=CopyLink&amp;appuid=5c23449e000000000703c832&amp;apptime=1606549935" TargetMode="External"/><Relationship Id="rId93" Type="http://schemas.openxmlformats.org/officeDocument/2006/relationships/hyperlink" Target="https://www.xiaohongshu.com/discovery/item/5fc38a4d000000000100181f?xhsshare=CopyLink&amp;appuid=58a6ad9082ec3922d372cd41&amp;apptime=1606650670" TargetMode="External"/><Relationship Id="rId98" Type="http://schemas.openxmlformats.org/officeDocument/2006/relationships/hyperlink" Target="https://www.xiaohongshu.com/discovery/item/5fc74a360000000001008447?xhsshare=CopyLink&amp;appuid=5daa54ff00000000010007c4&amp;apptime=1606896192" TargetMode="External"/><Relationship Id="rId121" Type="http://schemas.openxmlformats.org/officeDocument/2006/relationships/hyperlink" Target="https://www.xiaohongshu.com/discovery/item/5fb7d3b50000000001005fae?xhsshare=CopyLink&amp;appuid=5eb4271b0000000001007bd5&amp;apptime=1607416629" TargetMode="External"/><Relationship Id="rId3" Type="http://schemas.openxmlformats.org/officeDocument/2006/relationships/hyperlink" Target="https://www.xiaohongshu.com/user/profile/5bea7341bbdc4c000130e0db?xhsshare=CopyLink&amp;appuid=5bea7341bbdc4c000130e0db&amp;apptime=1604584161" TargetMode="External"/><Relationship Id="rId12" Type="http://schemas.openxmlformats.org/officeDocument/2006/relationships/hyperlink" Target="https://www.xiaohongshu.com/user/profile/5c19f1ca000000000603e0bf?xhsshare=CopyLink&amp;appuid=5bb6f46b6ccde00001685797&amp;apptime=1588921124" TargetMode="External"/><Relationship Id="rId17" Type="http://schemas.openxmlformats.org/officeDocument/2006/relationships/hyperlink" Target="https://m.weibo.cn/6962825131/4572436001456166" TargetMode="External"/><Relationship Id="rId25" Type="http://schemas.openxmlformats.org/officeDocument/2006/relationships/hyperlink" Target="https://show.meitu.com/detail?feed_id=6735463456940508282&amp;root_id=1711115019&amp;stat_gid=2376897800&amp;stat_uid=1711115019" TargetMode="External"/><Relationship Id="rId33" Type="http://schemas.openxmlformats.org/officeDocument/2006/relationships/hyperlink" Target="https://m.weibo.cn/6278990904/4573304134573761" TargetMode="External"/><Relationship Id="rId38" Type="http://schemas.openxmlformats.org/officeDocument/2006/relationships/hyperlink" Target="https://www.xiaohongshu.com/discovery/item/5fbb846a000000000101ee8c?xhsshare=SinaWeibo&amp;appuid=5ca821d6000000001600b6cd&amp;apptime=1606187485" TargetMode="External"/><Relationship Id="rId46" Type="http://schemas.openxmlformats.org/officeDocument/2006/relationships/hyperlink" Target="https://m.weibo.cn/6142260160/4574843489492112" TargetMode="External"/><Relationship Id="rId59" Type="http://schemas.openxmlformats.org/officeDocument/2006/relationships/hyperlink" Target="https://www.xiaohongshu.com/discovery/item/5fbe114b000000000101f6e5?xhsshare=CopyLink&amp;appuid=59e311c144363b4796dc48f4&amp;apptime=1606291849" TargetMode="External"/><Relationship Id="rId67" Type="http://schemas.openxmlformats.org/officeDocument/2006/relationships/hyperlink" Target="https://www.xiaohongshu.com/user/profile/5e5a14f90000000001007a1f?xhsshare=CopyLink&amp;appuid=5e5a14f90000000001007a1f&amp;apptime=1596681881" TargetMode="External"/><Relationship Id="rId103" Type="http://schemas.openxmlformats.org/officeDocument/2006/relationships/hyperlink" Target="https://www.xiaohongshu.com/user/profile/5e636494000000000100335d?xhsshare=CopyLink&amp;appuid=5ab7112d4eacab27c0cdd9df&amp;apptime=1597127748" TargetMode="External"/><Relationship Id="rId108" Type="http://schemas.openxmlformats.org/officeDocument/2006/relationships/hyperlink" Target="https://www.xiaohongshu.com/discovery/item/5fc8b7e40000000001001339?xhsshare=CopyLink&amp;appuid=5ebeaabf000000000100615c&amp;apptime=1606989806" TargetMode="External"/><Relationship Id="rId116" Type="http://schemas.openxmlformats.org/officeDocument/2006/relationships/hyperlink" Target="https://www.xiaohongshu.com/discovery/item/5fbe42ce0000000001009471?xhsshare=CopyLink&amp;appuid=5a9d768211be103ba1a670da&amp;apptime=1606306333" TargetMode="External"/><Relationship Id="rId124" Type="http://schemas.openxmlformats.org/officeDocument/2006/relationships/hyperlink" Target="https://www.xiaohongshu.com/discovery/item/5fcf3a9a0000000001006eb9?xhsshare=CopyLink&amp;appuid=5c19f1ca000000000603e0bf&amp;apptime=1607423649" TargetMode="External"/><Relationship Id="rId129" Type="http://schemas.openxmlformats.org/officeDocument/2006/relationships/hyperlink" Target="https://www.xiaohongshu.com/discovery/item/5fcf2cf20000000001009d1e?xhsshare=CopyLink&amp;appuid=5d0ca46a0000000010022cf4&amp;apptime=1608003391" TargetMode="External"/><Relationship Id="rId137" Type="http://schemas.openxmlformats.org/officeDocument/2006/relationships/hyperlink" Target="https://www.xiaohongshu.com/discovery/item/5fdddc1d0000000001006248?xhsshare=CopyLink&amp;appuid=5e6db2bf0000000001000d0a&amp;apptime=1608375707" TargetMode="External"/><Relationship Id="rId20" Type="http://schemas.openxmlformats.org/officeDocument/2006/relationships/hyperlink" Target="https://www.xiaohongshu.com/discovery/item/5fb61c98000000000101cbb6?xhsshare=CopyLink&amp;appuid=5d2730a500000000120053ff&amp;apptime=1605788264" TargetMode="External"/><Relationship Id="rId41" Type="http://schemas.openxmlformats.org/officeDocument/2006/relationships/hyperlink" Target="https://m.weibo.cn/5625685934/4574740813195346" TargetMode="External"/><Relationship Id="rId54" Type="http://schemas.openxmlformats.org/officeDocument/2006/relationships/hyperlink" Target="https://www.xiaohongshu.com/discovery/item/5fbdf1c200000000010014bb?xhsshare=CopyLink&amp;appuid=5bc9b5f7152e6600011159e7&amp;apptime=1606285812" TargetMode="External"/><Relationship Id="rId62" Type="http://schemas.openxmlformats.org/officeDocument/2006/relationships/hyperlink" Target="https://www.xiaohongshu.com/discovery/item/5fbe18270000000001009ad5?xhsshare=CopyLink&amp;appuid=5d8e005b000000000100b9f6&amp;apptime=1606293618" TargetMode="External"/><Relationship Id="rId70" Type="http://schemas.openxmlformats.org/officeDocument/2006/relationships/hyperlink" Target="https://m.weibo.cn/7298551008/4575438183603410" TargetMode="External"/><Relationship Id="rId75" Type="http://schemas.openxmlformats.org/officeDocument/2006/relationships/hyperlink" Target="https://www.xiaohongshu.com/discovery/item/5fc09ac3000000000101c784?xhsshare=CopyLink&amp;appuid=5b65813a4b523800017f6ac3&amp;apptime=1606458084" TargetMode="External"/><Relationship Id="rId83" Type="http://schemas.openxmlformats.org/officeDocument/2006/relationships/hyperlink" Target="https://www.xiaohongshu.com/discovery/item/5fbf6a1300000000010077b3?xhsshare=CopyLink&amp;appuid=594bc74e50c4b41cdc9f976d&amp;apptime=1606381237" TargetMode="External"/><Relationship Id="rId88" Type="http://schemas.openxmlformats.org/officeDocument/2006/relationships/hyperlink" Target="https://m.weibo.cn/6475852450/4575547382308777" TargetMode="External"/><Relationship Id="rId91" Type="http://schemas.openxmlformats.org/officeDocument/2006/relationships/hyperlink" Target="https://www.xiaohongshu.com/discovery/item/5fbf891900000000010038c2?xhsshare=SinaWeibo&amp;appuid=5de60a4700000000010032e9&amp;apptime=1606648680" TargetMode="External"/><Relationship Id="rId96" Type="http://schemas.openxmlformats.org/officeDocument/2006/relationships/hyperlink" Target="https://www.xiaohongshu.com/discovery/item/5fc1cfe200000000010047c3?xhsshare=CopyLink&amp;appuid=5da13d9d00000000010006a0&amp;apptime=1606801067" TargetMode="External"/><Relationship Id="rId111" Type="http://schemas.openxmlformats.org/officeDocument/2006/relationships/hyperlink" Target="https://www.xiaohongshu.com/discovery/item/5fc9e464000000000100680c?xhsshare=CopyLink&amp;appuid=5bf8fce92522590001265ae1&amp;apptime=1607066760" TargetMode="External"/><Relationship Id="rId132" Type="http://schemas.openxmlformats.org/officeDocument/2006/relationships/hyperlink" Target="https://www.xiaohongshu.com/discovery/item/5fce64780000000001006f0d?xhsshare=CopyLink&amp;appuid=5d171e82000000001202b6b9&amp;apptime=1608197970" TargetMode="External"/><Relationship Id="rId140" Type="http://schemas.openxmlformats.org/officeDocument/2006/relationships/table" Target="../tables/table1.xml"/><Relationship Id="rId1" Type="http://schemas.openxmlformats.org/officeDocument/2006/relationships/hyperlink" Target="https://www.xiaohongshu.com/user/profile/5eb7713000000000010045f7?xhsshare=CopyLink&amp;appuid=5eb7713000000000010045f7&amp;apptime=1604623302" TargetMode="External"/><Relationship Id="rId6" Type="http://schemas.openxmlformats.org/officeDocument/2006/relationships/hyperlink" Target="https://www.xiaohongshu.com/user/profile/5b71c7d39fce550001ae4909?xhsshare=CopyLink&amp;appuid=5b71c7d39fce550001ae4909&amp;apptime=1604625338" TargetMode="External"/><Relationship Id="rId15" Type="http://schemas.openxmlformats.org/officeDocument/2006/relationships/hyperlink" Target="https://www.xiaohongshu.com/discovery/item/5fb3aa3b0000000001003221?xhsshare=CopyLink&amp;appuid=573b12b36a6a6914fc7cc0ce&amp;apptime=1605610059" TargetMode="External"/><Relationship Id="rId23" Type="http://schemas.openxmlformats.org/officeDocument/2006/relationships/hyperlink" Target="https://www.xiaohongshu.com/user/profile/5c658599000000001102dfce?xhsshare=CopyLink&amp;appuid=5c658599000000001102dfce&amp;apptime=1604588175" TargetMode="External"/><Relationship Id="rId28" Type="http://schemas.openxmlformats.org/officeDocument/2006/relationships/hyperlink" Target="https://www.xiaohongshu.com/discovery/item/5fbb7684000000000100a440?xhsshare=CopyLink&amp;appuid=5f2e446a00000000010035b3&amp;apptime=1606121295" TargetMode="External"/><Relationship Id="rId36" Type="http://schemas.openxmlformats.org/officeDocument/2006/relationships/hyperlink" Target="https://m.weibo.cn/6282378819/4574489260856862" TargetMode="External"/><Relationship Id="rId49" Type="http://schemas.openxmlformats.org/officeDocument/2006/relationships/hyperlink" Target="https://www.xiaohongshu.com/user/profile/5ed30f0d0000000001002aaa?xhsshare=CopyLink&amp;appuid=5ed30f0d0000000001002aaa&amp;apptime=1604593873" TargetMode="External"/><Relationship Id="rId57" Type="http://schemas.openxmlformats.org/officeDocument/2006/relationships/hyperlink" Target="https://m.oasis.weibo.cn/v1/h5/share?sid=4574607925313941" TargetMode="External"/><Relationship Id="rId106" Type="http://schemas.openxmlformats.org/officeDocument/2006/relationships/hyperlink" Target="https://m.weibo.cn/7501814629/4578149827085109" TargetMode="External"/><Relationship Id="rId114" Type="http://schemas.openxmlformats.org/officeDocument/2006/relationships/hyperlink" Target="https://m.weibo.cn/5990669721/4578558401844893" TargetMode="External"/><Relationship Id="rId119" Type="http://schemas.openxmlformats.org/officeDocument/2006/relationships/hyperlink" Target="https://m.weibo.cn/7348005422/4579896913824379" TargetMode="External"/><Relationship Id="rId127" Type="http://schemas.openxmlformats.org/officeDocument/2006/relationships/hyperlink" Target="https://www.xiaohongshu.com/discovery/item/5fd42847000000000100080f?xhsshare=CopyLink&amp;appuid=5bade50567121e0001dd74df&amp;apptime=1607739476" TargetMode="External"/><Relationship Id="rId10" Type="http://schemas.openxmlformats.org/officeDocument/2006/relationships/hyperlink" Target="https://www.xiaohongshu.com/user/profile/5e76ecdd0000000001009108?xhsshare=CopyLink&amp;appuid=5e76ecdd0000000001009108&amp;apptime=1592304875" TargetMode="External"/><Relationship Id="rId31" Type="http://schemas.openxmlformats.org/officeDocument/2006/relationships/hyperlink" Target="https://www.xiaohongshu.com/discovery/item/5fb8f3b60000000001008a31?xhsshare=CopyLink&amp;appuid=5d7ccce80000000001009494&amp;apptime=1606122663" TargetMode="External"/><Relationship Id="rId44" Type="http://schemas.openxmlformats.org/officeDocument/2006/relationships/hyperlink" Target="https://www.xiaohongshu.com/discovery/item/5fbbc9890000000001009821?xhsshare=CopyLink&amp;appuid=5da6d9760000000001000b0a&amp;apptime=1606142415" TargetMode="External"/><Relationship Id="rId52" Type="http://schemas.openxmlformats.org/officeDocument/2006/relationships/hyperlink" Target="https://www.xiaohongshu.com/discovery/item/5fba03e80000000001005466?xhsshare=CopyLink&amp;appuid=5bfb74bee7444b0001768def&amp;apptime=1606289413%0a" TargetMode="External"/><Relationship Id="rId60" Type="http://schemas.openxmlformats.org/officeDocument/2006/relationships/hyperlink" Target="https://www.xiaohongshu.com/discovery/item/5fbe122f0000000001008359?xhsshare=CopyLink&amp;appuid=5a05ddd74eacab131a751507&amp;apptime=1606292546" TargetMode="External"/><Relationship Id="rId65" Type="http://schemas.openxmlformats.org/officeDocument/2006/relationships/hyperlink" Target="https://www.xiaohongshu.com/discovery/item/5fbe1bcb0000000001000081?xhsshare=CopyLink&amp;appuid=5bacacedaa7cbb0001f34c72&amp;apptime=1606295261" TargetMode="External"/><Relationship Id="rId73" Type="http://schemas.openxmlformats.org/officeDocument/2006/relationships/hyperlink" Target="https://m.oasis.weibo.cn/v1/h5/share?sid=4575255039053228" TargetMode="External"/><Relationship Id="rId78" Type="http://schemas.openxmlformats.org/officeDocument/2006/relationships/hyperlink" Target="https://www.xiaohongshu.com/discovery/item/5fbf8be00000000001000658?xhsshare=CopyLink&amp;appuid=5ebaa9cf000000000101e546&amp;apptime=1606389296" TargetMode="External"/><Relationship Id="rId81" Type="http://schemas.openxmlformats.org/officeDocument/2006/relationships/hyperlink" Target="https://m.weibo.cn/5678659943/4575567686934959" TargetMode="External"/><Relationship Id="rId86" Type="http://schemas.openxmlformats.org/officeDocument/2006/relationships/hyperlink" Target="https://m.weibo.cn/7480334882/4576266478687982" TargetMode="External"/><Relationship Id="rId94" Type="http://schemas.openxmlformats.org/officeDocument/2006/relationships/hyperlink" Target="https://www.xiaohongshu.com/discovery/item/5fc4be2a000000000101cd05?xhsshare=CopyLink&amp;appuid=5bea7341bbdc4c000130e0db&amp;apptime=1606731995" TargetMode="External"/><Relationship Id="rId99" Type="http://schemas.openxmlformats.org/officeDocument/2006/relationships/hyperlink" Target="https://www.xiaohongshu.com/discovery/item/5fc75728000000000101eb6a?xhsshare=CopyLink&amp;appuid=5d32acb30000000011028c35&amp;apptime=1606899710" TargetMode="External"/><Relationship Id="rId101" Type="http://schemas.openxmlformats.org/officeDocument/2006/relationships/hyperlink" Target="https://show.meitu.com/detail?feed_id=6737325307081021880&amp;root_id=1033464772&amp;stat_gid=1148119413&amp;stat_uid=1033464772" TargetMode="External"/><Relationship Id="rId122" Type="http://schemas.openxmlformats.org/officeDocument/2006/relationships/hyperlink" Target="https://www.xiaohongshu.com/discovery/item/5fbf04a10000000001007f52?xhsshare=CopyLink&amp;appuid=5f6b2fa800000000010020ce&amp;apptime=1607417476" TargetMode="External"/><Relationship Id="rId130" Type="http://schemas.openxmlformats.org/officeDocument/2006/relationships/hyperlink" Target="https://www.xiaohongshu.com/user/profile/5dad912c0000000001002bb4?xhsshare=CopyLink&amp;appuid=5dad912c0000000001002bb4&amp;apptime=1604996832" TargetMode="External"/><Relationship Id="rId135" Type="http://schemas.openxmlformats.org/officeDocument/2006/relationships/hyperlink" Target="https://www.xiaohongshu.com/discovery/item/5fc8b9ad0000000001001ae2?xhsshare=CopyLink&amp;appuid=5a4b1f2d4eacab2f595bff75&amp;apptime=1608396662" TargetMode="External"/><Relationship Id="rId4" Type="http://schemas.openxmlformats.org/officeDocument/2006/relationships/hyperlink" Target="https://www.xiaohongshu.com/user/profile/5e52be7b00000000010060a5?xhsshare=CopyLink&amp;appuid=5e52be7b00000000010060a5&amp;apptime=1602603632" TargetMode="External"/><Relationship Id="rId9" Type="http://schemas.openxmlformats.org/officeDocument/2006/relationships/hyperlink" Target="https://www.xiaohongshu.com/user/profile/5da6d9760000000001000b0a?xhsshare=CopyLink&amp;appuid=5da6d9760000000001000b0a&amp;apptime=1604641198" TargetMode="External"/><Relationship Id="rId13" Type="http://schemas.openxmlformats.org/officeDocument/2006/relationships/hyperlink" Target="https://www.xiaohongshu.com/discovery/item/5fae5bf4000000000101cef6?xhsshare=CopyLink&amp;appuid=5e8d33b400000000010039f6&amp;apptime=1605271006" TargetMode="External"/><Relationship Id="rId18" Type="http://schemas.openxmlformats.org/officeDocument/2006/relationships/hyperlink" Target="https://www.xiaohongshu.com/discovery/item/5fb4dc800000000001002f55?xhsshare=CopyLink&amp;appuid=5cf68d84000000001601a2e3&amp;apptime=1605700560" TargetMode="External"/><Relationship Id="rId39" Type="http://schemas.openxmlformats.org/officeDocument/2006/relationships/hyperlink" Target="https://www.xiaohongshu.com/discovery/item/5fbc74060000000001009d09?xhsshare=CopyLink&amp;appuid=5baa76a9e034dd00015e59bb&amp;apptime=1606186561" TargetMode="External"/><Relationship Id="rId109" Type="http://schemas.openxmlformats.org/officeDocument/2006/relationships/hyperlink" Target="https://www.xiaohongshu.com/discovery/item/5fc763920000000001006ba1?xhsshare=CopyLink&amp;appuid=5b66e6f6423b0a0001882971&amp;apptime=1606990294" TargetMode="External"/><Relationship Id="rId34" Type="http://schemas.openxmlformats.org/officeDocument/2006/relationships/hyperlink" Target="https://www.xiaohongshu.com/discovery/item/5fbb81380000000001008b7b?xhsshare=CopyLink&amp;appuid=58837ebe50c4b46f0dd1e006&amp;apptime=1606123838" TargetMode="External"/><Relationship Id="rId50" Type="http://schemas.openxmlformats.org/officeDocument/2006/relationships/hyperlink" Target="https://www.xiaohongshu.com/user/profile/5f1bd74e000000000101e80f?xhsshare=CopyLink&amp;appuid=5da70b2900000000010062bc&amp;apptime=1605146704" TargetMode="External"/><Relationship Id="rId55" Type="http://schemas.openxmlformats.org/officeDocument/2006/relationships/hyperlink" Target="https://www.xiaohongshu.com/discovery/item/5fbce9bf000000000101f0ee?xhsshare=CopyLink&amp;appuid=5bcda127618f63000165e9eb&amp;apptime=1606216161" TargetMode="External"/><Relationship Id="rId76" Type="http://schemas.openxmlformats.org/officeDocument/2006/relationships/hyperlink" Target="https://www.xiaohongshu.com/discovery/item/5fbf8685000000000101c7f5?xhsshare=CopyLink&amp;appuid=592fed1950c4b43b535a71a8&amp;apptime=1606387683" TargetMode="External"/><Relationship Id="rId97" Type="http://schemas.openxmlformats.org/officeDocument/2006/relationships/hyperlink" Target="https://www.xiaohongshu.com/discovery/item/5fc495de00000000010063a4?xhsshare=CopyLink&amp;appuid=5d84c7b5000000000100895d&amp;apptime=1606718979" TargetMode="External"/><Relationship Id="rId104" Type="http://schemas.openxmlformats.org/officeDocument/2006/relationships/hyperlink" Target="https://www.xiaohongshu.com/discovery/item/5fc7aa83000000000100ac1c?xhsshare=CopyLink&amp;appuid=5cd8e9dd000000001100765d&amp;apptime=1606989966" TargetMode="External"/><Relationship Id="rId120" Type="http://schemas.openxmlformats.org/officeDocument/2006/relationships/hyperlink" Target="https://www.xiaohongshu.com/discovery/item/5fc88000000000000100bdb9?xhsshare=CopyLink&amp;appuid=5bcc16238c138d0001f31079&amp;apptime=1607416118" TargetMode="External"/><Relationship Id="rId125" Type="http://schemas.openxmlformats.org/officeDocument/2006/relationships/hyperlink" Target="https://www.xiaohongshu.com/discovery/item/5fd08eb4000000000101eb69?xhsshare=CopyLink&amp;appuid=5ab7112d4eacab27c0cdd9df&amp;apptime=1607505377" TargetMode="External"/><Relationship Id="rId7" Type="http://schemas.openxmlformats.org/officeDocument/2006/relationships/hyperlink" Target="https://www.xiaohongshu.com/user/profile/5bcc16238c138d0001f31079?xhsshare=CopyLink&amp;appuid=5bcc16238c138d0001f31079&amp;apptime=1563426503" TargetMode="External"/><Relationship Id="rId71" Type="http://schemas.openxmlformats.org/officeDocument/2006/relationships/hyperlink" Target="https://www.xiaohongshu.com/discovery/item/5fbf1fe70000000001001afb?xhsshare=CopyLink&amp;appuid=5b1e2d7c11be1075a48ea7d7&amp;apptime=1606361591" TargetMode="External"/><Relationship Id="rId92" Type="http://schemas.openxmlformats.org/officeDocument/2006/relationships/hyperlink" Target="https://m.weibo.cn/6435772966/4576680784696006" TargetMode="External"/><Relationship Id="rId2" Type="http://schemas.openxmlformats.org/officeDocument/2006/relationships/hyperlink" Target="https://www.xiaohongshu.com/user/profile/5daa54ff00000000010007c4?xhsshare=CopyLink&amp;appuid=5daa54ff00000000010007c4&amp;apptime=1596185449" TargetMode="External"/><Relationship Id="rId29" Type="http://schemas.openxmlformats.org/officeDocument/2006/relationships/hyperlink" Target="https://m.weibo.cn/5676237180/4574466383813316" TargetMode="External"/><Relationship Id="rId24" Type="http://schemas.openxmlformats.org/officeDocument/2006/relationships/hyperlink" Target="https://www.xiaohongshu.com/discovery/item/5fb77721000000000100a40e?xhsshare=CopyLink&amp;appuid=5cd30d6f000000001201c3c3&amp;apptime=1605859169" TargetMode="External"/><Relationship Id="rId40" Type="http://schemas.openxmlformats.org/officeDocument/2006/relationships/hyperlink" Target="https://www.xiaohongshu.com/discovery/item/5fbc74b3000000000100036f?xhsshare=CopyLink&amp;appuid=5b13d7d011be104256cd8633&amp;apptime=1606186276" TargetMode="External"/><Relationship Id="rId45" Type="http://schemas.openxmlformats.org/officeDocument/2006/relationships/hyperlink" Target="https://www.xiaohongshu.com/discovery/item/5fbcd57d000000000101dd2f?xhsshare=CopyLink&amp;appuid=56c6847d1c07df21022ba284&amp;apptime=1606210976" TargetMode="External"/><Relationship Id="rId66" Type="http://schemas.openxmlformats.org/officeDocument/2006/relationships/hyperlink" Target="https://www.xiaohongshu.com/discovery/item/5fbe10b4000000000100bdf9?xhsshare=SinaWeibo&amp;appuid=5eb7713000000000010045f7&amp;apptime=1606296642" TargetMode="External"/><Relationship Id="rId87" Type="http://schemas.openxmlformats.org/officeDocument/2006/relationships/hyperlink" Target="https://www.xiaohongshu.com/discovery/item/5fbf65c300000000010024a0?xhsshare=CopyLink&amp;appuid=5e86d450000000000100687b&amp;apptime=1606379071" TargetMode="External"/><Relationship Id="rId110" Type="http://schemas.openxmlformats.org/officeDocument/2006/relationships/hyperlink" Target="https://www.xiaohongshu.com/discovery/item/5fc9d6b700000000010078d9?xhsshare=CopyLink&amp;appuid=5b71c7d39fce550001ae4909&amp;apptime=1607065654" TargetMode="External"/><Relationship Id="rId115" Type="http://schemas.openxmlformats.org/officeDocument/2006/relationships/hyperlink" Target="https://www.xiaohongshu.com/discovery/item/5fca0ae00000000001001140?xhsshare=CopyLink&amp;appuid=5dad912c0000000001002bb4&amp;apptime=1607082567" TargetMode="External"/><Relationship Id="rId131" Type="http://schemas.openxmlformats.org/officeDocument/2006/relationships/hyperlink" Target="https://www.xiaohongshu.com/discovery/item/5fb4dfc5000000000100b7dd?xhsshare=CopyLink&amp;appuid=5ee87d7f000000000101ed9c&amp;apptime=1605695839" TargetMode="External"/><Relationship Id="rId136" Type="http://schemas.openxmlformats.org/officeDocument/2006/relationships/hyperlink" Target="https://www.xiaohongshu.com/discovery/item/5fde04800000000001008a07?xhsshare=CopyLink&amp;appuid=5f51e68f0000000001000377&amp;apptime=1608435404" TargetMode="External"/><Relationship Id="rId61" Type="http://schemas.openxmlformats.org/officeDocument/2006/relationships/hyperlink" Target="https://m.weibo.cn/7526503293/4575186344483014" TargetMode="External"/><Relationship Id="rId82" Type="http://schemas.openxmlformats.org/officeDocument/2006/relationships/hyperlink" Target="https://www.xiaohongshu.com/discovery/item/5fc08f88000000000101dd86?xhsshare=CopyLink&amp;appuid=5da70b2900000000010062bc&amp;apptime=1606528209" TargetMode="External"/><Relationship Id="rId19" Type="http://schemas.openxmlformats.org/officeDocument/2006/relationships/hyperlink" Target="https://www.xiaohongshu.com/discovery/item/5fb725000000000001005118?xhsshare=CopyLink&amp;appuid=5bfa9b72e7444b0001159d60&amp;apptime=1605838111" TargetMode="External"/><Relationship Id="rId14" Type="http://schemas.openxmlformats.org/officeDocument/2006/relationships/hyperlink" Target="https://show.meitu.com/detail?feed_id=6733023075523129732&amp;lang=cn&amp;stat_gid=1745706641&amp;stat_uid=1671573296" TargetMode="External"/><Relationship Id="rId30" Type="http://schemas.openxmlformats.org/officeDocument/2006/relationships/hyperlink" Target="https://www.xiaohongshu.com/discovery/item/5fb8e698000000000101e634?xhsshare=SinaWeibo&amp;appuid=5c658599000000001102dfce&amp;apptime=1605953192" TargetMode="External"/><Relationship Id="rId35" Type="http://schemas.openxmlformats.org/officeDocument/2006/relationships/hyperlink" Target="https://www.xiaohongshu.com/discovery/item/5fbb8ad8000000000100b398?xhsshare=CopyLink&amp;appuid=5ccd58720000000016002806&amp;apptime=1606126323" TargetMode="External"/><Relationship Id="rId56" Type="http://schemas.openxmlformats.org/officeDocument/2006/relationships/hyperlink" Target="https://www.xiaohongshu.com/discovery/item/5fbc4fad000000000101c746?xhsshare=CopyLink&amp;appuid=555766b862a60c598594a55c&amp;apptime=1606220944" TargetMode="External"/><Relationship Id="rId77" Type="http://schemas.openxmlformats.org/officeDocument/2006/relationships/hyperlink" Target="https://show.meitu.com/detail?feed_id=6737678947708846894&amp;root_id=1077712029&amp;stat_gid=2387550342&amp;stat_uid=1077712029" TargetMode="External"/><Relationship Id="rId100" Type="http://schemas.openxmlformats.org/officeDocument/2006/relationships/hyperlink" Target="https://www.xiaohongshu.com/discovery/item/5fbe3d170000000001001c52?xhsshare=CopyLink&amp;appuid=5eb154780000000001002e67&amp;apptime=1606304592" TargetMode="External"/><Relationship Id="rId105" Type="http://schemas.openxmlformats.org/officeDocument/2006/relationships/hyperlink" Target="https://www.xiaohongshu.com/discovery/item/5fc8bb56000000000100b6d6?xhsshare=CopyLink&amp;appuid=5e636494000000000100335d&amp;apptime=1606999129" TargetMode="External"/><Relationship Id="rId126" Type="http://schemas.openxmlformats.org/officeDocument/2006/relationships/hyperlink" Target="https://www.xiaohongshu.com/discovery/item/5fc6eecb0000000001007e74?xhsshare=CopyLink&amp;appuid=5b724f470ea70800017f6157&amp;apptime=1607510437"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xiaohongshu.com/user/profile/5dde6be1000000000100246a?xhsshare=CopyLink&amp;appuid=5cd8e9dd000000001100765d&amp;apptime=1604591115" TargetMode="External"/><Relationship Id="rId18" Type="http://schemas.openxmlformats.org/officeDocument/2006/relationships/hyperlink" Target="https://www.xiaohongshu.com/user/profile/59a52f086a6a69358b171297?xhsshare=CopyLink&amp;appuid=59a52f086a6a69358b171297&amp;apptime=1596176173" TargetMode="External"/><Relationship Id="rId26" Type="http://schemas.openxmlformats.org/officeDocument/2006/relationships/hyperlink" Target="https://www.xiaohongshu.com/user/profile/5b6ec2152c1b7e0001fd3968?xhsshare=CopyLink&amp;appuid=5b6ec2152c1b7e0001fd3968&amp;apptime=1604584632" TargetMode="External"/><Relationship Id="rId39" Type="http://schemas.openxmlformats.org/officeDocument/2006/relationships/hyperlink" Target="https://www.xiaohongshu.com/user/profile/5927fb535e87e73932bd7066?xhsshare=CopyLink&amp;appuid=5927fb535e87e73932bd7066&amp;apptime=1593521659" TargetMode="External"/><Relationship Id="rId21" Type="http://schemas.openxmlformats.org/officeDocument/2006/relationships/hyperlink" Target="https://www.xiaohongshu.com/user/profile/5eb7713000000000010045f7?xhsshare=CopyLink&amp;appuid=5eb7713000000000010045f7&amp;apptime=1604623302" TargetMode="External"/><Relationship Id="rId34" Type="http://schemas.openxmlformats.org/officeDocument/2006/relationships/hyperlink" Target="https://www.xiaohongshu.com/user/profile/5bab95362d833c00015887a9?xhsshare=CopyLink&amp;appuid=5bab95362d833c00015887a9&amp;apptime=1542880311" TargetMode="External"/><Relationship Id="rId42" Type="http://schemas.openxmlformats.org/officeDocument/2006/relationships/hyperlink" Target="https://www.xiaohongshu.com/user/profile/569d8fc11c07df52289c4ad5?xhsshare=CopyLink&amp;appuid=569d8fc11c07df52289c4ad5&amp;apptime=1604584918" TargetMode="External"/><Relationship Id="rId47" Type="http://schemas.openxmlformats.org/officeDocument/2006/relationships/hyperlink" Target="https://www.xiaohongshu.com/user/profile/5c19f1ca000000000603e0bf?xhsshare=CopyLink&amp;appuid=5bb6f46b6ccde00001685797&amp;apptime=1588921124" TargetMode="External"/><Relationship Id="rId50" Type="http://schemas.openxmlformats.org/officeDocument/2006/relationships/hyperlink" Target="https://www.xiaohongshu.com/user/profile/55d5409f67bc652bbbcbfbde?xhsshare=CopyLink&amp;appuid=55d5409f67bc652bbbcbfbde&amp;apptime=1583986686" TargetMode="External"/><Relationship Id="rId55" Type="http://schemas.openxmlformats.org/officeDocument/2006/relationships/hyperlink" Target="https://www.xiaohongshu.com/user/profile/5c475c360000000011010c4d?xhsshare=CopyLink&amp;appuid=5c475c360000000011010c4d&amp;apptime=1600185260" TargetMode="External"/><Relationship Id="rId63" Type="http://schemas.openxmlformats.org/officeDocument/2006/relationships/hyperlink" Target="https://www.xiaohongshu.com/user/profile/5bc9b394dbcfaf0001605159?xhsshare=CopyLink&amp;appuid=5bc9b394dbcfaf0001605159&amp;apptime=1595383844" TargetMode="External"/><Relationship Id="rId7" Type="http://schemas.openxmlformats.org/officeDocument/2006/relationships/hyperlink" Target="https://www.xiaohongshu.com/user/profile/5b65813a4b523800017f6ac3?xhsshare=CopyLink&amp;appuid=5b65813a4b523800017f6ac3&amp;apptime=1567060780" TargetMode="External"/><Relationship Id="rId2" Type="http://schemas.openxmlformats.org/officeDocument/2006/relationships/hyperlink" Target="https://www.xiaohongshu.com/user/profile/5a05ddd74eacab131a751507?xhsshare=CopyLink&amp;appuid=5a05ddd74eacab131a751507&amp;apptime=1604383120" TargetMode="External"/><Relationship Id="rId16" Type="http://schemas.openxmlformats.org/officeDocument/2006/relationships/hyperlink" Target="https://www.xiaohongshu.com/user/profile/5b1e2d7c11be1075a48ea7d7?xhsshare=CopyLink&amp;appuid=5927fb535e87e73932bd7066&amp;apptime=1596768686" TargetMode="External"/><Relationship Id="rId20" Type="http://schemas.openxmlformats.org/officeDocument/2006/relationships/hyperlink" Target="https://www.xiaohongshu.com/user/profile/58a299b782ec3972119a7d4b?xhsshare=CopyLink&amp;appuid=58a299b782ec3972119a7d4b&amp;apptime=1604628520" TargetMode="External"/><Relationship Id="rId29" Type="http://schemas.openxmlformats.org/officeDocument/2006/relationships/hyperlink" Target="https://www.xiaohongshu.com/user/profile/5e52be7b00000000010060a5?xhsshare=CopyLink&amp;appuid=5e52be7b00000000010060a5&amp;apptime=1602603632" TargetMode="External"/><Relationship Id="rId41" Type="http://schemas.openxmlformats.org/officeDocument/2006/relationships/hyperlink" Target="https://www.xiaohongshu.com/user/profile/5bcc16238c138d0001f31079?xhsshare=CopyLink&amp;appuid=5bcc16238c138d0001f31079&amp;apptime=1563426503" TargetMode="External"/><Relationship Id="rId54" Type="http://schemas.openxmlformats.org/officeDocument/2006/relationships/hyperlink" Target="https://www.xiaohongshu.com/user/profile/56c6847d1c07df21022ba284?xhsshare=CopyLink&amp;appuid=56c6847d1c07df21022ba284&amp;apptime=1601187152" TargetMode="External"/><Relationship Id="rId62" Type="http://schemas.openxmlformats.org/officeDocument/2006/relationships/hyperlink" Target="https://www.xiaohongshu.com/user/profile/5b5955bae8ac2b5ce3c676ed?xhsshare=CopyLink&amp;appuid=5b5955bae8ac2b5ce3c676ed&amp;apptime=1600399124" TargetMode="External"/><Relationship Id="rId1" Type="http://schemas.openxmlformats.org/officeDocument/2006/relationships/hyperlink" Target="https://www.xiaohongshu.com/user/profile/5c23449e000000000703c832?xhsshare=CopyLink&amp;appuid=5c23449e000000000703c832&amp;apptime=1593416055" TargetMode="External"/><Relationship Id="rId6" Type="http://schemas.openxmlformats.org/officeDocument/2006/relationships/hyperlink" Target="https://www.xiaohongshu.com/user/profile/598eebf250c4b44824942b8a?xhsshare=CopyLink&amp;appuid=598eebf250c4b44824942b8a&amp;apptime=1603441563" TargetMode="External"/><Relationship Id="rId11" Type="http://schemas.openxmlformats.org/officeDocument/2006/relationships/hyperlink" Target="https://www.xiaohongshu.com/user/profile/5c1767230000000005011c71?xhsshare=CopyLink&amp;appuid=5c1767230000000005011c71&amp;apptime=1602554635" TargetMode="External"/><Relationship Id="rId24" Type="http://schemas.openxmlformats.org/officeDocument/2006/relationships/hyperlink" Target="https://www.xiaohongshu.com/user/profile/5daa54ff00000000010007c4?xhsshare=CopyLink&amp;appuid=5daa54ff00000000010007c4&amp;apptime=1596185449" TargetMode="External"/><Relationship Id="rId32" Type="http://schemas.openxmlformats.org/officeDocument/2006/relationships/hyperlink" Target="https://www.xiaohongshu.com/user/profile/5bec319a4fdf8a00010bf4ff?xhsshare=CopyLink&amp;appuid=5bf5473b349073000171c6bb&amp;apptime=1603689373" TargetMode="External"/><Relationship Id="rId37" Type="http://schemas.openxmlformats.org/officeDocument/2006/relationships/hyperlink" Target="https://www.xiaohongshu.com/user/profile/5a4b1f2d4eacab2f595bff75?xhsshare=CopyLink&amp;appuid=5a4b1f2d4eacab2f595bff75&amp;apptime=1604631491" TargetMode="External"/><Relationship Id="rId40" Type="http://schemas.openxmlformats.org/officeDocument/2006/relationships/hyperlink" Target="https://www.xiaohongshu.com/user/profile/5e1a56160000000001007562?xhsshare=CopyLink&amp;appuid=5e1a56160000000001007562&amp;apptime=1604584392" TargetMode="External"/><Relationship Id="rId45" Type="http://schemas.openxmlformats.org/officeDocument/2006/relationships/hyperlink" Target="https://www.xiaohongshu.com/user/profile/5bc46eb1dc0068000128c876?xhsshare=CopyLink&amp;appuid=5bc46eb1dc0068000128c876&amp;apptime=1551252747" TargetMode="External"/><Relationship Id="rId53" Type="http://schemas.openxmlformats.org/officeDocument/2006/relationships/hyperlink" Target="https://www.xiaohongshu.com/user/profile/5c2f0d6e000000000501a011?xhsshare=CopyLink&amp;appuid=5c2f0d6e000000000501a011&amp;apptime=1560402594" TargetMode="External"/><Relationship Id="rId58" Type="http://schemas.openxmlformats.org/officeDocument/2006/relationships/hyperlink" Target="https://www.xiaohongshu.com/user/profile/5c28bae0000000000602f154?xhsshare=CopyLink&amp;appuid=56c6847d1c07df21022ba284&amp;apptime=1596593951" TargetMode="External"/><Relationship Id="rId5" Type="http://schemas.openxmlformats.org/officeDocument/2006/relationships/hyperlink" Target="https://www.xiaohongshu.com/user/profile/5bf92bd3f1819b0001ce27c9?xhsshare=CopyLink&amp;appuid=5bf92bd3f1819b0001ce27c9&amp;apptime=1592632706" TargetMode="External"/><Relationship Id="rId15" Type="http://schemas.openxmlformats.org/officeDocument/2006/relationships/hyperlink" Target="https://www.xiaohongshu.com/user/profile/55e266aac2bdeb2a1e56a480?xhsshare=CopyLink&amp;appuid=55e266aac2bdeb2a1e56a480&amp;apptime=1604589729" TargetMode="External"/><Relationship Id="rId23" Type="http://schemas.openxmlformats.org/officeDocument/2006/relationships/hyperlink" Target="https://www.xiaohongshu.com/user/profile/5bade50567121e0001dd74df?xhsshare=CopyLink&amp;appuid=5bade50567121e0001dd74df&amp;apptime=1574134539" TargetMode="External"/><Relationship Id="rId28" Type="http://schemas.openxmlformats.org/officeDocument/2006/relationships/hyperlink" Target="https://www.xiaohongshu.com/user/profile/5bea7341bbdc4c000130e0db?xhsshare=CopyLink&amp;appuid=5bea7341bbdc4c000130e0db&amp;apptime=1604584161" TargetMode="External"/><Relationship Id="rId36" Type="http://schemas.openxmlformats.org/officeDocument/2006/relationships/hyperlink" Target="https://www.xiaohongshu.com/user/profile/5b71c7d39fce550001ae4909?xhsshare=CopyLink&amp;appuid=5b71c7d39fce550001ae4909&amp;apptime=1604625338" TargetMode="External"/><Relationship Id="rId49" Type="http://schemas.openxmlformats.org/officeDocument/2006/relationships/hyperlink" Target="https://www.xiaohongshu.com/user/profile/5baf31c144deec0001b61c6b?xhsshare=CopyLink&amp;appuid=5baf31c144deec0001b61c6b&amp;apptime=1589166983" TargetMode="External"/><Relationship Id="rId57" Type="http://schemas.openxmlformats.org/officeDocument/2006/relationships/hyperlink" Target="https://www.xiaohongshu.com/user/profile/5bb6f46b6ccde00001685797?xhsshare=CopyLink&amp;appuid=5bb6f46b6ccde00001685797&amp;apptime=15749" TargetMode="External"/><Relationship Id="rId61" Type="http://schemas.openxmlformats.org/officeDocument/2006/relationships/hyperlink" Target="https://www.xiaohongshu.com/user/profile/5baddd0d8e36b50001ae16ac?xhsshare=CopyLink&amp;appuid=5baddd0d8e36b50001ae16ac&amp;apptime=1597982443" TargetMode="External"/><Relationship Id="rId10" Type="http://schemas.openxmlformats.org/officeDocument/2006/relationships/hyperlink" Target="https://www.xiaohongshu.com/user/profile/5e76ecdd0000000001009108?xhsshare=CopyLink&amp;appuid=5e76ecdd0000000001009108&amp;apptime=1592304875" TargetMode="External"/><Relationship Id="rId19" Type="http://schemas.openxmlformats.org/officeDocument/2006/relationships/hyperlink" Target="https://www.xiaohongshu.com/user/profile/5f51e68f0000000001000377?xhsshare=CopyLink&amp;appuid=5f51e68f0000000001000377&amp;apptime=1604644032" TargetMode="External"/><Relationship Id="rId31" Type="http://schemas.openxmlformats.org/officeDocument/2006/relationships/hyperlink" Target="https://www.xiaohongshu.com/user/profile/5f1bd74e000000000101e80f?xhsshare=CopyLink&amp;appuid=5f1bd74e000000000101e80f&amp;apptime=1604584870" TargetMode="External"/><Relationship Id="rId44" Type="http://schemas.openxmlformats.org/officeDocument/2006/relationships/hyperlink" Target="https://www.xiaohongshu.com/user/profile/5d32acb30000000011028c35?xhsshare=CopyLink&amp;appuid=5d32acb30000000011028c35&amp;apptime=1604397221" TargetMode="External"/><Relationship Id="rId52" Type="http://schemas.openxmlformats.org/officeDocument/2006/relationships/hyperlink" Target="https://www.xiaohongshu.com/user/profile/5bff98e20000000005013294?xhsshare=CopyLink&amp;appuid=5bff98e20000000005013294&amp;apptime=1551843906" TargetMode="External"/><Relationship Id="rId60" Type="http://schemas.openxmlformats.org/officeDocument/2006/relationships/hyperlink" Target="https://www.xiaohongshu.com/user/profile/58c544bb6a6a695eb40c84e3?xhsshare=CopyLink&amp;appuid=58c544bb6a6a695eb40c84e3&amp;apptime=1582553093" TargetMode="External"/><Relationship Id="rId65" Type="http://schemas.openxmlformats.org/officeDocument/2006/relationships/hyperlink" Target="https://www.xiaohongshu.com/user/profile/5e8c3e4c0000000001008299?xhsshare=CopyLink&amp;appuid=5e8c3e4c0000000001008299&amp;apptime=1604584781" TargetMode="External"/><Relationship Id="rId4" Type="http://schemas.openxmlformats.org/officeDocument/2006/relationships/hyperlink" Target="https://www.xiaohongshu.com/user/profile/5bd1b563e5d34700010656e0?xhsshare=CopyLink&amp;appuid=5bd1b563e5d34700010656e0&amp;apptime=1557300089" TargetMode="External"/><Relationship Id="rId9" Type="http://schemas.openxmlformats.org/officeDocument/2006/relationships/hyperlink" Target="https://www.xiaohongshu.com/user/profile/5948befc50c4b41354cc7037?xhsshare=CopyLink&amp;appuid=5948befc50c4b41354cc7037&amp;apptime=1598605071" TargetMode="External"/><Relationship Id="rId14" Type="http://schemas.openxmlformats.org/officeDocument/2006/relationships/hyperlink" Target="https://www.xiaohongshu.com/user/profile/5b4364f7e8ac2b4bcfc508b1?xhsshare=CopyLink&amp;appuid=5b4364f7e8ac2b4bcfc508b1&amp;apptime=1596857646" TargetMode="External"/><Relationship Id="rId22" Type="http://schemas.openxmlformats.org/officeDocument/2006/relationships/hyperlink" Target="https://www.xiaohongshu.com/user/profile/58837ebe50c4b46f0dd1e006?xhsshare=CopyLink&amp;appuid=58837ebe50c4b46f0dd1e006&amp;apptime=1582529433" TargetMode="External"/><Relationship Id="rId27" Type="http://schemas.openxmlformats.org/officeDocument/2006/relationships/hyperlink" Target="https://www.xiaohongshu.com/user/profile/5de60a4700000000010032e9?xhsshare=CopyLink&amp;appuid=595ddf685e87e76d62c44810&amp;apptime=1604587563" TargetMode="External"/><Relationship Id="rId30" Type="http://schemas.openxmlformats.org/officeDocument/2006/relationships/hyperlink" Target="https://www.xiaohongshu.com/user/profile/5bacacedaa7cbb0001f34c72?xhsshare=CopyLink&amp;appuid=5bacacedaa7cbb0001f34c72&amp;apptime=1553512427" TargetMode="External"/><Relationship Id="rId35" Type="http://schemas.openxmlformats.org/officeDocument/2006/relationships/hyperlink" Target="https://www.xiaohongshu.com/user/profile/5dad912c0000000001002bb4?xhsshare=CopyLink&amp;appuid=5dad912c0000000001002bb4&amp;apptime=1604585179" TargetMode="External"/><Relationship Id="rId43" Type="http://schemas.openxmlformats.org/officeDocument/2006/relationships/hyperlink" Target="https://www.xiaohongshu.com/user/profile/5997a0dc82ec394bed8fbeb0?xhsshare=CopyLink&amp;appuid=5997a0dc82ec394bed8fbeb0&amp;apptime=1604584305" TargetMode="External"/><Relationship Id="rId48" Type="http://schemas.openxmlformats.org/officeDocument/2006/relationships/hyperlink" Target="https://www.xiaohongshu.com/user/profile/5da6d9760000000001000b0a?xhsshare=CopyLink&amp;appuid=5da6d9760000000001000b0a&amp;apptime=1604641198" TargetMode="External"/><Relationship Id="rId56" Type="http://schemas.openxmlformats.org/officeDocument/2006/relationships/hyperlink" Target="https://www.xiaohongshu.com/user/profile/5bb0a49bcd338f00016f82b9?xhsshare=CopyLink&amp;appuid=5bb0a49bcd338f00016f82b9&amp;apptime=1560310382" TargetMode="External"/><Relationship Id="rId64" Type="http://schemas.openxmlformats.org/officeDocument/2006/relationships/hyperlink" Target="https://www.xiaohongshu.com/user/profile/5bdac65cfa3e430001ae43dc?xhsshare=CopyLink&amp;appuid=5bdac65cfa3e430001ae43dc&amp;apptime=1576737167" TargetMode="External"/><Relationship Id="rId8" Type="http://schemas.openxmlformats.org/officeDocument/2006/relationships/hyperlink" Target="https://www.xiaohongshu.com/user/profile/5bbb13e7cd338f0001ea398c?xhsshare=CopyLink&amp;appuid=5995788a50c4b47e75a4fdd7&amp;apptime=1601722107" TargetMode="External"/><Relationship Id="rId51" Type="http://schemas.openxmlformats.org/officeDocument/2006/relationships/hyperlink" Target="https://www.xiaohongshu.com/user/profile/5bdbfe81f60ac60001386029?xhsshare=CopyLink&amp;appuid=5bdbfe81f60ac60001386029&amp;apptime=1545038648" TargetMode="External"/><Relationship Id="rId3" Type="http://schemas.openxmlformats.org/officeDocument/2006/relationships/hyperlink" Target="https://www.xiaohongshu.com/user/profile/5b55cf1a4eacab79864b4d6a?xhsshare=CopyLink&amp;appuid=5b55cf1a4eacab79864b4d6a&amp;apptime=1571638097" TargetMode="External"/><Relationship Id="rId12" Type="http://schemas.openxmlformats.org/officeDocument/2006/relationships/hyperlink" Target="https://www.xiaohongshu.com/user/profile/593de35b50c4b45ec9c386b3?xhsshare=CopyLink&amp;appuid=58fb3fbe6a6a693190f8cb36&amp;apptime=1600763662" TargetMode="External"/><Relationship Id="rId17" Type="http://schemas.openxmlformats.org/officeDocument/2006/relationships/hyperlink" Target="https://www.xiaohongshu.com/user/profile/5e5e34dd0000000001000310?xhsshare=CopyLink&amp;appuid=5e5e34dd0000000001000310&amp;apptime=1604587869" TargetMode="External"/><Relationship Id="rId25" Type="http://schemas.openxmlformats.org/officeDocument/2006/relationships/hyperlink" Target="https://www.xiaohongshu.com/user/profile/5d0ca46a0000000010022cf4?xhsshare=CopyLink&amp;appuid=5ba5fe48f2eb490001614d37&amp;apptime=1583170354" TargetMode="External"/><Relationship Id="rId33" Type="http://schemas.openxmlformats.org/officeDocument/2006/relationships/hyperlink" Target="https://www.xiaohongshu.com/user/profile/5bc9b5f7152e6600011159e7?xhsshare=CopyLink&amp;appuid=5bc9b5f7152e6600011159e7&amp;apptime=1604647812" TargetMode="External"/><Relationship Id="rId38" Type="http://schemas.openxmlformats.org/officeDocument/2006/relationships/hyperlink" Target="https://www.xiaohongshu.com/user/profile/5eb154780000000001002e67?xhsshare=CopyLink&amp;appuid=5eb154780000000001002e67&amp;apptime=1604590207" TargetMode="External"/><Relationship Id="rId46" Type="http://schemas.openxmlformats.org/officeDocument/2006/relationships/hyperlink" Target="https://www.xiaohongshu.com/user/profile/5b66e6f6423b0a0001882971?xhsshare=CopyLink&amp;appuid=5b66e6f6423b0a0001882971&amp;apptime=1604637963" TargetMode="External"/><Relationship Id="rId59" Type="http://schemas.openxmlformats.org/officeDocument/2006/relationships/hyperlink" Target="https://www.xiaohongshu.com/user/profile/5ed46237000000000101f05a?xhsshare=CopyLink&amp;appuid=5ed46237000000000101f05a&amp;apptime=1601647446"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xiaohongshu.com/user/profile/5dde6be1000000000100246a?xhsshare=CopyLink&amp;appuid=5cd8e9dd000000001100765d&amp;apptime=1604591115" TargetMode="External"/><Relationship Id="rId13" Type="http://schemas.openxmlformats.org/officeDocument/2006/relationships/hyperlink" Target="https://www.xiaohongshu.com/user/profile/58a299b782ec3972119a7d4b?xhsshare=CopyLink&amp;appuid=58a299b782ec3972119a7d4b&amp;apptime=1604628520" TargetMode="External"/><Relationship Id="rId18" Type="http://schemas.openxmlformats.org/officeDocument/2006/relationships/hyperlink" Target="https://www.xiaohongshu.com/user/profile/5de60a4700000000010032e9?xhsshare=CopyLink&amp;appuid=595ddf685e87e76d62c44810&amp;apptime=1604587563" TargetMode="External"/><Relationship Id="rId26" Type="http://schemas.openxmlformats.org/officeDocument/2006/relationships/hyperlink" Target="https://www.xiaohongshu.com/user/profile/5e1a56160000000001007562?xhsshare=CopyLink&amp;appuid=5e1a56160000000001007562&amp;apptime=1604584392" TargetMode="External"/><Relationship Id="rId39" Type="http://schemas.openxmlformats.org/officeDocument/2006/relationships/hyperlink" Target="https://www.xiaohongshu.com/user/profile/5bb0a49bcd338f00016f82b9?xhsshare=CopyLink&amp;appuid=5bb0a49bcd338f00016f82b9&amp;apptime=1560310382" TargetMode="External"/><Relationship Id="rId3" Type="http://schemas.openxmlformats.org/officeDocument/2006/relationships/hyperlink" Target="https://www.xiaohongshu.com/user/profile/5bd1b563e5d34700010656e0?xhsshare=CopyLink&amp;appuid=5bd1b563e5d34700010656e0&amp;apptime=1557300089" TargetMode="External"/><Relationship Id="rId21" Type="http://schemas.openxmlformats.org/officeDocument/2006/relationships/hyperlink" Target="https://www.xiaohongshu.com/user/profile/5bab95362d833c00015887a9?xhsshare=CopyLink&amp;appuid=5bab95362d833c00015887a9&amp;apptime=1542880311" TargetMode="External"/><Relationship Id="rId34" Type="http://schemas.openxmlformats.org/officeDocument/2006/relationships/hyperlink" Target="https://www.xiaohongshu.com/user/profile/5bdbfe81f60ac60001386029?xhsshare=CopyLink&amp;appuid=5bdbfe81f60ac60001386029&amp;apptime=1545038648" TargetMode="External"/><Relationship Id="rId42" Type="http://schemas.openxmlformats.org/officeDocument/2006/relationships/hyperlink" Target="https://www.xiaohongshu.com/user/profile/5ed46237000000000101f05a?xhsshare=CopyLink&amp;appuid=5ed46237000000000101f05a&amp;apptime=1601647446" TargetMode="External"/><Relationship Id="rId47" Type="http://schemas.openxmlformats.org/officeDocument/2006/relationships/hyperlink" Target="https://www.xiaohongshu.com/user/profile/5e8c3e4c0000000001008299?xhsshare=CopyLink&amp;appuid=5e8c3e4c0000000001008299&amp;apptime=1604584781" TargetMode="External"/><Relationship Id="rId7" Type="http://schemas.openxmlformats.org/officeDocument/2006/relationships/hyperlink" Target="https://www.xiaohongshu.com/user/profile/5bbb13e7cd338f0001ea398c?xhsshare=CopyLink&amp;appuid=5995788a50c4b47e75a4fdd7&amp;apptime=1601722107" TargetMode="External"/><Relationship Id="rId12" Type="http://schemas.openxmlformats.org/officeDocument/2006/relationships/hyperlink" Target="https://www.xiaohongshu.com/user/profile/5f51e68f0000000001000377?xhsshare=CopyLink&amp;appuid=5f51e68f0000000001000377&amp;apptime=1604644032" TargetMode="External"/><Relationship Id="rId17" Type="http://schemas.openxmlformats.org/officeDocument/2006/relationships/hyperlink" Target="https://www.xiaohongshu.com/user/profile/5b6ec2152c1b7e0001fd3968?xhsshare=CopyLink&amp;appuid=5b6ec2152c1b7e0001fd3968&amp;apptime=1604584632" TargetMode="External"/><Relationship Id="rId25" Type="http://schemas.openxmlformats.org/officeDocument/2006/relationships/hyperlink" Target="https://www.xiaohongshu.com/user/profile/5927fb535e87e73932bd7066?xhsshare=CopyLink&amp;appuid=5927fb535e87e73932bd7066&amp;apptime=1593521659" TargetMode="External"/><Relationship Id="rId33" Type="http://schemas.openxmlformats.org/officeDocument/2006/relationships/hyperlink" Target="https://www.xiaohongshu.com/user/profile/55d5409f67bc652bbbcbfbde?xhsshare=CopyLink&amp;appuid=55d5409f67bc652bbbcbfbde&amp;apptime=1583986686" TargetMode="External"/><Relationship Id="rId38" Type="http://schemas.openxmlformats.org/officeDocument/2006/relationships/hyperlink" Target="https://www.xiaohongshu.com/user/profile/5c475c360000000011010c4d?xhsshare=CopyLink&amp;appuid=5c475c360000000011010c4d&amp;apptime=1600185260" TargetMode="External"/><Relationship Id="rId46" Type="http://schemas.openxmlformats.org/officeDocument/2006/relationships/hyperlink" Target="https://www.xiaohongshu.com/user/profile/5bdac65cfa3e430001ae43dc?xhsshare=CopyLink&amp;appuid=5bdac65cfa3e430001ae43dc&amp;apptime=1576737167" TargetMode="External"/><Relationship Id="rId2" Type="http://schemas.openxmlformats.org/officeDocument/2006/relationships/hyperlink" Target="https://www.xiaohongshu.com/user/profile/5a05ddd74eacab131a751507?xhsshare=CopyLink&amp;appuid=5a05ddd74eacab131a751507&amp;apptime=1604383120" TargetMode="External"/><Relationship Id="rId16" Type="http://schemas.openxmlformats.org/officeDocument/2006/relationships/hyperlink" Target="https://www.xiaohongshu.com/user/profile/5d0ca46a0000000010022cf4?xhsshare=CopyLink&amp;appuid=5ba5fe48f2eb490001614d37&amp;apptime=1583170354" TargetMode="External"/><Relationship Id="rId20" Type="http://schemas.openxmlformats.org/officeDocument/2006/relationships/hyperlink" Target="https://www.xiaohongshu.com/user/profile/5bc9b5f7152e6600011159e7?xhsshare=CopyLink&amp;appuid=5bc9b5f7152e6600011159e7&amp;apptime=1604647812" TargetMode="External"/><Relationship Id="rId29" Type="http://schemas.openxmlformats.org/officeDocument/2006/relationships/hyperlink" Target="https://www.xiaohongshu.com/user/profile/5bc46eb1dc0068000128c876?xhsshare=CopyLink&amp;appuid=5bc46eb1dc0068000128c876&amp;apptime=1551252747" TargetMode="External"/><Relationship Id="rId41" Type="http://schemas.openxmlformats.org/officeDocument/2006/relationships/hyperlink" Target="https://www.xiaohongshu.com/user/profile/5c28bae0000000000602f154?xhsshare=CopyLink&amp;appuid=56c6847d1c07df21022ba284&amp;apptime=1596593951" TargetMode="External"/><Relationship Id="rId1" Type="http://schemas.openxmlformats.org/officeDocument/2006/relationships/hyperlink" Target="https://www.xiaohongshu.com/user/profile/5c23449e000000000703c832?xhsshare=CopyLink&amp;appuid=5c23449e000000000703c832&amp;apptime=1593416055" TargetMode="External"/><Relationship Id="rId6" Type="http://schemas.openxmlformats.org/officeDocument/2006/relationships/hyperlink" Target="https://www.xiaohongshu.com/user/profile/5b65813a4b523800017f6ac3?xhsshare=CopyLink&amp;appuid=5b65813a4b523800017f6ac3&amp;apptime=1567060780" TargetMode="External"/><Relationship Id="rId11" Type="http://schemas.openxmlformats.org/officeDocument/2006/relationships/hyperlink" Target="https://www.xiaohongshu.com/user/profile/5e5e34dd0000000001000310?xhsshare=CopyLink&amp;appuid=5e5e34dd0000000001000310&amp;apptime=1604587869" TargetMode="External"/><Relationship Id="rId24" Type="http://schemas.openxmlformats.org/officeDocument/2006/relationships/hyperlink" Target="https://www.xiaohongshu.com/user/profile/5eb154780000000001002e67?xhsshare=CopyLink&amp;appuid=5eb154780000000001002e67&amp;apptime=1604590207" TargetMode="External"/><Relationship Id="rId32" Type="http://schemas.openxmlformats.org/officeDocument/2006/relationships/hyperlink" Target="https://www.xiaohongshu.com/user/profile/5baf31c144deec0001b61c6b?xhsshare=CopyLink&amp;appuid=5baf31c144deec0001b61c6b&amp;apptime=1589166983" TargetMode="External"/><Relationship Id="rId37" Type="http://schemas.openxmlformats.org/officeDocument/2006/relationships/hyperlink" Target="https://www.xiaohongshu.com/user/profile/56c6847d1c07df21022ba284?xhsshare=CopyLink&amp;appuid=56c6847d1c07df21022ba284&amp;apptime=1601187152" TargetMode="External"/><Relationship Id="rId40" Type="http://schemas.openxmlformats.org/officeDocument/2006/relationships/hyperlink" Target="https://www.xiaohongshu.com/user/profile/5bb6f46b6ccde00001685797?xhsshare=CopyLink&amp;appuid=5bb6f46b6ccde00001685797&amp;apptime=15749" TargetMode="External"/><Relationship Id="rId45" Type="http://schemas.openxmlformats.org/officeDocument/2006/relationships/hyperlink" Target="https://www.xiaohongshu.com/user/profile/5b5955bae8ac2b5ce3c676ed?xhsshare=CopyLink&amp;appuid=5b5955bae8ac2b5ce3c676ed&amp;apptime=1600399124" TargetMode="External"/><Relationship Id="rId5" Type="http://schemas.openxmlformats.org/officeDocument/2006/relationships/hyperlink" Target="https://www.xiaohongshu.com/user/profile/598eebf250c4b44824942b8a?xhsshare=CopyLink&amp;appuid=598eebf250c4b44824942b8a&amp;apptime=1603441563" TargetMode="External"/><Relationship Id="rId15" Type="http://schemas.openxmlformats.org/officeDocument/2006/relationships/hyperlink" Target="https://www.xiaohongshu.com/user/profile/5bade50567121e0001dd74df?xhsshare=CopyLink&amp;appuid=5bade50567121e0001dd74df&amp;apptime=1574134539" TargetMode="External"/><Relationship Id="rId23" Type="http://schemas.openxmlformats.org/officeDocument/2006/relationships/hyperlink" Target="https://www.xiaohongshu.com/user/profile/5a4b1f2d4eacab2f595bff75?xhsshare=CopyLink&amp;appuid=5a4b1f2d4eacab2f595bff75&amp;apptime=1604631491" TargetMode="External"/><Relationship Id="rId28" Type="http://schemas.openxmlformats.org/officeDocument/2006/relationships/hyperlink" Target="https://www.xiaohongshu.com/user/profile/5997a0dc82ec394bed8fbeb0?xhsshare=CopyLink&amp;appuid=5997a0dc82ec394bed8fbeb0&amp;apptime=1604584305" TargetMode="External"/><Relationship Id="rId36" Type="http://schemas.openxmlformats.org/officeDocument/2006/relationships/hyperlink" Target="https://www.xiaohongshu.com/user/profile/5c2f0d6e000000000501a011?xhsshare=CopyLink&amp;appuid=5c2f0d6e000000000501a011&amp;apptime=1560402594" TargetMode="External"/><Relationship Id="rId10" Type="http://schemas.openxmlformats.org/officeDocument/2006/relationships/hyperlink" Target="https://www.xiaohongshu.com/user/profile/5b1e2d7c11be1075a48ea7d7?xhsshare=CopyLink&amp;appuid=5927fb535e87e73932bd7066&amp;apptime=1596768686" TargetMode="External"/><Relationship Id="rId19" Type="http://schemas.openxmlformats.org/officeDocument/2006/relationships/hyperlink" Target="https://www.xiaohongshu.com/user/profile/5bec319a4fdf8a00010bf4ff?xhsshare=CopyLink&amp;appuid=5bf5473b349073000171c6bb&amp;apptime=1603689373" TargetMode="External"/><Relationship Id="rId31" Type="http://schemas.openxmlformats.org/officeDocument/2006/relationships/hyperlink" Target="https://www.xiaohongshu.com/user/profile/5c19f1ca000000000603e0bf?xhsshare=CopyLink&amp;appuid=5bb6f46b6ccde00001685797&amp;apptime=1588921124" TargetMode="External"/><Relationship Id="rId44" Type="http://schemas.openxmlformats.org/officeDocument/2006/relationships/hyperlink" Target="https://www.xiaohongshu.com/user/profile/5baddd0d8e36b50001ae16ac?xhsshare=CopyLink&amp;appuid=5baddd0d8e36b50001ae16ac&amp;apptime=1597982443" TargetMode="External"/><Relationship Id="rId4" Type="http://schemas.openxmlformats.org/officeDocument/2006/relationships/hyperlink" Target="https://www.xiaohongshu.com/user/profile/5bf92bd3f1819b0001ce27c9?xhsshare=CopyLink&amp;appuid=5bf92bd3f1819b0001ce27c9&amp;apptime=1592632706" TargetMode="External"/><Relationship Id="rId9" Type="http://schemas.openxmlformats.org/officeDocument/2006/relationships/hyperlink" Target="https://www.xiaohongshu.com/user/profile/55e266aac2bdeb2a1e56a480?xhsshare=CopyLink&amp;appuid=55e266aac2bdeb2a1e56a480&amp;apptime=1604589729" TargetMode="External"/><Relationship Id="rId14" Type="http://schemas.openxmlformats.org/officeDocument/2006/relationships/hyperlink" Target="https://www.xiaohongshu.com/user/profile/58837ebe50c4b46f0dd1e006?xhsshare=CopyLink&amp;appuid=58837ebe50c4b46f0dd1e006&amp;apptime=1582529433" TargetMode="External"/><Relationship Id="rId22" Type="http://schemas.openxmlformats.org/officeDocument/2006/relationships/hyperlink" Target="https://www.xiaohongshu.com/user/profile/5dad912c0000000001002bb4?xhsshare=CopyLink&amp;appuid=5dad912c0000000001002bb4&amp;apptime=1604585179" TargetMode="External"/><Relationship Id="rId27" Type="http://schemas.openxmlformats.org/officeDocument/2006/relationships/hyperlink" Target="https://www.xiaohongshu.com/user/profile/569d8fc11c07df52289c4ad5?xhsshare=CopyLink&amp;appuid=569d8fc11c07df52289c4ad5&amp;apptime=1604584918" TargetMode="External"/><Relationship Id="rId30" Type="http://schemas.openxmlformats.org/officeDocument/2006/relationships/hyperlink" Target="https://www.xiaohongshu.com/user/profile/5b66e6f6423b0a0001882971?xhsshare=CopyLink&amp;appuid=5b66e6f6423b0a0001882971&amp;apptime=1604637963" TargetMode="External"/><Relationship Id="rId35" Type="http://schemas.openxmlformats.org/officeDocument/2006/relationships/hyperlink" Target="https://www.xiaohongshu.com/user/profile/5bff98e20000000005013294?xhsshare=CopyLink&amp;appuid=5bff98e20000000005013294&amp;apptime=1551843906" TargetMode="External"/><Relationship Id="rId43" Type="http://schemas.openxmlformats.org/officeDocument/2006/relationships/hyperlink" Target="https://www.xiaohongshu.com/user/profile/58c544bb6a6a695eb40c84e3?xhsshare=CopyLink&amp;appuid=58c544bb6a6a695eb40c84e3&amp;apptime=1582553093"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xiaohongshu.com/user/profile/5eb7713000000000010045f7?xhsshare=CopyLink&amp;appuid=5eb7713000000000010045f7&amp;apptime=1604623302" TargetMode="External"/><Relationship Id="rId13" Type="http://schemas.openxmlformats.org/officeDocument/2006/relationships/hyperlink" Target="https://www.xiaohongshu.com/user/profile/5f1bd74e000000000101e80f?xhsshare=CopyLink&amp;appuid=5f1bd74e000000000101e80f&amp;apptime=1604584870" TargetMode="External"/><Relationship Id="rId18" Type="http://schemas.openxmlformats.org/officeDocument/2006/relationships/hyperlink" Target="https://www.xiaohongshu.com/user/profile/5bc9b394dbcfaf0001605159?xhsshare=CopyLink&amp;appuid=5bc9b394dbcfaf0001605159&amp;apptime=1595383844" TargetMode="External"/><Relationship Id="rId3" Type="http://schemas.openxmlformats.org/officeDocument/2006/relationships/hyperlink" Target="https://www.xiaohongshu.com/user/profile/5e76ecdd0000000001009108?xhsshare=CopyLink&amp;appuid=5e76ecdd0000000001009108&amp;apptime=1592304875" TargetMode="External"/><Relationship Id="rId7" Type="http://schemas.openxmlformats.org/officeDocument/2006/relationships/hyperlink" Target="https://www.xiaohongshu.com/user/profile/59a52f086a6a69358b171297?xhsshare=CopyLink&amp;appuid=59a52f086a6a69358b171297&amp;apptime=1596176173" TargetMode="External"/><Relationship Id="rId12" Type="http://schemas.openxmlformats.org/officeDocument/2006/relationships/hyperlink" Target="https://www.xiaohongshu.com/user/profile/5bacacedaa7cbb0001f34c72?xhsshare=CopyLink&amp;appuid=5bacacedaa7cbb0001f34c72&amp;apptime=1553512427" TargetMode="External"/><Relationship Id="rId17" Type="http://schemas.openxmlformats.org/officeDocument/2006/relationships/hyperlink" Target="https://www.xiaohongshu.com/user/profile/5da6d9760000000001000b0a?xhsshare=CopyLink&amp;appuid=5da6d9760000000001000b0a&amp;apptime=1604641198" TargetMode="External"/><Relationship Id="rId2" Type="http://schemas.openxmlformats.org/officeDocument/2006/relationships/hyperlink" Target="https://www.xiaohongshu.com/user/profile/5948befc50c4b41354cc7037?xhsshare=CopyLink&amp;appuid=5948befc50c4b41354cc7037&amp;apptime=1598605071" TargetMode="External"/><Relationship Id="rId16" Type="http://schemas.openxmlformats.org/officeDocument/2006/relationships/hyperlink" Target="https://www.xiaohongshu.com/user/profile/5d32acb30000000011028c35?xhsshare=CopyLink&amp;appuid=5d32acb30000000011028c35&amp;apptime=1604397221" TargetMode="External"/><Relationship Id="rId1" Type="http://schemas.openxmlformats.org/officeDocument/2006/relationships/hyperlink" Target="https://www.xiaohongshu.com/user/profile/5b55cf1a4eacab79864b4d6a?xhsshare=CopyLink&amp;appuid=5b55cf1a4eacab79864b4d6a&amp;apptime=1571638097" TargetMode="External"/><Relationship Id="rId6" Type="http://schemas.openxmlformats.org/officeDocument/2006/relationships/hyperlink" Target="https://www.xiaohongshu.com/user/profile/5b4364f7e8ac2b4bcfc508b1?xhsshare=CopyLink&amp;appuid=5b4364f7e8ac2b4bcfc508b1&amp;apptime=1596857646" TargetMode="External"/><Relationship Id="rId11" Type="http://schemas.openxmlformats.org/officeDocument/2006/relationships/hyperlink" Target="https://www.xiaohongshu.com/user/profile/5e52be7b00000000010060a5?xhsshare=CopyLink&amp;appuid=5e52be7b00000000010060a5&amp;apptime=1602603632" TargetMode="External"/><Relationship Id="rId5" Type="http://schemas.openxmlformats.org/officeDocument/2006/relationships/hyperlink" Target="https://www.xiaohongshu.com/user/profile/593de35b50c4b45ec9c386b3?xhsshare=CopyLink&amp;appuid=58fb3fbe6a6a693190f8cb36&amp;apptime=1600763662" TargetMode="External"/><Relationship Id="rId15" Type="http://schemas.openxmlformats.org/officeDocument/2006/relationships/hyperlink" Target="https://www.xiaohongshu.com/user/profile/5bcc16238c138d0001f31079?xhsshare=CopyLink&amp;appuid=5bcc16238c138d0001f31079&amp;apptime=1563426503" TargetMode="External"/><Relationship Id="rId10" Type="http://schemas.openxmlformats.org/officeDocument/2006/relationships/hyperlink" Target="https://www.xiaohongshu.com/user/profile/5bea7341bbdc4c000130e0db?xhsshare=CopyLink&amp;appuid=5bea7341bbdc4c000130e0db&amp;apptime=1604584161" TargetMode="External"/><Relationship Id="rId4" Type="http://schemas.openxmlformats.org/officeDocument/2006/relationships/hyperlink" Target="https://www.xiaohongshu.com/user/profile/5c1767230000000005011c71?xhsshare=CopyLink&amp;appuid=5c1767230000000005011c71&amp;apptime=1602554635" TargetMode="External"/><Relationship Id="rId9" Type="http://schemas.openxmlformats.org/officeDocument/2006/relationships/hyperlink" Target="https://www.xiaohongshu.com/user/profile/5daa54ff00000000010007c4?xhsshare=CopyLink&amp;appuid=5daa54ff00000000010007c4&amp;apptime=1596185449" TargetMode="External"/><Relationship Id="rId14" Type="http://schemas.openxmlformats.org/officeDocument/2006/relationships/hyperlink" Target="https://www.xiaohongshu.com/user/profile/5b71c7d39fce550001ae4909?xhsshare=CopyLink&amp;appuid=5b71c7d39fce550001ae4909&amp;apptime=160462533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79995117038483843"/>
    <pageSetUpPr fitToPage="1"/>
  </sheetPr>
  <dimension ref="A1:AF94"/>
  <sheetViews>
    <sheetView showGridLines="0" tabSelected="1" zoomScale="85" zoomScaleNormal="85" workbookViewId="0">
      <pane xSplit="15" ySplit="2" topLeftCell="P3" activePane="bottomRight" state="frozen"/>
      <selection pane="topRight"/>
      <selection pane="bottomLeft"/>
      <selection pane="bottomRight" activeCell="R99" sqref="R99"/>
    </sheetView>
  </sheetViews>
  <sheetFormatPr baseColWidth="10" defaultColWidth="9.33203125" defaultRowHeight="30.75" customHeight="1"/>
  <cols>
    <col min="1" max="1" width="1.77734375" style="77" customWidth="1"/>
    <col min="2" max="2" width="20.88671875" style="78" customWidth="1"/>
    <col min="3" max="3" width="1.77734375" style="79" customWidth="1"/>
    <col min="4" max="4" width="13.33203125" style="80" customWidth="1"/>
    <col min="5" max="7" width="13.33203125" style="81" customWidth="1"/>
    <col min="8" max="8" width="8.6640625" style="82" customWidth="1"/>
    <col min="9" max="9" width="8.88671875" style="82" customWidth="1"/>
    <col min="10" max="10" width="13.33203125" style="81" customWidth="1"/>
    <col min="11" max="11" width="8.33203125" style="81" hidden="1" customWidth="1"/>
    <col min="12" max="12" width="13.33203125" style="83" hidden="1" customWidth="1"/>
    <col min="13" max="13" width="13.6640625" style="80" hidden="1" customWidth="1"/>
    <col min="14" max="14" width="8.6640625" style="84" hidden="1" customWidth="1"/>
    <col min="15" max="15" width="10.21875" style="84" hidden="1" customWidth="1"/>
    <col min="16" max="18" width="8.109375" style="85" customWidth="1"/>
    <col min="20" max="21" width="8.109375" style="86" customWidth="1"/>
    <col min="22" max="24" width="18.88671875" style="86" hidden="1" customWidth="1"/>
    <col min="25" max="25" width="21.33203125" style="86" hidden="1" customWidth="1"/>
    <col min="26" max="26" width="10.44140625" style="86" customWidth="1"/>
    <col min="27" max="28" width="8.33203125" style="87" customWidth="1"/>
    <col min="29" max="29" width="8.33203125" style="88" customWidth="1"/>
    <col min="30" max="32" width="9.33203125" style="81"/>
    <col min="33" max="16384" width="9.33203125" style="80"/>
  </cols>
  <sheetData>
    <row r="1" spans="2:32" ht="51" customHeight="1">
      <c r="B1" s="89" t="s">
        <v>0</v>
      </c>
      <c r="D1" s="90" t="s">
        <v>1</v>
      </c>
      <c r="E1" s="90"/>
      <c r="F1" s="90"/>
      <c r="G1" s="90"/>
      <c r="H1" s="91"/>
      <c r="I1" s="91"/>
      <c r="J1" s="90"/>
      <c r="K1" s="90"/>
      <c r="L1" s="90"/>
      <c r="M1" s="90"/>
      <c r="N1" s="114"/>
      <c r="O1" s="114"/>
      <c r="P1" s="115"/>
      <c r="Q1" s="115"/>
      <c r="R1" s="115"/>
      <c r="S1" s="90"/>
      <c r="T1" s="90"/>
      <c r="U1" s="90"/>
      <c r="V1" s="90"/>
      <c r="W1" s="90"/>
      <c r="X1" s="170"/>
      <c r="Y1" s="170"/>
      <c r="Z1" s="204"/>
      <c r="AA1" s="204"/>
      <c r="AB1" s="204"/>
      <c r="AC1" s="205"/>
    </row>
    <row r="2" spans="2:32" ht="30.75" customHeight="1">
      <c r="B2" s="92">
        <v>44165</v>
      </c>
      <c r="D2" s="93" t="s">
        <v>2</v>
      </c>
      <c r="E2" s="93" t="s">
        <v>3</v>
      </c>
      <c r="F2" s="93" t="s">
        <v>4</v>
      </c>
      <c r="G2" s="93" t="s">
        <v>5</v>
      </c>
      <c r="H2" s="94" t="s">
        <v>6</v>
      </c>
      <c r="I2" s="94" t="s">
        <v>7</v>
      </c>
      <c r="J2" s="93" t="s">
        <v>8</v>
      </c>
      <c r="K2" s="93" t="s">
        <v>9</v>
      </c>
      <c r="L2" s="116" t="s">
        <v>10</v>
      </c>
      <c r="M2" s="117" t="s">
        <v>11</v>
      </c>
      <c r="N2" s="118" t="s">
        <v>12</v>
      </c>
      <c r="O2" s="119" t="s">
        <v>13</v>
      </c>
      <c r="P2" s="93" t="s">
        <v>14</v>
      </c>
      <c r="Q2" s="171" t="s">
        <v>15</v>
      </c>
      <c r="R2" s="171" t="s">
        <v>16</v>
      </c>
      <c r="S2" s="172" t="s">
        <v>17</v>
      </c>
      <c r="T2" s="172" t="s">
        <v>18</v>
      </c>
      <c r="U2" s="173" t="s">
        <v>19</v>
      </c>
      <c r="V2" s="173" t="s">
        <v>20</v>
      </c>
      <c r="W2" s="173" t="s">
        <v>21</v>
      </c>
      <c r="X2" s="174" t="s">
        <v>22</v>
      </c>
      <c r="Y2" s="174" t="s">
        <v>23</v>
      </c>
      <c r="Z2" s="206" t="s">
        <v>24</v>
      </c>
      <c r="AA2" s="206" t="s">
        <v>25</v>
      </c>
      <c r="AB2" s="206" t="s">
        <v>26</v>
      </c>
      <c r="AC2" s="207" t="s">
        <v>27</v>
      </c>
      <c r="AD2" s="208" t="s">
        <v>28</v>
      </c>
      <c r="AE2" s="208" t="s">
        <v>29</v>
      </c>
      <c r="AF2" s="81" t="s">
        <v>30</v>
      </c>
    </row>
    <row r="3" spans="2:32" ht="30.75" customHeight="1">
      <c r="B3" s="89" t="s">
        <v>31</v>
      </c>
      <c r="D3" s="95" t="s">
        <v>32</v>
      </c>
      <c r="E3" s="95" t="s">
        <v>33</v>
      </c>
      <c r="F3" s="95" t="s">
        <v>34</v>
      </c>
      <c r="G3" s="95" t="s">
        <v>35</v>
      </c>
      <c r="H3" s="96">
        <v>16000</v>
      </c>
      <c r="I3" s="96">
        <v>200</v>
      </c>
      <c r="J3" s="95" t="s">
        <v>36</v>
      </c>
      <c r="K3" s="120">
        <v>15850279720</v>
      </c>
      <c r="L3" s="121"/>
      <c r="M3" s="122"/>
      <c r="N3" s="123"/>
      <c r="O3" s="124"/>
      <c r="P3" s="125" t="s">
        <v>37</v>
      </c>
      <c r="Q3" s="125">
        <v>10</v>
      </c>
      <c r="R3" s="125">
        <v>10</v>
      </c>
      <c r="S3" s="128" t="s">
        <v>37</v>
      </c>
      <c r="T3" s="175">
        <v>200</v>
      </c>
      <c r="U3" s="176" t="s">
        <v>38</v>
      </c>
      <c r="V3" s="177"/>
      <c r="W3" s="177"/>
      <c r="X3" s="177" t="e">
        <v>#N/A</v>
      </c>
      <c r="Y3" s="177"/>
      <c r="Z3" s="209">
        <v>51</v>
      </c>
      <c r="AA3" s="210">
        <v>27</v>
      </c>
      <c r="AB3" s="211">
        <v>21</v>
      </c>
      <c r="AC3" s="212"/>
      <c r="AD3" s="213"/>
      <c r="AE3" s="213" t="s">
        <v>37</v>
      </c>
      <c r="AF3" s="213" t="s">
        <v>39</v>
      </c>
    </row>
    <row r="4" spans="2:32" ht="30.75" customHeight="1">
      <c r="B4" s="97">
        <f ca="1">婚礼日期-TODAY()</f>
        <v>-122</v>
      </c>
      <c r="D4" s="95" t="s">
        <v>40</v>
      </c>
      <c r="E4" s="95" t="s">
        <v>41</v>
      </c>
      <c r="F4" s="95" t="s">
        <v>42</v>
      </c>
      <c r="G4" s="98" t="s">
        <v>43</v>
      </c>
      <c r="H4" s="96">
        <v>12755</v>
      </c>
      <c r="I4" s="96">
        <v>200</v>
      </c>
      <c r="J4" s="95" t="s">
        <v>44</v>
      </c>
      <c r="K4" s="120">
        <v>13059122255</v>
      </c>
      <c r="L4" s="121"/>
      <c r="M4" s="122"/>
      <c r="N4" s="123"/>
      <c r="O4" s="124"/>
      <c r="P4" s="125" t="s">
        <v>37</v>
      </c>
      <c r="Q4" s="125">
        <v>10</v>
      </c>
      <c r="R4" s="125">
        <v>9</v>
      </c>
      <c r="S4" s="128" t="s">
        <v>37</v>
      </c>
      <c r="T4" s="175">
        <v>200</v>
      </c>
      <c r="U4" s="178" t="s">
        <v>45</v>
      </c>
      <c r="V4" s="179"/>
      <c r="W4" s="177"/>
      <c r="X4" s="180" t="s">
        <v>46</v>
      </c>
      <c r="Y4" s="180" t="s">
        <v>47</v>
      </c>
      <c r="Z4" s="209">
        <v>21</v>
      </c>
      <c r="AA4" s="210">
        <v>14</v>
      </c>
      <c r="AB4" s="211">
        <v>6</v>
      </c>
      <c r="AC4" s="212">
        <v>10</v>
      </c>
      <c r="AD4" s="213"/>
      <c r="AE4" s="213" t="s">
        <v>37</v>
      </c>
      <c r="AF4" s="213" t="s">
        <v>39</v>
      </c>
    </row>
    <row r="5" spans="2:32" ht="30.75" customHeight="1">
      <c r="B5" s="99" t="s">
        <v>48</v>
      </c>
      <c r="D5" s="95" t="s">
        <v>49</v>
      </c>
      <c r="E5" s="95" t="s">
        <v>50</v>
      </c>
      <c r="F5" s="95" t="s">
        <v>51</v>
      </c>
      <c r="G5" s="95" t="s">
        <v>52</v>
      </c>
      <c r="H5" s="96">
        <v>10000</v>
      </c>
      <c r="I5" s="96">
        <v>200</v>
      </c>
      <c r="J5" s="95" t="s">
        <v>53</v>
      </c>
      <c r="K5" s="120">
        <v>13258225571</v>
      </c>
      <c r="L5" s="121"/>
      <c r="M5" s="122"/>
      <c r="N5" s="123"/>
      <c r="O5" s="124"/>
      <c r="P5" s="125" t="s">
        <v>37</v>
      </c>
      <c r="Q5" s="125">
        <v>10</v>
      </c>
      <c r="R5" s="125">
        <v>9</v>
      </c>
      <c r="S5" s="128" t="s">
        <v>37</v>
      </c>
      <c r="T5" s="129">
        <v>200</v>
      </c>
      <c r="U5" s="181" t="s">
        <v>54</v>
      </c>
      <c r="V5" s="177"/>
      <c r="W5" s="177"/>
      <c r="X5" s="180" t="s">
        <v>55</v>
      </c>
      <c r="Y5" s="180" t="s">
        <v>56</v>
      </c>
      <c r="Z5" s="209">
        <v>24</v>
      </c>
      <c r="AA5" s="210">
        <v>10</v>
      </c>
      <c r="AB5" s="211">
        <v>1</v>
      </c>
      <c r="AC5" s="212">
        <v>1</v>
      </c>
      <c r="AD5" s="213"/>
      <c r="AE5" s="213" t="s">
        <v>37</v>
      </c>
      <c r="AF5" s="213" t="s">
        <v>39</v>
      </c>
    </row>
    <row r="6" spans="2:32" ht="30.75" customHeight="1">
      <c r="B6" s="100">
        <f>tbl邀请[[#Totals],[小红书昵称]]</f>
        <v>91</v>
      </c>
      <c r="D6" s="95" t="s">
        <v>57</v>
      </c>
      <c r="E6" s="95" t="s">
        <v>58</v>
      </c>
      <c r="F6" s="95" t="s">
        <v>59</v>
      </c>
      <c r="G6" s="95" t="s">
        <v>60</v>
      </c>
      <c r="H6" s="96">
        <v>32000</v>
      </c>
      <c r="I6" s="96">
        <v>300</v>
      </c>
      <c r="J6" s="95" t="s">
        <v>58</v>
      </c>
      <c r="K6" s="120">
        <v>19898197612</v>
      </c>
      <c r="L6" s="121"/>
      <c r="M6" s="122"/>
      <c r="N6" s="123"/>
      <c r="O6" s="124"/>
      <c r="P6" s="125" t="s">
        <v>37</v>
      </c>
      <c r="Q6" s="125">
        <v>10</v>
      </c>
      <c r="R6" s="125">
        <v>9</v>
      </c>
      <c r="S6" s="128" t="s">
        <v>37</v>
      </c>
      <c r="T6" s="175">
        <v>300</v>
      </c>
      <c r="U6" s="178" t="s">
        <v>61</v>
      </c>
      <c r="V6" s="179" t="s">
        <v>62</v>
      </c>
      <c r="W6" s="177"/>
      <c r="X6" s="180" t="s">
        <v>63</v>
      </c>
      <c r="Y6" s="180" t="s">
        <v>64</v>
      </c>
      <c r="Z6" s="209">
        <v>101</v>
      </c>
      <c r="AA6" s="210">
        <v>40</v>
      </c>
      <c r="AB6" s="211">
        <v>48</v>
      </c>
      <c r="AC6" s="212">
        <v>48</v>
      </c>
      <c r="AD6" s="213"/>
      <c r="AE6" s="213" t="s">
        <v>37</v>
      </c>
      <c r="AF6" s="213" t="s">
        <v>39</v>
      </c>
    </row>
    <row r="7" spans="2:32" ht="30.75" customHeight="1">
      <c r="B7" s="99" t="s">
        <v>65</v>
      </c>
      <c r="D7" s="95" t="s">
        <v>66</v>
      </c>
      <c r="E7" s="95" t="s">
        <v>67</v>
      </c>
      <c r="F7" s="95" t="s">
        <v>68</v>
      </c>
      <c r="G7" s="95" t="s">
        <v>69</v>
      </c>
      <c r="H7" s="96">
        <v>12000</v>
      </c>
      <c r="I7" s="96">
        <v>200</v>
      </c>
      <c r="J7" s="95" t="s">
        <v>67</v>
      </c>
      <c r="K7" s="126">
        <v>18378105192</v>
      </c>
      <c r="L7" s="127"/>
      <c r="M7" s="128"/>
      <c r="N7" s="129"/>
      <c r="O7" s="130"/>
      <c r="P7" s="125" t="s">
        <v>37</v>
      </c>
      <c r="Q7" s="125">
        <v>9</v>
      </c>
      <c r="R7" s="125">
        <v>1</v>
      </c>
      <c r="S7" s="128" t="s">
        <v>37</v>
      </c>
      <c r="T7" s="129">
        <v>200</v>
      </c>
      <c r="U7" s="176" t="s">
        <v>70</v>
      </c>
      <c r="V7" s="178"/>
      <c r="W7" s="182"/>
      <c r="X7" s="182" t="s">
        <v>71</v>
      </c>
      <c r="Y7" s="182" t="s">
        <v>72</v>
      </c>
      <c r="Z7" s="209">
        <v>5</v>
      </c>
      <c r="AA7" s="210">
        <v>2</v>
      </c>
      <c r="AB7" s="211">
        <v>27</v>
      </c>
      <c r="AC7" s="212"/>
      <c r="AD7" s="213"/>
      <c r="AE7" s="213"/>
      <c r="AF7" s="213" t="s">
        <v>39</v>
      </c>
    </row>
    <row r="8" spans="2:32" ht="31.5" customHeight="1">
      <c r="B8" s="100">
        <f>tbl邀请[[#Totals],[拍单日期]]</f>
        <v>0</v>
      </c>
      <c r="D8" s="95" t="s">
        <v>73</v>
      </c>
      <c r="E8" s="95" t="s">
        <v>74</v>
      </c>
      <c r="F8" s="95" t="s">
        <v>75</v>
      </c>
      <c r="G8" s="95" t="s">
        <v>76</v>
      </c>
      <c r="H8" s="96">
        <v>12000</v>
      </c>
      <c r="I8" s="96">
        <v>200</v>
      </c>
      <c r="J8" s="95" t="s">
        <v>77</v>
      </c>
      <c r="K8" s="131">
        <v>13825317775</v>
      </c>
      <c r="L8" s="132"/>
      <c r="M8" s="133"/>
      <c r="N8" s="134"/>
      <c r="O8" s="135"/>
      <c r="P8" s="125" t="s">
        <v>37</v>
      </c>
      <c r="Q8" s="125">
        <v>10</v>
      </c>
      <c r="R8" s="125">
        <v>8</v>
      </c>
      <c r="S8" s="128" t="s">
        <v>37</v>
      </c>
      <c r="T8" s="129">
        <v>200</v>
      </c>
      <c r="U8" s="176" t="s">
        <v>78</v>
      </c>
      <c r="V8" s="183"/>
      <c r="W8" s="183"/>
      <c r="X8" s="183" t="s">
        <v>79</v>
      </c>
      <c r="Y8" s="183" t="s">
        <v>80</v>
      </c>
      <c r="Z8" s="209">
        <v>31</v>
      </c>
      <c r="AA8" s="210">
        <v>19</v>
      </c>
      <c r="AB8" s="211">
        <v>8</v>
      </c>
      <c r="AC8" s="212"/>
      <c r="AD8" s="213"/>
      <c r="AE8" s="213" t="s">
        <v>37</v>
      </c>
      <c r="AF8" s="213" t="s">
        <v>39</v>
      </c>
    </row>
    <row r="9" spans="2:32" ht="30.75" customHeight="1">
      <c r="B9" s="99" t="s">
        <v>81</v>
      </c>
      <c r="D9" s="95" t="s">
        <v>82</v>
      </c>
      <c r="E9" s="95" t="s">
        <v>83</v>
      </c>
      <c r="F9" s="95" t="s">
        <v>84</v>
      </c>
      <c r="G9" s="95" t="s">
        <v>85</v>
      </c>
      <c r="H9" s="96">
        <v>11100</v>
      </c>
      <c r="I9" s="96">
        <v>200</v>
      </c>
      <c r="J9" s="95" t="s">
        <v>86</v>
      </c>
      <c r="K9" s="120">
        <v>15219391264</v>
      </c>
      <c r="L9" s="121"/>
      <c r="M9" s="122"/>
      <c r="N9" s="123"/>
      <c r="O9" s="124"/>
      <c r="P9" s="125" t="s">
        <v>37</v>
      </c>
      <c r="Q9" s="125">
        <v>8</v>
      </c>
      <c r="R9" s="125">
        <v>7</v>
      </c>
      <c r="S9" s="128" t="s">
        <v>37</v>
      </c>
      <c r="T9" s="129">
        <v>200</v>
      </c>
      <c r="U9" s="178" t="s">
        <v>87</v>
      </c>
      <c r="V9" s="177"/>
      <c r="W9" s="177"/>
      <c r="X9" s="180" t="s">
        <v>88</v>
      </c>
      <c r="Y9" s="180" t="s">
        <v>89</v>
      </c>
      <c r="Z9" s="209">
        <v>35</v>
      </c>
      <c r="AA9" s="210">
        <v>25</v>
      </c>
      <c r="AB9" s="211">
        <v>21</v>
      </c>
      <c r="AC9" s="212">
        <v>21</v>
      </c>
      <c r="AD9" s="213"/>
      <c r="AE9" s="213" t="s">
        <v>37</v>
      </c>
      <c r="AF9" s="213" t="s">
        <v>39</v>
      </c>
    </row>
    <row r="10" spans="2:32" ht="30.75" customHeight="1">
      <c r="B10" s="100">
        <f>tbl邀请[[#Totals],[是否交稿]]</f>
        <v>86</v>
      </c>
      <c r="D10" s="95" t="s">
        <v>90</v>
      </c>
      <c r="E10" s="95" t="s">
        <v>91</v>
      </c>
      <c r="F10" s="95" t="s">
        <v>92</v>
      </c>
      <c r="G10" s="95" t="s">
        <v>93</v>
      </c>
      <c r="H10" s="96">
        <v>11000</v>
      </c>
      <c r="I10" s="96">
        <v>200</v>
      </c>
      <c r="J10" s="95" t="s">
        <v>94</v>
      </c>
      <c r="K10" s="120">
        <v>13411693693</v>
      </c>
      <c r="L10" s="121"/>
      <c r="M10" s="122"/>
      <c r="N10" s="123"/>
      <c r="O10" s="124"/>
      <c r="P10" s="125" t="s">
        <v>37</v>
      </c>
      <c r="Q10" s="125">
        <v>10</v>
      </c>
      <c r="R10" s="125">
        <v>7</v>
      </c>
      <c r="S10" s="128" t="s">
        <v>37</v>
      </c>
      <c r="T10" s="175">
        <v>200</v>
      </c>
      <c r="U10" s="176" t="s">
        <v>95</v>
      </c>
      <c r="V10" s="179" t="s">
        <v>96</v>
      </c>
      <c r="W10" s="177"/>
      <c r="X10" s="180" t="s">
        <v>97</v>
      </c>
      <c r="Y10" s="180" t="s">
        <v>98</v>
      </c>
      <c r="Z10" s="209">
        <v>48</v>
      </c>
      <c r="AA10" s="210">
        <v>21</v>
      </c>
      <c r="AB10" s="211">
        <v>27</v>
      </c>
      <c r="AC10" s="212">
        <v>30</v>
      </c>
      <c r="AD10" s="213"/>
      <c r="AE10" s="213" t="s">
        <v>37</v>
      </c>
      <c r="AF10" s="213" t="s">
        <v>39</v>
      </c>
    </row>
    <row r="11" spans="2:32" ht="30.75" customHeight="1">
      <c r="B11" s="99" t="s">
        <v>99</v>
      </c>
      <c r="D11" s="95" t="s">
        <v>100</v>
      </c>
      <c r="E11" s="95" t="s">
        <v>101</v>
      </c>
      <c r="F11" s="95" t="s">
        <v>102</v>
      </c>
      <c r="G11" s="95" t="s">
        <v>103</v>
      </c>
      <c r="H11" s="96">
        <v>12000</v>
      </c>
      <c r="I11" s="96">
        <v>200</v>
      </c>
      <c r="J11" s="95" t="s">
        <v>104</v>
      </c>
      <c r="K11" s="136">
        <v>13035681011</v>
      </c>
      <c r="L11" s="137"/>
      <c r="M11" s="138"/>
      <c r="N11" s="139"/>
      <c r="O11" s="140"/>
      <c r="P11" s="125" t="s">
        <v>37</v>
      </c>
      <c r="Q11" s="125">
        <v>9</v>
      </c>
      <c r="R11" s="125">
        <v>8</v>
      </c>
      <c r="S11" s="128" t="s">
        <v>37</v>
      </c>
      <c r="T11" s="175">
        <v>200</v>
      </c>
      <c r="U11" s="176" t="s">
        <v>105</v>
      </c>
      <c r="V11" s="184" t="s">
        <v>106</v>
      </c>
      <c r="W11" s="185"/>
      <c r="X11" s="186" t="s">
        <v>107</v>
      </c>
      <c r="Y11" s="186" t="s">
        <v>108</v>
      </c>
      <c r="Z11" s="209">
        <v>100</v>
      </c>
      <c r="AA11" s="210">
        <v>30</v>
      </c>
      <c r="AB11" s="211">
        <v>0</v>
      </c>
      <c r="AC11" s="212">
        <v>0</v>
      </c>
      <c r="AD11" s="213"/>
      <c r="AE11" s="213" t="s">
        <v>37</v>
      </c>
      <c r="AF11" s="213" t="s">
        <v>39</v>
      </c>
    </row>
    <row r="12" spans="2:32" ht="30.75" customHeight="1">
      <c r="B12" s="100">
        <f>tbl邀请[[#Totals],[是否发布]]</f>
        <v>87</v>
      </c>
      <c r="D12" s="101" t="s">
        <v>109</v>
      </c>
      <c r="E12" s="101" t="s">
        <v>110</v>
      </c>
      <c r="F12" s="101" t="s">
        <v>109</v>
      </c>
      <c r="G12" s="101" t="s">
        <v>111</v>
      </c>
      <c r="H12" s="102">
        <v>23000</v>
      </c>
      <c r="I12" s="102">
        <v>200</v>
      </c>
      <c r="J12" s="101" t="s">
        <v>112</v>
      </c>
      <c r="K12" s="141">
        <v>18277186076</v>
      </c>
      <c r="L12" s="142"/>
      <c r="M12" s="143"/>
      <c r="N12" s="144"/>
      <c r="O12" s="145"/>
      <c r="P12" s="146" t="s">
        <v>113</v>
      </c>
      <c r="Q12" s="146">
        <v>0</v>
      </c>
      <c r="R12" s="146">
        <v>0</v>
      </c>
      <c r="S12" s="146" t="s">
        <v>113</v>
      </c>
      <c r="T12" s="144">
        <v>0</v>
      </c>
      <c r="U12" s="187"/>
      <c r="V12" s="187"/>
      <c r="W12" s="187"/>
      <c r="X12" s="188" t="s">
        <v>114</v>
      </c>
      <c r="Y12" s="188" t="s">
        <v>115</v>
      </c>
      <c r="Z12" s="214"/>
      <c r="AA12" s="215"/>
      <c r="AB12" s="216"/>
      <c r="AC12" s="217"/>
      <c r="AD12" s="218"/>
      <c r="AE12" s="218"/>
      <c r="AF12" s="218" t="s">
        <v>39</v>
      </c>
    </row>
    <row r="13" spans="2:32" ht="30.75" customHeight="1">
      <c r="B13" s="99" t="s">
        <v>116</v>
      </c>
      <c r="D13" s="95" t="s">
        <v>117</v>
      </c>
      <c r="E13" s="95" t="s">
        <v>118</v>
      </c>
      <c r="F13" s="95" t="s">
        <v>119</v>
      </c>
      <c r="G13" s="95" t="s">
        <v>120</v>
      </c>
      <c r="H13" s="96">
        <v>11000</v>
      </c>
      <c r="I13" s="96">
        <v>200</v>
      </c>
      <c r="J13" s="95" t="s">
        <v>121</v>
      </c>
      <c r="K13" s="120">
        <v>17688324260</v>
      </c>
      <c r="L13" s="121"/>
      <c r="M13" s="122"/>
      <c r="N13" s="123"/>
      <c r="O13" s="124"/>
      <c r="P13" s="125" t="s">
        <v>37</v>
      </c>
      <c r="Q13" s="125">
        <v>10</v>
      </c>
      <c r="R13" s="125">
        <v>7</v>
      </c>
      <c r="S13" s="128" t="s">
        <v>37</v>
      </c>
      <c r="T13" s="175">
        <v>200</v>
      </c>
      <c r="U13" s="178" t="s">
        <v>122</v>
      </c>
      <c r="V13" s="177"/>
      <c r="W13" s="177"/>
      <c r="X13" s="180" t="s">
        <v>123</v>
      </c>
      <c r="Y13" s="180" t="s">
        <v>124</v>
      </c>
      <c r="Z13" s="209">
        <v>153</v>
      </c>
      <c r="AA13" s="210">
        <v>53</v>
      </c>
      <c r="AB13" s="211">
        <v>28</v>
      </c>
      <c r="AC13" s="212">
        <v>30</v>
      </c>
      <c r="AD13" s="213"/>
      <c r="AE13" s="213" t="s">
        <v>37</v>
      </c>
      <c r="AF13" s="213" t="s">
        <v>39</v>
      </c>
    </row>
    <row r="14" spans="2:32" ht="30.75" customHeight="1">
      <c r="B14" s="103">
        <f>tbl邀请[[#Totals],[拍单金额]]</f>
        <v>0</v>
      </c>
      <c r="D14" s="95" t="s">
        <v>125</v>
      </c>
      <c r="E14" s="95" t="s">
        <v>126</v>
      </c>
      <c r="F14" s="95" t="s">
        <v>127</v>
      </c>
      <c r="G14" s="95" t="s">
        <v>128</v>
      </c>
      <c r="H14" s="96">
        <v>16000</v>
      </c>
      <c r="I14" s="96">
        <v>200</v>
      </c>
      <c r="J14" s="95" t="s">
        <v>129</v>
      </c>
      <c r="K14" s="131">
        <v>13413189322</v>
      </c>
      <c r="L14" s="147"/>
      <c r="M14" s="148"/>
      <c r="N14" s="149"/>
      <c r="O14" s="150"/>
      <c r="P14" s="125" t="s">
        <v>37</v>
      </c>
      <c r="Q14" s="125">
        <v>10</v>
      </c>
      <c r="R14" s="125">
        <v>8</v>
      </c>
      <c r="S14" s="128" t="s">
        <v>37</v>
      </c>
      <c r="T14" s="129">
        <v>200</v>
      </c>
      <c r="U14" s="176" t="s">
        <v>130</v>
      </c>
      <c r="V14" s="189"/>
      <c r="W14" s="189"/>
      <c r="X14" s="189" t="s">
        <v>131</v>
      </c>
      <c r="Y14" s="189" t="s">
        <v>132</v>
      </c>
      <c r="Z14" s="209">
        <v>124</v>
      </c>
      <c r="AA14" s="210">
        <v>69</v>
      </c>
      <c r="AB14" s="211">
        <v>79</v>
      </c>
      <c r="AC14" s="212"/>
      <c r="AD14" s="213"/>
      <c r="AE14" s="213" t="s">
        <v>37</v>
      </c>
      <c r="AF14" s="213" t="s">
        <v>39</v>
      </c>
    </row>
    <row r="15" spans="2:32" ht="30.75" customHeight="1">
      <c r="B15" s="99" t="s">
        <v>133</v>
      </c>
      <c r="D15" s="95" t="s">
        <v>134</v>
      </c>
      <c r="E15" s="95" t="s">
        <v>135</v>
      </c>
      <c r="F15" s="95" t="s">
        <v>134</v>
      </c>
      <c r="G15" s="95" t="s">
        <v>136</v>
      </c>
      <c r="H15" s="96">
        <v>15000</v>
      </c>
      <c r="I15" s="96">
        <v>200</v>
      </c>
      <c r="J15" s="95" t="s">
        <v>137</v>
      </c>
      <c r="K15" s="120">
        <v>18033350881</v>
      </c>
      <c r="L15" s="121"/>
      <c r="M15" s="122"/>
      <c r="N15" s="123"/>
      <c r="O15" s="124"/>
      <c r="P15" s="125" t="s">
        <v>37</v>
      </c>
      <c r="Q15" s="125">
        <v>10</v>
      </c>
      <c r="R15" s="125">
        <v>9</v>
      </c>
      <c r="S15" s="128" t="s">
        <v>37</v>
      </c>
      <c r="T15" s="129">
        <v>200</v>
      </c>
      <c r="U15" s="178" t="s">
        <v>138</v>
      </c>
      <c r="V15" s="177"/>
      <c r="W15" s="177"/>
      <c r="X15" s="180" t="s">
        <v>139</v>
      </c>
      <c r="Y15" s="180" t="s">
        <v>140</v>
      </c>
      <c r="Z15" s="209">
        <v>63</v>
      </c>
      <c r="AA15" s="210">
        <v>38</v>
      </c>
      <c r="AB15" s="211">
        <v>28</v>
      </c>
      <c r="AC15" s="212">
        <v>31</v>
      </c>
      <c r="AD15" s="213"/>
      <c r="AE15" s="213" t="s">
        <v>37</v>
      </c>
      <c r="AF15" s="213" t="s">
        <v>39</v>
      </c>
    </row>
    <row r="16" spans="2:32" ht="30.75" customHeight="1">
      <c r="B16" s="103">
        <f>tbl邀请[[#Totals],[结算金额]]</f>
        <v>22700</v>
      </c>
      <c r="D16" s="95" t="s">
        <v>141</v>
      </c>
      <c r="E16" s="95" t="s">
        <v>142</v>
      </c>
      <c r="F16" s="95" t="s">
        <v>143</v>
      </c>
      <c r="G16" s="95" t="s">
        <v>144</v>
      </c>
      <c r="H16" s="96">
        <v>65000</v>
      </c>
      <c r="I16" s="96">
        <v>300</v>
      </c>
      <c r="J16" s="95" t="s">
        <v>145</v>
      </c>
      <c r="K16" s="120">
        <v>13341215770</v>
      </c>
      <c r="L16" s="121"/>
      <c r="M16" s="122"/>
      <c r="N16" s="123"/>
      <c r="O16" s="124"/>
      <c r="P16" s="125" t="s">
        <v>37</v>
      </c>
      <c r="Q16" s="125">
        <v>9</v>
      </c>
      <c r="R16" s="125">
        <v>1</v>
      </c>
      <c r="S16" s="128" t="s">
        <v>37</v>
      </c>
      <c r="T16" s="175">
        <v>300</v>
      </c>
      <c r="U16" s="178" t="s">
        <v>146</v>
      </c>
      <c r="V16" s="177"/>
      <c r="W16" s="177"/>
      <c r="X16" s="180" t="s">
        <v>147</v>
      </c>
      <c r="Y16" s="180" t="s">
        <v>148</v>
      </c>
      <c r="Z16" s="209">
        <v>47</v>
      </c>
      <c r="AA16" s="210">
        <v>46</v>
      </c>
      <c r="AB16" s="211">
        <v>0</v>
      </c>
      <c r="AC16" s="212">
        <v>0</v>
      </c>
      <c r="AD16" s="213"/>
      <c r="AE16" s="213" t="s">
        <v>37</v>
      </c>
      <c r="AF16" s="213" t="s">
        <v>39</v>
      </c>
    </row>
    <row r="17" spans="2:32" ht="30.75" customHeight="1">
      <c r="B17" s="99" t="s">
        <v>149</v>
      </c>
      <c r="D17" s="95" t="s">
        <v>150</v>
      </c>
      <c r="E17" s="95" t="s">
        <v>151</v>
      </c>
      <c r="F17" s="95" t="s">
        <v>152</v>
      </c>
      <c r="G17" s="95" t="s">
        <v>153</v>
      </c>
      <c r="H17" s="96">
        <v>11000</v>
      </c>
      <c r="I17" s="96">
        <v>200</v>
      </c>
      <c r="J17" s="95" t="s">
        <v>154</v>
      </c>
      <c r="K17" s="126">
        <v>18819773864</v>
      </c>
      <c r="L17" s="127"/>
      <c r="M17" s="128"/>
      <c r="N17" s="129"/>
      <c r="O17" s="130"/>
      <c r="P17" s="125" t="s">
        <v>37</v>
      </c>
      <c r="Q17" s="125">
        <v>9</v>
      </c>
      <c r="R17" s="125">
        <v>8</v>
      </c>
      <c r="S17" s="128" t="s">
        <v>37</v>
      </c>
      <c r="T17" s="129">
        <v>200</v>
      </c>
      <c r="U17" s="178" t="s">
        <v>155</v>
      </c>
      <c r="V17" s="182"/>
      <c r="W17" s="182"/>
      <c r="X17" s="190" t="s">
        <v>156</v>
      </c>
      <c r="Y17" s="190" t="s">
        <v>157</v>
      </c>
      <c r="Z17" s="209">
        <v>122</v>
      </c>
      <c r="AA17" s="210">
        <v>40</v>
      </c>
      <c r="AB17" s="211">
        <v>23</v>
      </c>
      <c r="AC17" s="212">
        <v>23</v>
      </c>
      <c r="AD17" s="213"/>
      <c r="AE17" s="213" t="s">
        <v>37</v>
      </c>
      <c r="AF17" s="213" t="s">
        <v>39</v>
      </c>
    </row>
    <row r="18" spans="2:32" ht="30.75" customHeight="1">
      <c r="B18" s="103">
        <f>tbl邀请[[#Totals],[笔记报价]]-B16</f>
        <v>1100</v>
      </c>
      <c r="D18" s="95" t="s">
        <v>158</v>
      </c>
      <c r="E18" s="95" t="s">
        <v>159</v>
      </c>
      <c r="F18" s="95" t="s">
        <v>160</v>
      </c>
      <c r="G18" s="95" t="s">
        <v>161</v>
      </c>
      <c r="H18" s="96">
        <v>11000</v>
      </c>
      <c r="I18" s="96">
        <v>200</v>
      </c>
      <c r="J18" s="95" t="s">
        <v>162</v>
      </c>
      <c r="K18" s="136">
        <v>13148744460</v>
      </c>
      <c r="L18" s="137"/>
      <c r="M18" s="138"/>
      <c r="N18" s="139"/>
      <c r="O18" s="140"/>
      <c r="P18" s="125" t="s">
        <v>37</v>
      </c>
      <c r="Q18" s="125">
        <v>1</v>
      </c>
      <c r="R18" s="125">
        <v>9</v>
      </c>
      <c r="S18" s="128" t="s">
        <v>37</v>
      </c>
      <c r="T18" s="175">
        <v>200</v>
      </c>
      <c r="U18" s="176" t="s">
        <v>163</v>
      </c>
      <c r="V18" s="185"/>
      <c r="W18" s="185"/>
      <c r="X18" s="185" t="s">
        <v>164</v>
      </c>
      <c r="Y18" s="185" t="s">
        <v>165</v>
      </c>
      <c r="Z18" s="209">
        <v>34</v>
      </c>
      <c r="AA18" s="210">
        <v>18</v>
      </c>
      <c r="AB18" s="211">
        <v>16</v>
      </c>
      <c r="AC18" s="212"/>
      <c r="AD18" s="213"/>
      <c r="AE18" s="213" t="s">
        <v>37</v>
      </c>
      <c r="AF18" s="213" t="s">
        <v>39</v>
      </c>
    </row>
    <row r="19" spans="2:32" ht="30.75" customHeight="1">
      <c r="D19" s="95" t="s">
        <v>166</v>
      </c>
      <c r="E19" s="95" t="s">
        <v>167</v>
      </c>
      <c r="F19" s="95" t="s">
        <v>168</v>
      </c>
      <c r="G19" s="95" t="s">
        <v>169</v>
      </c>
      <c r="H19" s="96">
        <v>12000</v>
      </c>
      <c r="I19" s="96">
        <v>200</v>
      </c>
      <c r="J19" s="95" t="s">
        <v>170</v>
      </c>
      <c r="K19" s="126">
        <v>15677011887</v>
      </c>
      <c r="L19" s="127"/>
      <c r="M19" s="128"/>
      <c r="N19" s="129"/>
      <c r="O19" s="130"/>
      <c r="P19" s="125" t="s">
        <v>37</v>
      </c>
      <c r="Q19" s="125">
        <v>9</v>
      </c>
      <c r="R19" s="125">
        <v>8</v>
      </c>
      <c r="S19" s="128" t="s">
        <v>37</v>
      </c>
      <c r="T19" s="129">
        <v>200</v>
      </c>
      <c r="U19" s="178" t="s">
        <v>171</v>
      </c>
      <c r="V19" s="178" t="s">
        <v>172</v>
      </c>
      <c r="W19" s="182"/>
      <c r="X19" s="190" t="s">
        <v>173</v>
      </c>
      <c r="Y19" s="190" t="s">
        <v>174</v>
      </c>
      <c r="Z19" s="209">
        <v>20</v>
      </c>
      <c r="AA19" s="210">
        <v>19</v>
      </c>
      <c r="AB19" s="211">
        <v>2</v>
      </c>
      <c r="AC19" s="212">
        <v>1</v>
      </c>
      <c r="AD19" s="213"/>
      <c r="AE19" s="213" t="s">
        <v>37</v>
      </c>
      <c r="AF19" s="213" t="s">
        <v>39</v>
      </c>
    </row>
    <row r="20" spans="2:32" ht="30.75" customHeight="1">
      <c r="B20" s="78" t="s">
        <v>175</v>
      </c>
      <c r="D20" s="95" t="s">
        <v>176</v>
      </c>
      <c r="E20" s="95" t="s">
        <v>177</v>
      </c>
      <c r="F20" s="95" t="s">
        <v>176</v>
      </c>
      <c r="G20" s="95" t="s">
        <v>178</v>
      </c>
      <c r="H20" s="96">
        <v>12000</v>
      </c>
      <c r="I20" s="96">
        <v>200</v>
      </c>
      <c r="J20" s="95" t="s">
        <v>179</v>
      </c>
      <c r="K20" s="131">
        <v>16620013985</v>
      </c>
      <c r="L20" s="147"/>
      <c r="M20" s="148"/>
      <c r="N20" s="149"/>
      <c r="O20" s="150"/>
      <c r="P20" s="125" t="s">
        <v>37</v>
      </c>
      <c r="Q20" s="125">
        <v>10</v>
      </c>
      <c r="R20" s="125">
        <v>8</v>
      </c>
      <c r="S20" s="128" t="s">
        <v>37</v>
      </c>
      <c r="T20" s="175">
        <v>200</v>
      </c>
      <c r="U20" s="176" t="s">
        <v>180</v>
      </c>
      <c r="V20" s="189"/>
      <c r="W20" s="189"/>
      <c r="X20" s="191" t="s">
        <v>181</v>
      </c>
      <c r="Y20" s="191" t="s">
        <v>182</v>
      </c>
      <c r="Z20" s="209">
        <v>17</v>
      </c>
      <c r="AA20" s="210">
        <v>2</v>
      </c>
      <c r="AB20" s="211">
        <v>16</v>
      </c>
      <c r="AC20" s="212">
        <v>16</v>
      </c>
      <c r="AD20" s="213"/>
      <c r="AE20" s="213" t="s">
        <v>37</v>
      </c>
      <c r="AF20" s="213" t="s">
        <v>39</v>
      </c>
    </row>
    <row r="21" spans="2:32" ht="30.75" customHeight="1">
      <c r="B21" s="104">
        <f ca="1">TODAY()</f>
        <v>44287</v>
      </c>
      <c r="D21" s="95" t="s">
        <v>183</v>
      </c>
      <c r="E21" s="95" t="s">
        <v>184</v>
      </c>
      <c r="F21" s="95" t="s">
        <v>185</v>
      </c>
      <c r="G21" s="95" t="s">
        <v>186</v>
      </c>
      <c r="H21" s="96">
        <v>16000</v>
      </c>
      <c r="I21" s="96">
        <v>200</v>
      </c>
      <c r="J21" s="95" t="s">
        <v>187</v>
      </c>
      <c r="K21" s="120">
        <v>15374043856</v>
      </c>
      <c r="L21" s="121"/>
      <c r="M21" s="122"/>
      <c r="N21" s="123"/>
      <c r="O21" s="124"/>
      <c r="P21" s="125" t="s">
        <v>37</v>
      </c>
      <c r="Q21" s="125">
        <v>10</v>
      </c>
      <c r="R21" s="125">
        <v>8</v>
      </c>
      <c r="S21" s="128" t="s">
        <v>37</v>
      </c>
      <c r="T21" s="175">
        <v>200</v>
      </c>
      <c r="U21" s="178" t="s">
        <v>188</v>
      </c>
      <c r="V21" s="179" t="s">
        <v>189</v>
      </c>
      <c r="W21" s="177"/>
      <c r="X21" s="180" t="s">
        <v>190</v>
      </c>
      <c r="Y21" s="180" t="s">
        <v>191</v>
      </c>
      <c r="Z21" s="209">
        <v>110</v>
      </c>
      <c r="AA21" s="210">
        <v>47</v>
      </c>
      <c r="AB21" s="211">
        <v>67</v>
      </c>
      <c r="AC21" s="212">
        <v>67</v>
      </c>
      <c r="AD21" s="213"/>
      <c r="AE21" s="213" t="s">
        <v>37</v>
      </c>
      <c r="AF21" s="213" t="s">
        <v>39</v>
      </c>
    </row>
    <row r="22" spans="2:32" ht="30.75" customHeight="1">
      <c r="D22" s="95" t="s">
        <v>192</v>
      </c>
      <c r="E22" s="95" t="s">
        <v>193</v>
      </c>
      <c r="F22" s="95" t="s">
        <v>194</v>
      </c>
      <c r="G22" s="95" t="s">
        <v>195</v>
      </c>
      <c r="H22" s="96">
        <v>13000</v>
      </c>
      <c r="I22" s="96">
        <v>200</v>
      </c>
      <c r="J22" s="95" t="s">
        <v>196</v>
      </c>
      <c r="K22" s="120">
        <v>18165597933</v>
      </c>
      <c r="L22" s="121"/>
      <c r="M22" s="122"/>
      <c r="N22" s="123"/>
      <c r="O22" s="124"/>
      <c r="P22" s="125" t="s">
        <v>37</v>
      </c>
      <c r="Q22" s="125">
        <v>10</v>
      </c>
      <c r="R22" s="125">
        <v>9</v>
      </c>
      <c r="S22" s="128" t="s">
        <v>37</v>
      </c>
      <c r="T22" s="175">
        <v>200</v>
      </c>
      <c r="U22" s="178" t="s">
        <v>197</v>
      </c>
      <c r="V22" s="179" t="s">
        <v>198</v>
      </c>
      <c r="W22" s="177"/>
      <c r="X22" s="180" t="s">
        <v>199</v>
      </c>
      <c r="Y22" s="180" t="s">
        <v>200</v>
      </c>
      <c r="Z22" s="209">
        <v>32</v>
      </c>
      <c r="AA22" s="210">
        <v>13</v>
      </c>
      <c r="AB22" s="211">
        <v>7</v>
      </c>
      <c r="AC22" s="212">
        <v>10</v>
      </c>
      <c r="AD22" s="213"/>
      <c r="AE22" s="213" t="s">
        <v>37</v>
      </c>
      <c r="AF22" s="213" t="s">
        <v>39</v>
      </c>
    </row>
    <row r="23" spans="2:32" ht="30.75" customHeight="1">
      <c r="D23" s="95" t="s">
        <v>201</v>
      </c>
      <c r="E23" s="95" t="s">
        <v>202</v>
      </c>
      <c r="F23" s="95" t="s">
        <v>203</v>
      </c>
      <c r="G23" s="95" t="s">
        <v>204</v>
      </c>
      <c r="H23" s="96">
        <v>10000</v>
      </c>
      <c r="I23" s="96">
        <v>200</v>
      </c>
      <c r="J23" s="95" t="s">
        <v>205</v>
      </c>
      <c r="K23" s="120">
        <v>13666209900</v>
      </c>
      <c r="L23" s="121"/>
      <c r="M23" s="122"/>
      <c r="N23" s="123"/>
      <c r="O23" s="124"/>
      <c r="P23" s="125" t="s">
        <v>37</v>
      </c>
      <c r="Q23" s="125">
        <v>10</v>
      </c>
      <c r="R23" s="125">
        <v>9</v>
      </c>
      <c r="S23" s="128" t="s">
        <v>37</v>
      </c>
      <c r="T23" s="175">
        <v>200</v>
      </c>
      <c r="U23" s="178" t="s">
        <v>206</v>
      </c>
      <c r="V23" s="179" t="s">
        <v>207</v>
      </c>
      <c r="W23" s="177"/>
      <c r="X23" s="180" t="s">
        <v>208</v>
      </c>
      <c r="Y23" s="180" t="s">
        <v>209</v>
      </c>
      <c r="Z23" s="209">
        <v>43</v>
      </c>
      <c r="AA23" s="210">
        <v>18</v>
      </c>
      <c r="AB23" s="211">
        <v>28</v>
      </c>
      <c r="AC23" s="212">
        <v>30</v>
      </c>
      <c r="AD23" s="213"/>
      <c r="AE23" s="213" t="s">
        <v>37</v>
      </c>
      <c r="AF23" s="213" t="s">
        <v>39</v>
      </c>
    </row>
    <row r="24" spans="2:32" ht="30.75" customHeight="1">
      <c r="D24" s="101" t="s">
        <v>210</v>
      </c>
      <c r="E24" s="101" t="s">
        <v>211</v>
      </c>
      <c r="F24" s="101" t="s">
        <v>212</v>
      </c>
      <c r="G24" s="101" t="s">
        <v>213</v>
      </c>
      <c r="H24" s="102">
        <v>12000</v>
      </c>
      <c r="I24" s="102">
        <v>200</v>
      </c>
      <c r="J24" s="101" t="s">
        <v>214</v>
      </c>
      <c r="K24" s="141">
        <v>18707690299</v>
      </c>
      <c r="L24" s="142"/>
      <c r="M24" s="143"/>
      <c r="N24" s="144"/>
      <c r="O24" s="145"/>
      <c r="P24" s="146" t="s">
        <v>113</v>
      </c>
      <c r="Q24" s="146">
        <v>0</v>
      </c>
      <c r="R24" s="146">
        <v>0</v>
      </c>
      <c r="S24" s="146" t="s">
        <v>113</v>
      </c>
      <c r="T24" s="144">
        <v>0</v>
      </c>
      <c r="U24" s="187"/>
      <c r="V24" s="187"/>
      <c r="W24" s="187"/>
      <c r="X24" s="188" t="s">
        <v>215</v>
      </c>
      <c r="Y24" s="188" t="s">
        <v>216</v>
      </c>
      <c r="Z24" s="214"/>
      <c r="AA24" s="215"/>
      <c r="AB24" s="216"/>
      <c r="AC24" s="217"/>
      <c r="AD24" s="218"/>
      <c r="AE24" s="218"/>
      <c r="AF24" s="218" t="s">
        <v>39</v>
      </c>
    </row>
    <row r="25" spans="2:32" ht="30.75" customHeight="1">
      <c r="D25" s="95" t="s">
        <v>217</v>
      </c>
      <c r="E25" s="95" t="s">
        <v>218</v>
      </c>
      <c r="F25" s="95" t="s">
        <v>219</v>
      </c>
      <c r="G25" s="98" t="s">
        <v>220</v>
      </c>
      <c r="H25" s="96">
        <v>13000</v>
      </c>
      <c r="I25" s="96">
        <v>200</v>
      </c>
      <c r="J25" s="95" t="s">
        <v>221</v>
      </c>
      <c r="K25" s="126">
        <v>13717284599</v>
      </c>
      <c r="L25" s="127"/>
      <c r="M25" s="128"/>
      <c r="N25" s="129"/>
      <c r="O25" s="130"/>
      <c r="P25" s="125" t="s">
        <v>37</v>
      </c>
      <c r="Q25" s="125">
        <v>9</v>
      </c>
      <c r="R25" s="125">
        <v>8</v>
      </c>
      <c r="S25" s="128" t="s">
        <v>37</v>
      </c>
      <c r="T25" s="129">
        <v>200</v>
      </c>
      <c r="U25" s="178" t="s">
        <v>222</v>
      </c>
      <c r="V25" s="182"/>
      <c r="W25" s="182"/>
      <c r="X25" s="190" t="s">
        <v>223</v>
      </c>
      <c r="Y25" s="190" t="s">
        <v>224</v>
      </c>
      <c r="Z25" s="209">
        <v>39</v>
      </c>
      <c r="AA25" s="210">
        <v>24</v>
      </c>
      <c r="AB25" s="211">
        <v>16</v>
      </c>
      <c r="AC25" s="212">
        <v>17</v>
      </c>
      <c r="AD25" s="213"/>
      <c r="AE25" s="213" t="s">
        <v>37</v>
      </c>
      <c r="AF25" s="213" t="s">
        <v>39</v>
      </c>
    </row>
    <row r="26" spans="2:32" ht="30.75" customHeight="1">
      <c r="D26" s="95" t="s">
        <v>225</v>
      </c>
      <c r="E26" s="95" t="s">
        <v>226</v>
      </c>
      <c r="F26" s="95" t="s">
        <v>227</v>
      </c>
      <c r="G26" s="98" t="s">
        <v>228</v>
      </c>
      <c r="H26" s="96">
        <v>27000</v>
      </c>
      <c r="I26" s="96">
        <v>200</v>
      </c>
      <c r="J26" s="95" t="s">
        <v>229</v>
      </c>
      <c r="K26" s="120">
        <v>15876885960</v>
      </c>
      <c r="L26" s="121"/>
      <c r="M26" s="122"/>
      <c r="N26" s="123"/>
      <c r="O26" s="124"/>
      <c r="P26" s="125" t="s">
        <v>37</v>
      </c>
      <c r="Q26" s="125">
        <v>9</v>
      </c>
      <c r="R26" s="125">
        <v>8</v>
      </c>
      <c r="S26" s="128" t="s">
        <v>37</v>
      </c>
      <c r="T26" s="175">
        <v>200</v>
      </c>
      <c r="U26" s="178" t="s">
        <v>230</v>
      </c>
      <c r="V26" s="177"/>
      <c r="W26" s="177"/>
      <c r="X26" s="180" t="s">
        <v>231</v>
      </c>
      <c r="Y26" s="180" t="s">
        <v>232</v>
      </c>
      <c r="Z26" s="209">
        <v>35</v>
      </c>
      <c r="AA26" s="210">
        <v>21</v>
      </c>
      <c r="AB26" s="211">
        <v>28</v>
      </c>
      <c r="AC26" s="212">
        <v>28</v>
      </c>
      <c r="AD26" s="213"/>
      <c r="AE26" s="213" t="s">
        <v>37</v>
      </c>
      <c r="AF26" s="213" t="s">
        <v>39</v>
      </c>
    </row>
    <row r="27" spans="2:32" ht="30.75" customHeight="1">
      <c r="D27" s="95" t="s">
        <v>233</v>
      </c>
      <c r="E27" s="95" t="s">
        <v>234</v>
      </c>
      <c r="F27" s="95" t="s">
        <v>235</v>
      </c>
      <c r="G27" s="95" t="s">
        <v>236</v>
      </c>
      <c r="H27" s="96">
        <v>13000</v>
      </c>
      <c r="I27" s="96">
        <v>200</v>
      </c>
      <c r="J27" s="95" t="s">
        <v>237</v>
      </c>
      <c r="K27" s="120">
        <v>18902143386</v>
      </c>
      <c r="L27" s="121"/>
      <c r="M27" s="122"/>
      <c r="N27" s="123"/>
      <c r="O27" s="124"/>
      <c r="P27" s="125" t="s">
        <v>37</v>
      </c>
      <c r="Q27" s="125">
        <v>9</v>
      </c>
      <c r="R27" s="125">
        <v>7</v>
      </c>
      <c r="S27" s="128" t="s">
        <v>37</v>
      </c>
      <c r="T27" s="175">
        <v>200</v>
      </c>
      <c r="U27" s="176" t="s">
        <v>238</v>
      </c>
      <c r="V27" s="179" t="s">
        <v>239</v>
      </c>
      <c r="W27" s="177"/>
      <c r="X27" s="180" t="s">
        <v>240</v>
      </c>
      <c r="Y27" s="180" t="s">
        <v>241</v>
      </c>
      <c r="Z27" s="209">
        <v>57</v>
      </c>
      <c r="AA27" s="210">
        <v>41</v>
      </c>
      <c r="AB27" s="211">
        <v>14</v>
      </c>
      <c r="AC27" s="212">
        <v>15</v>
      </c>
      <c r="AD27" s="213"/>
      <c r="AE27" s="213" t="s">
        <v>37</v>
      </c>
      <c r="AF27" s="213" t="s">
        <v>39</v>
      </c>
    </row>
    <row r="28" spans="2:32" ht="30.75" customHeight="1">
      <c r="D28" s="101" t="s">
        <v>242</v>
      </c>
      <c r="E28" s="101" t="s">
        <v>243</v>
      </c>
      <c r="F28" s="101" t="s">
        <v>244</v>
      </c>
      <c r="G28" s="101" t="s">
        <v>245</v>
      </c>
      <c r="H28" s="102">
        <v>13000</v>
      </c>
      <c r="I28" s="102">
        <v>200</v>
      </c>
      <c r="J28" s="101" t="s">
        <v>246</v>
      </c>
      <c r="K28" s="141">
        <v>15622183948</v>
      </c>
      <c r="L28" s="142"/>
      <c r="M28" s="143"/>
      <c r="N28" s="144"/>
      <c r="O28" s="145"/>
      <c r="P28" s="146" t="s">
        <v>113</v>
      </c>
      <c r="Q28" s="146">
        <v>0</v>
      </c>
      <c r="R28" s="146">
        <v>0</v>
      </c>
      <c r="S28" s="146" t="s">
        <v>113</v>
      </c>
      <c r="T28" s="144">
        <v>0</v>
      </c>
      <c r="U28" s="187"/>
      <c r="V28" s="187"/>
      <c r="W28" s="187"/>
      <c r="X28" s="188" t="e">
        <v>#N/A</v>
      </c>
      <c r="Y28" s="188"/>
      <c r="Z28" s="214"/>
      <c r="AA28" s="215"/>
      <c r="AB28" s="216"/>
      <c r="AC28" s="217"/>
      <c r="AD28" s="218"/>
      <c r="AE28" s="218"/>
      <c r="AF28" s="218" t="s">
        <v>39</v>
      </c>
    </row>
    <row r="29" spans="2:32" ht="30.75" customHeight="1">
      <c r="D29" s="101" t="s">
        <v>247</v>
      </c>
      <c r="E29" s="101" t="s">
        <v>248</v>
      </c>
      <c r="F29" s="101" t="s">
        <v>249</v>
      </c>
      <c r="G29" s="101" t="s">
        <v>250</v>
      </c>
      <c r="H29" s="102">
        <v>12000</v>
      </c>
      <c r="I29" s="102">
        <v>200</v>
      </c>
      <c r="J29" s="101" t="s">
        <v>251</v>
      </c>
      <c r="K29" s="141">
        <v>18583658816</v>
      </c>
      <c r="L29" s="142"/>
      <c r="M29" s="143"/>
      <c r="N29" s="144"/>
      <c r="O29" s="145"/>
      <c r="P29" s="146" t="s">
        <v>113</v>
      </c>
      <c r="Q29" s="146">
        <v>0</v>
      </c>
      <c r="R29" s="146">
        <v>0</v>
      </c>
      <c r="S29" s="146" t="s">
        <v>113</v>
      </c>
      <c r="T29" s="144">
        <v>0</v>
      </c>
      <c r="U29" s="187"/>
      <c r="V29" s="187"/>
      <c r="W29" s="187"/>
      <c r="X29" s="188" t="e">
        <v>#N/A</v>
      </c>
      <c r="Y29" s="188"/>
      <c r="Z29" s="214"/>
      <c r="AA29" s="215"/>
      <c r="AB29" s="216"/>
      <c r="AC29" s="217"/>
      <c r="AD29" s="218"/>
      <c r="AE29" s="218"/>
      <c r="AF29" s="218" t="s">
        <v>39</v>
      </c>
    </row>
    <row r="30" spans="2:32" ht="30.75" customHeight="1">
      <c r="D30" s="95" t="s">
        <v>252</v>
      </c>
      <c r="E30" s="95" t="s">
        <v>253</v>
      </c>
      <c r="F30" s="95" t="s">
        <v>254</v>
      </c>
      <c r="G30" s="95" t="s">
        <v>255</v>
      </c>
      <c r="H30" s="96">
        <v>12000</v>
      </c>
      <c r="I30" s="96">
        <v>200</v>
      </c>
      <c r="J30" s="95" t="s">
        <v>256</v>
      </c>
      <c r="K30" s="120">
        <v>15360825957</v>
      </c>
      <c r="L30" s="121"/>
      <c r="M30" s="122"/>
      <c r="N30" s="123"/>
      <c r="O30" s="124"/>
      <c r="P30" s="125" t="s">
        <v>37</v>
      </c>
      <c r="Q30" s="125">
        <v>9</v>
      </c>
      <c r="R30" s="125">
        <v>7</v>
      </c>
      <c r="S30" s="128" t="s">
        <v>37</v>
      </c>
      <c r="T30" s="129">
        <v>200</v>
      </c>
      <c r="U30" s="178" t="s">
        <v>257</v>
      </c>
      <c r="V30" s="177"/>
      <c r="W30" s="177"/>
      <c r="X30" s="180" t="s">
        <v>258</v>
      </c>
      <c r="Y30" s="180" t="s">
        <v>259</v>
      </c>
      <c r="Z30" s="209">
        <v>27</v>
      </c>
      <c r="AA30" s="210">
        <v>24</v>
      </c>
      <c r="AB30" s="211">
        <v>7</v>
      </c>
      <c r="AC30" s="212">
        <v>8</v>
      </c>
      <c r="AD30" s="213"/>
      <c r="AE30" s="213" t="s">
        <v>37</v>
      </c>
      <c r="AF30" s="213" t="s">
        <v>39</v>
      </c>
    </row>
    <row r="31" spans="2:32" ht="30.75" customHeight="1">
      <c r="D31" s="95" t="s">
        <v>260</v>
      </c>
      <c r="E31" s="95" t="s">
        <v>261</v>
      </c>
      <c r="F31" s="95" t="s">
        <v>262</v>
      </c>
      <c r="G31" s="95" t="s">
        <v>263</v>
      </c>
      <c r="H31" s="96">
        <v>11000</v>
      </c>
      <c r="I31" s="96">
        <v>200</v>
      </c>
      <c r="J31" s="95" t="s">
        <v>264</v>
      </c>
      <c r="K31" s="120">
        <v>13143749984</v>
      </c>
      <c r="L31" s="121"/>
      <c r="M31" s="122"/>
      <c r="N31" s="123"/>
      <c r="O31" s="124"/>
      <c r="P31" s="125" t="s">
        <v>37</v>
      </c>
      <c r="Q31" s="125">
        <v>9</v>
      </c>
      <c r="R31" s="125">
        <v>8</v>
      </c>
      <c r="S31" s="128" t="s">
        <v>37</v>
      </c>
      <c r="T31" s="175">
        <v>200</v>
      </c>
      <c r="U31" s="178" t="s">
        <v>265</v>
      </c>
      <c r="V31" s="177"/>
      <c r="W31" s="177"/>
      <c r="X31" s="180" t="s">
        <v>266</v>
      </c>
      <c r="Y31" s="180" t="s">
        <v>267</v>
      </c>
      <c r="Z31" s="209">
        <v>70</v>
      </c>
      <c r="AA31" s="210">
        <v>39</v>
      </c>
      <c r="AB31" s="211">
        <v>35</v>
      </c>
      <c r="AC31" s="212">
        <v>35</v>
      </c>
      <c r="AD31" s="213"/>
      <c r="AE31" s="213" t="s">
        <v>37</v>
      </c>
      <c r="AF31" s="213" t="s">
        <v>39</v>
      </c>
    </row>
    <row r="32" spans="2:32" ht="30.75" customHeight="1">
      <c r="D32" s="95" t="s">
        <v>268</v>
      </c>
      <c r="E32" s="95" t="s">
        <v>269</v>
      </c>
      <c r="F32" s="95" t="s">
        <v>270</v>
      </c>
      <c r="G32" s="95" t="s">
        <v>271</v>
      </c>
      <c r="H32" s="96">
        <v>10000</v>
      </c>
      <c r="I32" s="96">
        <v>200</v>
      </c>
      <c r="J32" s="95" t="s">
        <v>269</v>
      </c>
      <c r="K32" s="120">
        <v>15622149755</v>
      </c>
      <c r="L32" s="121"/>
      <c r="M32" s="122"/>
      <c r="N32" s="123"/>
      <c r="O32" s="124"/>
      <c r="P32" s="125" t="s">
        <v>37</v>
      </c>
      <c r="Q32" s="125">
        <v>9</v>
      </c>
      <c r="R32" s="125">
        <v>8</v>
      </c>
      <c r="S32" s="128" t="s">
        <v>37</v>
      </c>
      <c r="T32" s="129">
        <v>200</v>
      </c>
      <c r="U32" s="178" t="s">
        <v>272</v>
      </c>
      <c r="V32" s="177"/>
      <c r="W32" s="177"/>
      <c r="X32" s="180" t="s">
        <v>273</v>
      </c>
      <c r="Y32" s="180" t="s">
        <v>274</v>
      </c>
      <c r="Z32" s="209">
        <v>39</v>
      </c>
      <c r="AA32" s="210">
        <v>23</v>
      </c>
      <c r="AB32" s="211">
        <v>62</v>
      </c>
      <c r="AC32" s="212">
        <v>63</v>
      </c>
      <c r="AD32" s="213"/>
      <c r="AE32" s="213" t="s">
        <v>37</v>
      </c>
      <c r="AF32" s="213" t="s">
        <v>39</v>
      </c>
    </row>
    <row r="33" spans="4:32" ht="30.75" customHeight="1">
      <c r="D33" s="95" t="s">
        <v>275</v>
      </c>
      <c r="E33" s="95" t="s">
        <v>276</v>
      </c>
      <c r="F33" s="95" t="s">
        <v>277</v>
      </c>
      <c r="G33" s="95" t="s">
        <v>278</v>
      </c>
      <c r="H33" s="96">
        <v>33000</v>
      </c>
      <c r="I33" s="96">
        <v>300</v>
      </c>
      <c r="J33" s="95" t="s">
        <v>276</v>
      </c>
      <c r="K33" s="120">
        <v>17600210939</v>
      </c>
      <c r="L33" s="121"/>
      <c r="M33" s="122"/>
      <c r="N33" s="123"/>
      <c r="O33" s="124"/>
      <c r="P33" s="125" t="s">
        <v>37</v>
      </c>
      <c r="Q33" s="125">
        <v>10</v>
      </c>
      <c r="R33" s="125">
        <v>8</v>
      </c>
      <c r="S33" s="128" t="s">
        <v>37</v>
      </c>
      <c r="T33" s="175">
        <v>300</v>
      </c>
      <c r="U33" s="178" t="s">
        <v>279</v>
      </c>
      <c r="V33" s="179" t="s">
        <v>280</v>
      </c>
      <c r="W33" s="177"/>
      <c r="X33" s="180" t="s">
        <v>281</v>
      </c>
      <c r="Y33" s="180" t="s">
        <v>282</v>
      </c>
      <c r="Z33" s="209">
        <v>64</v>
      </c>
      <c r="AA33" s="210">
        <v>47</v>
      </c>
      <c r="AB33" s="211">
        <v>27</v>
      </c>
      <c r="AC33" s="212">
        <v>30</v>
      </c>
      <c r="AD33" s="213"/>
      <c r="AE33" s="213" t="s">
        <v>37</v>
      </c>
      <c r="AF33" s="213" t="s">
        <v>39</v>
      </c>
    </row>
    <row r="34" spans="4:32" ht="30.75" customHeight="1">
      <c r="D34" s="95" t="s">
        <v>283</v>
      </c>
      <c r="E34" s="95" t="s">
        <v>284</v>
      </c>
      <c r="F34" s="95" t="s">
        <v>285</v>
      </c>
      <c r="G34" s="95" t="s">
        <v>286</v>
      </c>
      <c r="H34" s="96">
        <v>14000</v>
      </c>
      <c r="I34" s="96">
        <v>200</v>
      </c>
      <c r="J34" s="95" t="s">
        <v>287</v>
      </c>
      <c r="K34" s="120">
        <v>13422838161</v>
      </c>
      <c r="L34" s="121"/>
      <c r="M34" s="122"/>
      <c r="N34" s="123"/>
      <c r="O34" s="124"/>
      <c r="P34" s="125" t="s">
        <v>37</v>
      </c>
      <c r="Q34" s="125">
        <v>9</v>
      </c>
      <c r="R34" s="125">
        <v>8</v>
      </c>
      <c r="S34" s="128" t="s">
        <v>37</v>
      </c>
      <c r="T34" s="175">
        <v>200</v>
      </c>
      <c r="U34" s="178" t="s">
        <v>288</v>
      </c>
      <c r="V34" s="177"/>
      <c r="W34" s="177"/>
      <c r="X34" s="180" t="s">
        <v>289</v>
      </c>
      <c r="Y34" s="180" t="s">
        <v>290</v>
      </c>
      <c r="Z34" s="209">
        <v>82</v>
      </c>
      <c r="AA34" s="210">
        <v>33</v>
      </c>
      <c r="AB34" s="211">
        <v>86</v>
      </c>
      <c r="AC34" s="212">
        <v>89</v>
      </c>
      <c r="AD34" s="213"/>
      <c r="AE34" s="213" t="s">
        <v>37</v>
      </c>
      <c r="AF34" s="213" t="s">
        <v>39</v>
      </c>
    </row>
    <row r="35" spans="4:32" ht="30.75" customHeight="1">
      <c r="D35" s="95" t="s">
        <v>291</v>
      </c>
      <c r="E35" s="95" t="s">
        <v>292</v>
      </c>
      <c r="F35" s="95" t="s">
        <v>293</v>
      </c>
      <c r="G35" s="95" t="s">
        <v>294</v>
      </c>
      <c r="H35" s="96">
        <v>13000</v>
      </c>
      <c r="I35" s="96">
        <v>200</v>
      </c>
      <c r="J35" s="95" t="s">
        <v>295</v>
      </c>
      <c r="K35" s="120">
        <v>13026794760</v>
      </c>
      <c r="L35" s="121"/>
      <c r="M35" s="122"/>
      <c r="N35" s="123"/>
      <c r="O35" s="124"/>
      <c r="P35" s="125" t="s">
        <v>37</v>
      </c>
      <c r="Q35" s="125">
        <v>10</v>
      </c>
      <c r="R35" s="125">
        <v>9</v>
      </c>
      <c r="S35" s="128" t="s">
        <v>37</v>
      </c>
      <c r="T35" s="175">
        <v>200</v>
      </c>
      <c r="U35" s="178" t="s">
        <v>296</v>
      </c>
      <c r="V35" s="177"/>
      <c r="W35" s="177"/>
      <c r="X35" s="180" t="s">
        <v>297</v>
      </c>
      <c r="Y35" s="180" t="s">
        <v>298</v>
      </c>
      <c r="Z35" s="209">
        <v>57</v>
      </c>
      <c r="AA35" s="210">
        <v>19</v>
      </c>
      <c r="AB35" s="211">
        <v>22</v>
      </c>
      <c r="AC35" s="212">
        <v>23</v>
      </c>
      <c r="AD35" s="213"/>
      <c r="AE35" s="213" t="s">
        <v>37</v>
      </c>
      <c r="AF35" s="213" t="s">
        <v>39</v>
      </c>
    </row>
    <row r="36" spans="4:32" ht="30.75" customHeight="1">
      <c r="D36" s="95" t="s">
        <v>299</v>
      </c>
      <c r="E36" s="95" t="s">
        <v>300</v>
      </c>
      <c r="F36" s="95" t="s">
        <v>301</v>
      </c>
      <c r="G36" s="95" t="s">
        <v>302</v>
      </c>
      <c r="H36" s="96">
        <v>11259</v>
      </c>
      <c r="I36" s="96">
        <v>200</v>
      </c>
      <c r="J36" s="95" t="s">
        <v>303</v>
      </c>
      <c r="K36" s="120">
        <v>13018287989</v>
      </c>
      <c r="L36" s="121"/>
      <c r="M36" s="122"/>
      <c r="N36" s="123"/>
      <c r="O36" s="124"/>
      <c r="P36" s="125" t="s">
        <v>37</v>
      </c>
      <c r="Q36" s="125">
        <v>10</v>
      </c>
      <c r="R36" s="125">
        <v>9</v>
      </c>
      <c r="S36" s="128" t="s">
        <v>37</v>
      </c>
      <c r="T36" s="175">
        <v>200</v>
      </c>
      <c r="U36" s="178" t="s">
        <v>304</v>
      </c>
      <c r="V36" s="177"/>
      <c r="W36" s="177"/>
      <c r="X36" s="180" t="s">
        <v>305</v>
      </c>
      <c r="Y36" s="180" t="s">
        <v>306</v>
      </c>
      <c r="Z36" s="209">
        <v>71</v>
      </c>
      <c r="AA36" s="210">
        <v>48</v>
      </c>
      <c r="AB36" s="211">
        <v>28</v>
      </c>
      <c r="AC36" s="212">
        <v>28</v>
      </c>
      <c r="AD36" s="213"/>
      <c r="AE36" s="213" t="s">
        <v>37</v>
      </c>
      <c r="AF36" s="213" t="s">
        <v>39</v>
      </c>
    </row>
    <row r="37" spans="4:32" ht="30.75" customHeight="1">
      <c r="D37" s="95" t="s">
        <v>307</v>
      </c>
      <c r="E37" s="95" t="s">
        <v>308</v>
      </c>
      <c r="F37" s="95" t="s">
        <v>309</v>
      </c>
      <c r="G37" s="95" t="s">
        <v>310</v>
      </c>
      <c r="H37" s="96">
        <v>10000</v>
      </c>
      <c r="I37" s="96">
        <v>200</v>
      </c>
      <c r="J37" s="95" t="s">
        <v>311</v>
      </c>
      <c r="K37" s="120">
        <v>15560292550</v>
      </c>
      <c r="L37" s="121"/>
      <c r="M37" s="122"/>
      <c r="N37" s="123"/>
      <c r="O37" s="124"/>
      <c r="P37" s="125" t="s">
        <v>37</v>
      </c>
      <c r="Q37" s="125">
        <v>10</v>
      </c>
      <c r="R37" s="125">
        <v>8</v>
      </c>
      <c r="S37" s="128" t="s">
        <v>37</v>
      </c>
      <c r="T37" s="129">
        <v>200</v>
      </c>
      <c r="U37" s="178" t="s">
        <v>312</v>
      </c>
      <c r="V37" s="177"/>
      <c r="W37" s="177"/>
      <c r="X37" s="180" t="s">
        <v>313</v>
      </c>
      <c r="Y37" s="180" t="s">
        <v>314</v>
      </c>
      <c r="Z37" s="209">
        <v>59</v>
      </c>
      <c r="AA37" s="210">
        <v>34</v>
      </c>
      <c r="AB37" s="211">
        <v>33</v>
      </c>
      <c r="AC37" s="212">
        <v>51</v>
      </c>
      <c r="AD37" s="213"/>
      <c r="AE37" s="213" t="s">
        <v>37</v>
      </c>
      <c r="AF37" s="213" t="s">
        <v>39</v>
      </c>
    </row>
    <row r="38" spans="4:32" ht="30.75" customHeight="1">
      <c r="D38" s="95" t="s">
        <v>315</v>
      </c>
      <c r="E38" s="95" t="s">
        <v>316</v>
      </c>
      <c r="F38" s="95" t="s">
        <v>317</v>
      </c>
      <c r="G38" s="98" t="s">
        <v>318</v>
      </c>
      <c r="H38" s="96">
        <v>10000</v>
      </c>
      <c r="I38" s="96">
        <v>200</v>
      </c>
      <c r="J38" s="95" t="s">
        <v>319</v>
      </c>
      <c r="K38" s="120">
        <v>18902781991</v>
      </c>
      <c r="L38" s="121"/>
      <c r="M38" s="122"/>
      <c r="N38" s="123"/>
      <c r="O38" s="124"/>
      <c r="P38" s="125" t="s">
        <v>37</v>
      </c>
      <c r="Q38" s="125">
        <v>9</v>
      </c>
      <c r="R38" s="125">
        <v>8</v>
      </c>
      <c r="S38" s="128" t="s">
        <v>37</v>
      </c>
      <c r="T38" s="175">
        <v>200</v>
      </c>
      <c r="U38" s="178" t="s">
        <v>320</v>
      </c>
      <c r="V38" s="177"/>
      <c r="W38" s="177"/>
      <c r="X38" s="180" t="s">
        <v>321</v>
      </c>
      <c r="Y38" s="180" t="s">
        <v>322</v>
      </c>
      <c r="Z38" s="209">
        <v>73</v>
      </c>
      <c r="AA38" s="210">
        <v>60</v>
      </c>
      <c r="AB38" s="211">
        <v>29</v>
      </c>
      <c r="AC38" s="212">
        <v>29</v>
      </c>
      <c r="AD38" s="213"/>
      <c r="AE38" s="213" t="s">
        <v>37</v>
      </c>
      <c r="AF38" s="213" t="s">
        <v>39</v>
      </c>
    </row>
    <row r="39" spans="4:32" ht="30.75" customHeight="1">
      <c r="D39" s="95" t="s">
        <v>323</v>
      </c>
      <c r="E39" s="95" t="s">
        <v>324</v>
      </c>
      <c r="F39" s="95" t="s">
        <v>325</v>
      </c>
      <c r="G39" s="95" t="s">
        <v>326</v>
      </c>
      <c r="H39" s="96">
        <v>11000</v>
      </c>
      <c r="I39" s="96">
        <v>200</v>
      </c>
      <c r="J39" s="95" t="s">
        <v>327</v>
      </c>
      <c r="K39" s="120">
        <v>18300120447</v>
      </c>
      <c r="L39" s="121"/>
      <c r="M39" s="122"/>
      <c r="N39" s="123"/>
      <c r="O39" s="124"/>
      <c r="P39" s="125" t="s">
        <v>37</v>
      </c>
      <c r="Q39" s="125">
        <v>10</v>
      </c>
      <c r="R39" s="125">
        <v>8</v>
      </c>
      <c r="S39" s="128" t="s">
        <v>37</v>
      </c>
      <c r="T39" s="175">
        <v>200</v>
      </c>
      <c r="U39" s="178" t="s">
        <v>328</v>
      </c>
      <c r="V39" s="179" t="s">
        <v>329</v>
      </c>
      <c r="W39" s="177"/>
      <c r="X39" s="180" t="s">
        <v>330</v>
      </c>
      <c r="Y39" s="180" t="s">
        <v>331</v>
      </c>
      <c r="Z39" s="209">
        <v>130</v>
      </c>
      <c r="AA39" s="210">
        <v>54</v>
      </c>
      <c r="AB39" s="211">
        <v>13</v>
      </c>
      <c r="AC39" s="212">
        <v>14</v>
      </c>
      <c r="AD39" s="213"/>
      <c r="AE39" s="213" t="s">
        <v>37</v>
      </c>
      <c r="AF39" s="213" t="s">
        <v>39</v>
      </c>
    </row>
    <row r="40" spans="4:32" ht="30.75" customHeight="1">
      <c r="D40" s="95" t="s">
        <v>332</v>
      </c>
      <c r="E40" s="95" t="s">
        <v>333</v>
      </c>
      <c r="F40" s="95" t="s">
        <v>334</v>
      </c>
      <c r="G40" s="95" t="s">
        <v>335</v>
      </c>
      <c r="H40" s="96">
        <v>17000</v>
      </c>
      <c r="I40" s="96">
        <v>200</v>
      </c>
      <c r="J40" s="95" t="s">
        <v>333</v>
      </c>
      <c r="K40" s="120">
        <v>15916800809</v>
      </c>
      <c r="L40" s="121"/>
      <c r="M40" s="122"/>
      <c r="N40" s="123"/>
      <c r="O40" s="124"/>
      <c r="P40" s="125" t="s">
        <v>37</v>
      </c>
      <c r="Q40" s="125">
        <v>10</v>
      </c>
      <c r="R40" s="125">
        <v>8</v>
      </c>
      <c r="S40" s="128" t="s">
        <v>37</v>
      </c>
      <c r="T40" s="175">
        <v>200</v>
      </c>
      <c r="U40" s="178" t="s">
        <v>336</v>
      </c>
      <c r="V40" s="177"/>
      <c r="W40" s="177"/>
      <c r="X40" s="180" t="s">
        <v>337</v>
      </c>
      <c r="Y40" s="180" t="s">
        <v>338</v>
      </c>
      <c r="Z40" s="209">
        <v>82</v>
      </c>
      <c r="AA40" s="210">
        <v>31</v>
      </c>
      <c r="AB40" s="211">
        <v>55</v>
      </c>
      <c r="AC40" s="212">
        <v>55</v>
      </c>
      <c r="AD40" s="213"/>
      <c r="AE40" s="213" t="s">
        <v>37</v>
      </c>
      <c r="AF40" s="213" t="s">
        <v>39</v>
      </c>
    </row>
    <row r="41" spans="4:32" ht="30.75" customHeight="1">
      <c r="D41" s="95" t="s">
        <v>339</v>
      </c>
      <c r="E41" s="95" t="s">
        <v>340</v>
      </c>
      <c r="F41" s="95" t="s">
        <v>339</v>
      </c>
      <c r="G41" s="98" t="s">
        <v>341</v>
      </c>
      <c r="H41" s="96">
        <v>20000</v>
      </c>
      <c r="I41" s="96">
        <v>200</v>
      </c>
      <c r="J41" s="95" t="s">
        <v>342</v>
      </c>
      <c r="K41" s="120">
        <v>17288035021</v>
      </c>
      <c r="L41" s="121"/>
      <c r="M41" s="122"/>
      <c r="N41" s="123"/>
      <c r="O41" s="124"/>
      <c r="P41" s="125" t="s">
        <v>37</v>
      </c>
      <c r="Q41" s="125">
        <v>1</v>
      </c>
      <c r="R41" s="125">
        <v>1</v>
      </c>
      <c r="S41" s="128" t="s">
        <v>37</v>
      </c>
      <c r="T41" s="129">
        <v>200</v>
      </c>
      <c r="U41" s="178" t="s">
        <v>343</v>
      </c>
      <c r="V41" s="192" t="s">
        <v>344</v>
      </c>
      <c r="W41" s="177"/>
      <c r="X41" s="180" t="s">
        <v>345</v>
      </c>
      <c r="Y41" s="180" t="s">
        <v>346</v>
      </c>
      <c r="Z41" s="209">
        <v>41</v>
      </c>
      <c r="AA41" s="210">
        <v>22</v>
      </c>
      <c r="AB41" s="211">
        <v>14</v>
      </c>
      <c r="AC41" s="212">
        <v>14</v>
      </c>
      <c r="AD41" s="213"/>
      <c r="AE41" s="213" t="s">
        <v>37</v>
      </c>
      <c r="AF41" s="213" t="s">
        <v>39</v>
      </c>
    </row>
    <row r="42" spans="4:32" ht="30.75" customHeight="1">
      <c r="D42" s="95" t="s">
        <v>347</v>
      </c>
      <c r="E42" s="95" t="s">
        <v>348</v>
      </c>
      <c r="F42" s="95" t="s">
        <v>349</v>
      </c>
      <c r="G42" s="95" t="s">
        <v>350</v>
      </c>
      <c r="H42" s="96">
        <v>10300</v>
      </c>
      <c r="I42" s="96">
        <v>200</v>
      </c>
      <c r="J42" s="95" t="s">
        <v>351</v>
      </c>
      <c r="K42" s="126">
        <v>13763083473</v>
      </c>
      <c r="L42" s="127"/>
      <c r="M42" s="128"/>
      <c r="N42" s="129"/>
      <c r="O42" s="130"/>
      <c r="P42" s="125" t="s">
        <v>37</v>
      </c>
      <c r="Q42" s="125">
        <v>1</v>
      </c>
      <c r="R42" s="125">
        <v>1</v>
      </c>
      <c r="S42" s="128" t="s">
        <v>37</v>
      </c>
      <c r="T42" s="129">
        <v>200</v>
      </c>
      <c r="U42" s="176" t="s">
        <v>352</v>
      </c>
      <c r="V42" s="182"/>
      <c r="W42" s="182"/>
      <c r="X42" s="190" t="e">
        <v>#N/A</v>
      </c>
      <c r="Y42" s="190"/>
      <c r="Z42" s="209">
        <v>33</v>
      </c>
      <c r="AA42" s="210">
        <v>25</v>
      </c>
      <c r="AB42" s="211">
        <v>17</v>
      </c>
      <c r="AC42" s="212"/>
      <c r="AD42" s="213"/>
      <c r="AE42" s="213" t="s">
        <v>37</v>
      </c>
      <c r="AF42" s="213" t="s">
        <v>39</v>
      </c>
    </row>
    <row r="43" spans="4:32" ht="30.75" customHeight="1">
      <c r="D43" s="95" t="s">
        <v>353</v>
      </c>
      <c r="E43" s="95" t="s">
        <v>354</v>
      </c>
      <c r="F43" s="95" t="s">
        <v>355</v>
      </c>
      <c r="G43" s="95" t="s">
        <v>356</v>
      </c>
      <c r="H43" s="96">
        <v>13000</v>
      </c>
      <c r="I43" s="96">
        <v>200</v>
      </c>
      <c r="J43" s="95" t="s">
        <v>357</v>
      </c>
      <c r="K43" s="120">
        <v>13416182288</v>
      </c>
      <c r="L43" s="121"/>
      <c r="M43" s="122"/>
      <c r="N43" s="123"/>
      <c r="O43" s="124"/>
      <c r="P43" s="125" t="s">
        <v>37</v>
      </c>
      <c r="Q43" s="125">
        <v>9</v>
      </c>
      <c r="R43" s="125">
        <v>9</v>
      </c>
      <c r="S43" s="128" t="s">
        <v>37</v>
      </c>
      <c r="T43" s="175">
        <v>200</v>
      </c>
      <c r="U43" s="178" t="s">
        <v>358</v>
      </c>
      <c r="V43" s="179" t="s">
        <v>359</v>
      </c>
      <c r="W43" s="177"/>
      <c r="X43" s="180" t="s">
        <v>360</v>
      </c>
      <c r="Y43" s="180" t="s">
        <v>361</v>
      </c>
      <c r="Z43" s="209">
        <v>132</v>
      </c>
      <c r="AA43" s="210">
        <v>44</v>
      </c>
      <c r="AB43" s="211">
        <v>15</v>
      </c>
      <c r="AC43" s="212">
        <v>15</v>
      </c>
      <c r="AD43" s="213"/>
      <c r="AE43" s="213" t="s">
        <v>37</v>
      </c>
      <c r="AF43" s="213" t="s">
        <v>39</v>
      </c>
    </row>
    <row r="44" spans="4:32" ht="30.75" customHeight="1">
      <c r="D44" s="95" t="s">
        <v>362</v>
      </c>
      <c r="E44" s="95" t="s">
        <v>363</v>
      </c>
      <c r="F44" s="95" t="s">
        <v>362</v>
      </c>
      <c r="G44" s="95" t="s">
        <v>364</v>
      </c>
      <c r="H44" s="96">
        <v>12000</v>
      </c>
      <c r="I44" s="96">
        <v>200</v>
      </c>
      <c r="J44" s="95" t="s">
        <v>363</v>
      </c>
      <c r="K44" s="120">
        <v>18260861631</v>
      </c>
      <c r="L44" s="121"/>
      <c r="M44" s="122"/>
      <c r="N44" s="123"/>
      <c r="O44" s="124"/>
      <c r="P44" s="125" t="s">
        <v>37</v>
      </c>
      <c r="Q44" s="125">
        <v>10</v>
      </c>
      <c r="R44" s="125">
        <v>9</v>
      </c>
      <c r="S44" s="128" t="s">
        <v>37</v>
      </c>
      <c r="T44" s="129">
        <v>200</v>
      </c>
      <c r="U44" s="178" t="s">
        <v>365</v>
      </c>
      <c r="V44" s="179" t="s">
        <v>366</v>
      </c>
      <c r="W44" s="177"/>
      <c r="X44" s="180" t="s">
        <v>367</v>
      </c>
      <c r="Y44" s="180" t="s">
        <v>368</v>
      </c>
      <c r="Z44" s="209">
        <v>90</v>
      </c>
      <c r="AA44" s="210">
        <v>51</v>
      </c>
      <c r="AB44" s="211">
        <v>28</v>
      </c>
      <c r="AC44" s="212">
        <v>28</v>
      </c>
      <c r="AD44" s="213"/>
      <c r="AE44" s="213" t="s">
        <v>37</v>
      </c>
      <c r="AF44" s="213" t="s">
        <v>39</v>
      </c>
    </row>
    <row r="45" spans="4:32" ht="30.75" customHeight="1">
      <c r="D45" s="95" t="s">
        <v>369</v>
      </c>
      <c r="E45" s="95" t="s">
        <v>370</v>
      </c>
      <c r="F45" s="95" t="s">
        <v>369</v>
      </c>
      <c r="G45" s="95" t="s">
        <v>371</v>
      </c>
      <c r="H45" s="96">
        <v>16500</v>
      </c>
      <c r="I45" s="96">
        <v>200</v>
      </c>
      <c r="J45" s="95" t="s">
        <v>372</v>
      </c>
      <c r="K45" s="131">
        <v>16620129471</v>
      </c>
      <c r="L45" s="147"/>
      <c r="M45" s="148"/>
      <c r="N45" s="149"/>
      <c r="O45" s="150"/>
      <c r="P45" s="125" t="s">
        <v>37</v>
      </c>
      <c r="Q45" s="125">
        <v>10</v>
      </c>
      <c r="R45" s="125">
        <v>9</v>
      </c>
      <c r="S45" s="128" t="s">
        <v>37</v>
      </c>
      <c r="T45" s="175">
        <v>200</v>
      </c>
      <c r="U45" s="176" t="s">
        <v>373</v>
      </c>
      <c r="V45" s="189"/>
      <c r="W45" s="189"/>
      <c r="X45" s="191" t="s">
        <v>374</v>
      </c>
      <c r="Y45" s="191" t="s">
        <v>375</v>
      </c>
      <c r="Z45" s="209">
        <v>3</v>
      </c>
      <c r="AA45" s="210">
        <v>51</v>
      </c>
      <c r="AB45" s="211">
        <v>17</v>
      </c>
      <c r="AC45" s="212">
        <v>13</v>
      </c>
      <c r="AD45" s="213"/>
      <c r="AE45" s="213" t="s">
        <v>37</v>
      </c>
      <c r="AF45" s="213" t="s">
        <v>39</v>
      </c>
    </row>
    <row r="46" spans="4:32" ht="30.75" customHeight="1">
      <c r="D46" s="95" t="s">
        <v>376</v>
      </c>
      <c r="E46" s="95" t="s">
        <v>377</v>
      </c>
      <c r="F46" s="95" t="s">
        <v>376</v>
      </c>
      <c r="G46" s="95" t="s">
        <v>378</v>
      </c>
      <c r="H46" s="96">
        <v>13000</v>
      </c>
      <c r="I46" s="96">
        <v>200</v>
      </c>
      <c r="J46" s="95" t="s">
        <v>379</v>
      </c>
      <c r="K46" s="136">
        <v>18855094020</v>
      </c>
      <c r="L46" s="137"/>
      <c r="M46" s="138"/>
      <c r="N46" s="139"/>
      <c r="O46" s="140"/>
      <c r="P46" s="125" t="s">
        <v>37</v>
      </c>
      <c r="Q46" s="125">
        <v>9</v>
      </c>
      <c r="R46" s="125">
        <v>8</v>
      </c>
      <c r="S46" s="128" t="s">
        <v>37</v>
      </c>
      <c r="T46" s="175">
        <v>200</v>
      </c>
      <c r="U46" s="176" t="s">
        <v>380</v>
      </c>
      <c r="V46" s="185"/>
      <c r="W46" s="185"/>
      <c r="X46" s="185" t="s">
        <v>381</v>
      </c>
      <c r="Y46" s="185" t="s">
        <v>382</v>
      </c>
      <c r="Z46" s="209">
        <v>134</v>
      </c>
      <c r="AA46" s="210">
        <v>45</v>
      </c>
      <c r="AB46" s="211">
        <v>23</v>
      </c>
      <c r="AC46" s="212"/>
      <c r="AD46" s="213"/>
      <c r="AE46" s="213" t="s">
        <v>37</v>
      </c>
      <c r="AF46" s="213" t="s">
        <v>39</v>
      </c>
    </row>
    <row r="47" spans="4:32" ht="30.75" customHeight="1">
      <c r="D47" s="95" t="s">
        <v>383</v>
      </c>
      <c r="E47" s="95" t="s">
        <v>384</v>
      </c>
      <c r="F47" s="95" t="s">
        <v>385</v>
      </c>
      <c r="G47" s="98" t="s">
        <v>386</v>
      </c>
      <c r="H47" s="96">
        <v>39000</v>
      </c>
      <c r="I47" s="96">
        <v>300</v>
      </c>
      <c r="J47" s="95" t="s">
        <v>387</v>
      </c>
      <c r="K47" s="136">
        <v>15151133184</v>
      </c>
      <c r="L47" s="137"/>
      <c r="M47" s="138"/>
      <c r="N47" s="139"/>
      <c r="O47" s="140"/>
      <c r="P47" s="125" t="s">
        <v>37</v>
      </c>
      <c r="Q47" s="125">
        <v>9</v>
      </c>
      <c r="R47" s="125">
        <v>1</v>
      </c>
      <c r="S47" s="128" t="s">
        <v>37</v>
      </c>
      <c r="T47" s="175">
        <v>300</v>
      </c>
      <c r="U47" s="176" t="s">
        <v>388</v>
      </c>
      <c r="V47" s="185"/>
      <c r="W47" s="185"/>
      <c r="X47" s="185" t="s">
        <v>389</v>
      </c>
      <c r="Y47" s="185" t="s">
        <v>390</v>
      </c>
      <c r="Z47" s="209">
        <v>73</v>
      </c>
      <c r="AA47" s="210">
        <v>14</v>
      </c>
      <c r="AB47" s="211">
        <v>72</v>
      </c>
      <c r="AC47" s="212"/>
      <c r="AD47" s="213"/>
      <c r="AE47" s="213" t="s">
        <v>37</v>
      </c>
      <c r="AF47" s="213" t="s">
        <v>39</v>
      </c>
    </row>
    <row r="48" spans="4:32" ht="30.75" customHeight="1">
      <c r="D48" s="95" t="s">
        <v>391</v>
      </c>
      <c r="E48" s="95" t="s">
        <v>392</v>
      </c>
      <c r="F48" s="95" t="s">
        <v>391</v>
      </c>
      <c r="G48" s="95" t="s">
        <v>393</v>
      </c>
      <c r="H48" s="96">
        <v>31000</v>
      </c>
      <c r="I48" s="96">
        <v>300</v>
      </c>
      <c r="J48" s="95" t="s">
        <v>394</v>
      </c>
      <c r="K48" s="120">
        <v>13526133050</v>
      </c>
      <c r="L48" s="121"/>
      <c r="M48" s="122"/>
      <c r="N48" s="123"/>
      <c r="O48" s="124"/>
      <c r="P48" s="125" t="s">
        <v>37</v>
      </c>
      <c r="Q48" s="125">
        <v>10</v>
      </c>
      <c r="R48" s="125">
        <v>7</v>
      </c>
      <c r="S48" s="128" t="s">
        <v>37</v>
      </c>
      <c r="T48" s="175">
        <v>300</v>
      </c>
      <c r="U48" s="178" t="s">
        <v>395</v>
      </c>
      <c r="V48" s="179" t="s">
        <v>396</v>
      </c>
      <c r="W48" s="177"/>
      <c r="X48" s="180" t="s">
        <v>397</v>
      </c>
      <c r="Y48" s="180" t="s">
        <v>398</v>
      </c>
      <c r="Z48" s="209">
        <v>19</v>
      </c>
      <c r="AA48" s="210">
        <v>14</v>
      </c>
      <c r="AB48" s="211">
        <v>33</v>
      </c>
      <c r="AC48" s="212">
        <v>33</v>
      </c>
      <c r="AD48" s="213"/>
      <c r="AE48" s="213" t="s">
        <v>37</v>
      </c>
      <c r="AF48" s="213" t="s">
        <v>39</v>
      </c>
    </row>
    <row r="49" spans="4:32" ht="30.75" customHeight="1">
      <c r="D49" s="95" t="s">
        <v>399</v>
      </c>
      <c r="E49" s="95" t="s">
        <v>400</v>
      </c>
      <c r="F49" s="95" t="s">
        <v>401</v>
      </c>
      <c r="G49" s="95" t="s">
        <v>402</v>
      </c>
      <c r="H49" s="96">
        <v>14865</v>
      </c>
      <c r="I49" s="96">
        <v>200</v>
      </c>
      <c r="J49" s="95" t="s">
        <v>403</v>
      </c>
      <c r="K49" s="131">
        <v>13537998395</v>
      </c>
      <c r="L49" s="147"/>
      <c r="M49" s="148"/>
      <c r="N49" s="149"/>
      <c r="O49" s="150"/>
      <c r="P49" s="125" t="s">
        <v>37</v>
      </c>
      <c r="Q49" s="125">
        <v>10</v>
      </c>
      <c r="R49" s="125">
        <v>9</v>
      </c>
      <c r="S49" s="128" t="s">
        <v>37</v>
      </c>
      <c r="T49" s="175">
        <v>200</v>
      </c>
      <c r="U49" s="176" t="s">
        <v>404</v>
      </c>
      <c r="V49" s="193" t="s">
        <v>405</v>
      </c>
      <c r="W49" s="189"/>
      <c r="X49" s="191" t="s">
        <v>406</v>
      </c>
      <c r="Y49" s="191" t="s">
        <v>407</v>
      </c>
      <c r="Z49" s="209">
        <v>66</v>
      </c>
      <c r="AA49" s="210">
        <v>3</v>
      </c>
      <c r="AB49" s="211">
        <v>56</v>
      </c>
      <c r="AC49" s="212">
        <v>2</v>
      </c>
      <c r="AD49" s="213"/>
      <c r="AE49" s="213" t="s">
        <v>37</v>
      </c>
      <c r="AF49" s="213" t="s">
        <v>39</v>
      </c>
    </row>
    <row r="50" spans="4:32" ht="30.75" customHeight="1">
      <c r="D50" s="95" t="s">
        <v>408</v>
      </c>
      <c r="E50" s="95" t="s">
        <v>409</v>
      </c>
      <c r="F50" s="95" t="s">
        <v>409</v>
      </c>
      <c r="G50" s="95" t="s">
        <v>410</v>
      </c>
      <c r="H50" s="96">
        <v>10300</v>
      </c>
      <c r="I50" s="96">
        <v>200</v>
      </c>
      <c r="J50" s="95" t="s">
        <v>411</v>
      </c>
      <c r="K50" s="120">
        <v>16620132498</v>
      </c>
      <c r="L50" s="121"/>
      <c r="M50" s="122"/>
      <c r="N50" s="123"/>
      <c r="O50" s="124"/>
      <c r="P50" s="125" t="s">
        <v>37</v>
      </c>
      <c r="Q50" s="125">
        <v>10</v>
      </c>
      <c r="R50" s="125">
        <v>8</v>
      </c>
      <c r="S50" s="128" t="s">
        <v>37</v>
      </c>
      <c r="T50" s="175">
        <v>200</v>
      </c>
      <c r="U50" s="178" t="s">
        <v>412</v>
      </c>
      <c r="V50" s="179" t="s">
        <v>413</v>
      </c>
      <c r="W50" s="179" t="s">
        <v>414</v>
      </c>
      <c r="X50" s="180" t="s">
        <v>415</v>
      </c>
      <c r="Y50" s="180" t="s">
        <v>416</v>
      </c>
      <c r="Z50" s="209">
        <v>60</v>
      </c>
      <c r="AA50" s="210">
        <v>34</v>
      </c>
      <c r="AB50" s="211">
        <v>84</v>
      </c>
      <c r="AC50" s="212">
        <v>84</v>
      </c>
      <c r="AD50" s="213"/>
      <c r="AE50" s="213" t="s">
        <v>37</v>
      </c>
      <c r="AF50" s="213" t="s">
        <v>39</v>
      </c>
    </row>
    <row r="51" spans="4:32" ht="30.75" customHeight="1">
      <c r="D51" s="95" t="s">
        <v>417</v>
      </c>
      <c r="E51" s="95" t="s">
        <v>418</v>
      </c>
      <c r="F51" s="95" t="s">
        <v>417</v>
      </c>
      <c r="G51" s="95" t="s">
        <v>419</v>
      </c>
      <c r="H51" s="96">
        <v>22000</v>
      </c>
      <c r="I51" s="96">
        <v>200</v>
      </c>
      <c r="J51" s="95" t="s">
        <v>420</v>
      </c>
      <c r="K51" s="131">
        <v>13192769993</v>
      </c>
      <c r="L51" s="147"/>
      <c r="M51" s="148"/>
      <c r="N51" s="149"/>
      <c r="O51" s="150"/>
      <c r="P51" s="125" t="s">
        <v>37</v>
      </c>
      <c r="Q51" s="125">
        <v>10</v>
      </c>
      <c r="R51" s="125">
        <v>4</v>
      </c>
      <c r="S51" s="128" t="s">
        <v>37</v>
      </c>
      <c r="T51" s="175">
        <v>200</v>
      </c>
      <c r="U51" s="178" t="s">
        <v>421</v>
      </c>
      <c r="V51" s="189"/>
      <c r="W51" s="189"/>
      <c r="X51" s="189" t="s">
        <v>422</v>
      </c>
      <c r="Y51" s="189" t="s">
        <v>423</v>
      </c>
      <c r="Z51" s="209">
        <v>3</v>
      </c>
      <c r="AA51" s="210">
        <v>2</v>
      </c>
      <c r="AB51" s="211">
        <v>26</v>
      </c>
      <c r="AC51" s="212"/>
      <c r="AD51" s="213"/>
      <c r="AE51" s="213" t="s">
        <v>37</v>
      </c>
      <c r="AF51" s="213" t="s">
        <v>39</v>
      </c>
    </row>
    <row r="52" spans="4:32" ht="30.75" customHeight="1">
      <c r="D52" s="95" t="s">
        <v>424</v>
      </c>
      <c r="E52" s="95" t="s">
        <v>425</v>
      </c>
      <c r="F52" s="95" t="s">
        <v>426</v>
      </c>
      <c r="G52" s="95" t="s">
        <v>427</v>
      </c>
      <c r="H52" s="96">
        <v>23000</v>
      </c>
      <c r="I52" s="96">
        <v>200</v>
      </c>
      <c r="J52" s="95" t="s">
        <v>428</v>
      </c>
      <c r="K52" s="120">
        <v>13126014708</v>
      </c>
      <c r="L52" s="121"/>
      <c r="M52" s="122"/>
      <c r="N52" s="123"/>
      <c r="O52" s="124">
        <f>tbl邀请[[#This Row],[拍单日期]]+5+tbl邀请[[#This Row],[收货后出稿时间]]</f>
        <v>13126014713</v>
      </c>
      <c r="P52" s="125" t="s">
        <v>37</v>
      </c>
      <c r="Q52" s="125">
        <v>10</v>
      </c>
      <c r="R52" s="125">
        <v>9</v>
      </c>
      <c r="S52" s="128" t="s">
        <v>37</v>
      </c>
      <c r="T52" s="175">
        <v>200</v>
      </c>
      <c r="U52" s="178" t="s">
        <v>429</v>
      </c>
      <c r="V52" s="177"/>
      <c r="W52" s="177"/>
      <c r="X52" s="180" t="s">
        <v>430</v>
      </c>
      <c r="Y52" s="180" t="s">
        <v>431</v>
      </c>
      <c r="Z52" s="209">
        <v>35</v>
      </c>
      <c r="AA52" s="210">
        <v>20</v>
      </c>
      <c r="AB52" s="211">
        <v>42</v>
      </c>
      <c r="AC52" s="212">
        <v>42</v>
      </c>
      <c r="AD52" s="213"/>
      <c r="AE52" s="213" t="s">
        <v>37</v>
      </c>
      <c r="AF52" s="213" t="s">
        <v>39</v>
      </c>
    </row>
    <row r="53" spans="4:32" ht="30.75" customHeight="1">
      <c r="D53" s="95" t="s">
        <v>432</v>
      </c>
      <c r="E53" s="95" t="s">
        <v>433</v>
      </c>
      <c r="F53" s="95" t="s">
        <v>434</v>
      </c>
      <c r="G53" s="95" t="s">
        <v>435</v>
      </c>
      <c r="H53" s="96">
        <v>15000</v>
      </c>
      <c r="I53" s="96">
        <v>200</v>
      </c>
      <c r="J53" s="95" t="s">
        <v>436</v>
      </c>
      <c r="K53" s="120">
        <v>18105681281</v>
      </c>
      <c r="L53" s="121"/>
      <c r="M53" s="122"/>
      <c r="N53" s="123"/>
      <c r="O53" s="124">
        <f>tbl邀请[[#This Row],[拍单日期]]+5+tbl邀请[[#This Row],[收货后出稿时间]]</f>
        <v>18105681286</v>
      </c>
      <c r="P53" s="125" t="s">
        <v>37</v>
      </c>
      <c r="Q53" s="125">
        <v>10</v>
      </c>
      <c r="R53" s="125">
        <v>8</v>
      </c>
      <c r="S53" s="128" t="s">
        <v>37</v>
      </c>
      <c r="T53" s="175">
        <v>200</v>
      </c>
      <c r="U53" s="178" t="s">
        <v>437</v>
      </c>
      <c r="V53" s="179" t="s">
        <v>438</v>
      </c>
      <c r="W53" s="177"/>
      <c r="X53" s="180" t="s">
        <v>439</v>
      </c>
      <c r="Y53" s="180" t="s">
        <v>440</v>
      </c>
      <c r="Z53" s="209">
        <v>109</v>
      </c>
      <c r="AA53" s="210">
        <v>92</v>
      </c>
      <c r="AB53" s="211">
        <v>6</v>
      </c>
      <c r="AC53" s="212">
        <v>8</v>
      </c>
      <c r="AD53" s="213"/>
      <c r="AE53" s="213" t="s">
        <v>37</v>
      </c>
      <c r="AF53" s="213" t="s">
        <v>39</v>
      </c>
    </row>
    <row r="54" spans="4:32" ht="30.75" customHeight="1">
      <c r="D54" s="95" t="s">
        <v>441</v>
      </c>
      <c r="E54" s="95" t="s">
        <v>442</v>
      </c>
      <c r="F54" s="95" t="s">
        <v>441</v>
      </c>
      <c r="G54" s="98" t="s">
        <v>443</v>
      </c>
      <c r="H54" s="96">
        <v>10000</v>
      </c>
      <c r="I54" s="96">
        <v>200</v>
      </c>
      <c r="J54" s="95" t="s">
        <v>444</v>
      </c>
      <c r="K54" s="120">
        <v>15013032274</v>
      </c>
      <c r="L54" s="121"/>
      <c r="M54" s="122"/>
      <c r="N54" s="123"/>
      <c r="O54" s="124">
        <f>tbl邀请[[#This Row],[拍单日期]]+5+tbl邀请[[#This Row],[收货后出稿时间]]</f>
        <v>15013032279</v>
      </c>
      <c r="P54" s="125" t="s">
        <v>37</v>
      </c>
      <c r="Q54" s="125">
        <v>9</v>
      </c>
      <c r="R54" s="125">
        <v>7</v>
      </c>
      <c r="S54" s="128" t="s">
        <v>37</v>
      </c>
      <c r="T54" s="175">
        <v>200</v>
      </c>
      <c r="U54" s="178" t="s">
        <v>445</v>
      </c>
      <c r="V54" s="179" t="s">
        <v>446</v>
      </c>
      <c r="W54" s="177"/>
      <c r="X54" s="180" t="s">
        <v>447</v>
      </c>
      <c r="Y54" s="180" t="s">
        <v>448</v>
      </c>
      <c r="Z54" s="209">
        <v>26</v>
      </c>
      <c r="AA54" s="210">
        <v>10</v>
      </c>
      <c r="AB54" s="211">
        <v>15</v>
      </c>
      <c r="AC54" s="212">
        <v>15</v>
      </c>
      <c r="AD54" s="213"/>
      <c r="AE54" s="213" t="s">
        <v>37</v>
      </c>
      <c r="AF54" s="213" t="s">
        <v>39</v>
      </c>
    </row>
    <row r="55" spans="4:32" ht="30.75" customHeight="1">
      <c r="D55" s="95" t="s">
        <v>449</v>
      </c>
      <c r="E55" s="95" t="s">
        <v>450</v>
      </c>
      <c r="F55" s="95" t="s">
        <v>451</v>
      </c>
      <c r="G55" s="98" t="s">
        <v>452</v>
      </c>
      <c r="H55" s="96">
        <v>16000</v>
      </c>
      <c r="I55" s="96">
        <v>200</v>
      </c>
      <c r="J55" s="95" t="s">
        <v>453</v>
      </c>
      <c r="K55" s="131">
        <v>18312739449</v>
      </c>
      <c r="L55" s="147"/>
      <c r="M55" s="148"/>
      <c r="N55" s="149"/>
      <c r="O55" s="150">
        <f>tbl邀请[[#This Row],[拍单日期]]+5+tbl邀请[[#This Row],[收货后出稿时间]]</f>
        <v>18312739454</v>
      </c>
      <c r="P55" s="125"/>
      <c r="Q55" s="125">
        <v>1</v>
      </c>
      <c r="R55" s="125">
        <v>7</v>
      </c>
      <c r="S55" s="128" t="s">
        <v>37</v>
      </c>
      <c r="T55" s="175">
        <v>200</v>
      </c>
      <c r="U55" s="176" t="s">
        <v>454</v>
      </c>
      <c r="V55" s="189"/>
      <c r="W55" s="189"/>
      <c r="X55" s="189" t="e">
        <v>#N/A</v>
      </c>
      <c r="Y55" s="189"/>
      <c r="Z55" s="209">
        <v>17</v>
      </c>
      <c r="AA55" s="210">
        <v>7</v>
      </c>
      <c r="AB55" s="211">
        <v>6</v>
      </c>
      <c r="AC55" s="212"/>
      <c r="AD55" s="213"/>
      <c r="AE55" s="213"/>
      <c r="AF55" s="213" t="s">
        <v>39</v>
      </c>
    </row>
    <row r="56" spans="4:32" ht="30.75" customHeight="1">
      <c r="D56" s="105" t="s">
        <v>455</v>
      </c>
      <c r="E56" s="106" t="s">
        <v>456</v>
      </c>
      <c r="F56" s="105" t="s">
        <v>457</v>
      </c>
      <c r="G56" s="107" t="s">
        <v>458</v>
      </c>
      <c r="H56" s="108">
        <v>33000</v>
      </c>
      <c r="I56" s="108">
        <v>300</v>
      </c>
      <c r="J56" s="151">
        <v>18128693309</v>
      </c>
      <c r="K56" s="152">
        <v>18128693309</v>
      </c>
      <c r="L56" s="153"/>
      <c r="M56" s="154"/>
      <c r="N56" s="155"/>
      <c r="O56" s="156">
        <f>tbl邀请[[#This Row],[拍单日期]]+5+tbl邀请[[#This Row],[收货后出稿时间]]</f>
        <v>18128693314</v>
      </c>
      <c r="P56" s="157" t="s">
        <v>37</v>
      </c>
      <c r="Q56" s="157">
        <v>9</v>
      </c>
      <c r="R56" s="157">
        <v>8</v>
      </c>
      <c r="S56" s="194" t="s">
        <v>37</v>
      </c>
      <c r="T56" s="195">
        <v>300</v>
      </c>
      <c r="U56" s="178" t="s">
        <v>459</v>
      </c>
      <c r="V56" s="196"/>
      <c r="W56" s="196"/>
      <c r="X56" s="197" t="s">
        <v>460</v>
      </c>
      <c r="Y56" s="197" t="s">
        <v>461</v>
      </c>
      <c r="Z56" s="219">
        <v>44</v>
      </c>
      <c r="AA56" s="219">
        <v>19</v>
      </c>
      <c r="AB56" s="220">
        <v>30</v>
      </c>
      <c r="AC56" s="221">
        <v>30</v>
      </c>
      <c r="AD56" s="222"/>
      <c r="AE56" s="222" t="s">
        <v>37</v>
      </c>
      <c r="AF56" s="222" t="s">
        <v>39</v>
      </c>
    </row>
    <row r="57" spans="4:32" ht="30.75" customHeight="1">
      <c r="D57" s="109" t="s">
        <v>462</v>
      </c>
      <c r="E57" s="106" t="s">
        <v>463</v>
      </c>
      <c r="F57" s="105" t="s">
        <v>464</v>
      </c>
      <c r="G57" s="107" t="s">
        <v>465</v>
      </c>
      <c r="H57" s="108">
        <v>11000</v>
      </c>
      <c r="I57" s="108">
        <v>200</v>
      </c>
      <c r="J57" s="151">
        <v>13376773977</v>
      </c>
      <c r="K57" s="152">
        <v>13376773977</v>
      </c>
      <c r="L57" s="153"/>
      <c r="M57" s="154"/>
      <c r="N57" s="155"/>
      <c r="O57" s="156">
        <f>tbl邀请[[#This Row],[拍单日期]]+5+tbl邀请[[#This Row],[收货后出稿时间]]</f>
        <v>13376773982</v>
      </c>
      <c r="P57" s="157" t="s">
        <v>37</v>
      </c>
      <c r="Q57" s="157">
        <v>9</v>
      </c>
      <c r="R57" s="157">
        <v>8</v>
      </c>
      <c r="S57" s="194" t="s">
        <v>37</v>
      </c>
      <c r="T57" s="241">
        <v>50</v>
      </c>
      <c r="U57" s="178" t="s">
        <v>466</v>
      </c>
      <c r="V57" s="196"/>
      <c r="W57" s="196"/>
      <c r="X57" s="197" t="s">
        <v>467</v>
      </c>
      <c r="Y57" s="197" t="s">
        <v>468</v>
      </c>
      <c r="Z57" s="219">
        <v>35</v>
      </c>
      <c r="AA57" s="219">
        <v>20</v>
      </c>
      <c r="AB57" s="220">
        <v>10</v>
      </c>
      <c r="AC57" s="221">
        <v>13</v>
      </c>
      <c r="AD57" s="222"/>
      <c r="AE57" s="222" t="s">
        <v>37</v>
      </c>
      <c r="AF57" s="222" t="s">
        <v>39</v>
      </c>
    </row>
    <row r="58" spans="4:32" ht="30.75" customHeight="1">
      <c r="D58" s="105" t="s">
        <v>469</v>
      </c>
      <c r="E58" s="106" t="s">
        <v>470</v>
      </c>
      <c r="F58" s="105" t="s">
        <v>471</v>
      </c>
      <c r="G58" s="107" t="s">
        <v>472</v>
      </c>
      <c r="H58" s="108">
        <v>12285</v>
      </c>
      <c r="I58" s="108">
        <v>200</v>
      </c>
      <c r="J58" s="151">
        <v>18927005225</v>
      </c>
      <c r="K58" s="158">
        <v>18927005225</v>
      </c>
      <c r="L58" s="159"/>
      <c r="M58" s="160"/>
      <c r="N58" s="161"/>
      <c r="O58" s="162">
        <f>tbl邀请[[#This Row],[拍单日期]]+5+tbl邀请[[#This Row],[收货后出稿时间]]</f>
        <v>18927005230</v>
      </c>
      <c r="P58" s="157" t="s">
        <v>37</v>
      </c>
      <c r="Q58" s="157">
        <v>9</v>
      </c>
      <c r="R58" s="157">
        <v>8</v>
      </c>
      <c r="S58" s="194" t="s">
        <v>37</v>
      </c>
      <c r="T58" s="198">
        <v>200</v>
      </c>
      <c r="U58" s="176" t="s">
        <v>473</v>
      </c>
      <c r="V58" s="199"/>
      <c r="W58" s="199"/>
      <c r="X58" s="200" t="s">
        <v>474</v>
      </c>
      <c r="Y58" s="200" t="s">
        <v>475</v>
      </c>
      <c r="Z58" s="219">
        <v>103</v>
      </c>
      <c r="AA58" s="219">
        <v>32</v>
      </c>
      <c r="AB58" s="220">
        <v>12</v>
      </c>
      <c r="AC58" s="221">
        <v>12</v>
      </c>
      <c r="AD58" s="222"/>
      <c r="AE58" s="222" t="s">
        <v>37</v>
      </c>
      <c r="AF58" s="222" t="s">
        <v>39</v>
      </c>
    </row>
    <row r="59" spans="4:32" ht="30.75" customHeight="1">
      <c r="D59" s="105" t="s">
        <v>476</v>
      </c>
      <c r="E59" s="106" t="s">
        <v>477</v>
      </c>
      <c r="F59" s="105" t="s">
        <v>478</v>
      </c>
      <c r="G59" s="107" t="s">
        <v>479</v>
      </c>
      <c r="H59" s="108">
        <v>18200</v>
      </c>
      <c r="I59" s="108">
        <v>200</v>
      </c>
      <c r="J59" s="151">
        <v>18306028269</v>
      </c>
      <c r="K59" s="152">
        <v>18306028269</v>
      </c>
      <c r="L59" s="153"/>
      <c r="M59" s="154"/>
      <c r="N59" s="155"/>
      <c r="O59" s="156">
        <f>tbl邀请[[#This Row],[拍单日期]]+5+tbl邀请[[#This Row],[收货后出稿时间]]</f>
        <v>18306028274</v>
      </c>
      <c r="P59" s="157" t="s">
        <v>37</v>
      </c>
      <c r="Q59" s="157">
        <v>1</v>
      </c>
      <c r="R59" s="157">
        <v>7</v>
      </c>
      <c r="S59" s="194" t="s">
        <v>37</v>
      </c>
      <c r="T59" s="195">
        <v>200</v>
      </c>
      <c r="U59" s="178" t="s">
        <v>480</v>
      </c>
      <c r="V59" s="179" t="s">
        <v>481</v>
      </c>
      <c r="W59" s="196"/>
      <c r="X59" s="197" t="s">
        <v>482</v>
      </c>
      <c r="Y59" s="197" t="s">
        <v>483</v>
      </c>
      <c r="Z59" s="219">
        <v>43</v>
      </c>
      <c r="AA59" s="219">
        <v>33</v>
      </c>
      <c r="AB59" s="220">
        <v>52</v>
      </c>
      <c r="AC59" s="221">
        <v>54</v>
      </c>
      <c r="AD59" s="222"/>
      <c r="AE59" s="222" t="s">
        <v>37</v>
      </c>
      <c r="AF59" s="222" t="s">
        <v>39</v>
      </c>
    </row>
    <row r="60" spans="4:32" ht="30.75" customHeight="1">
      <c r="D60" s="105" t="s">
        <v>484</v>
      </c>
      <c r="E60" s="106" t="s">
        <v>485</v>
      </c>
      <c r="F60" s="105" t="s">
        <v>484</v>
      </c>
      <c r="G60" s="107" t="s">
        <v>486</v>
      </c>
      <c r="H60" s="108">
        <v>32000</v>
      </c>
      <c r="I60" s="108">
        <v>300</v>
      </c>
      <c r="J60" s="151">
        <v>15024549269</v>
      </c>
      <c r="K60" s="152">
        <v>15024549269</v>
      </c>
      <c r="L60" s="153"/>
      <c r="M60" s="154"/>
      <c r="N60" s="155"/>
      <c r="O60" s="156">
        <f>tbl邀请[[#This Row],[拍单日期]]+5+tbl邀请[[#This Row],[收货后出稿时间]]</f>
        <v>15024549274</v>
      </c>
      <c r="P60" s="157" t="s">
        <v>37</v>
      </c>
      <c r="Q60" s="157">
        <v>9</v>
      </c>
      <c r="R60" s="157">
        <v>1</v>
      </c>
      <c r="S60" s="194" t="s">
        <v>37</v>
      </c>
      <c r="T60" s="198">
        <v>300</v>
      </c>
      <c r="U60" s="178" t="s">
        <v>487</v>
      </c>
      <c r="V60" s="196"/>
      <c r="W60" s="196"/>
      <c r="X60" s="197" t="s">
        <v>488</v>
      </c>
      <c r="Y60" s="197" t="s">
        <v>489</v>
      </c>
      <c r="Z60" s="219">
        <v>103</v>
      </c>
      <c r="AA60" s="219">
        <v>41</v>
      </c>
      <c r="AB60" s="220">
        <v>1</v>
      </c>
      <c r="AC60" s="221">
        <v>1</v>
      </c>
      <c r="AD60" s="222"/>
      <c r="AE60" s="222" t="s">
        <v>37</v>
      </c>
      <c r="AF60" s="222" t="s">
        <v>39</v>
      </c>
    </row>
    <row r="61" spans="4:32" ht="30.75" customHeight="1">
      <c r="D61" s="105" t="s">
        <v>490</v>
      </c>
      <c r="E61" s="106" t="s">
        <v>491</v>
      </c>
      <c r="F61" s="105" t="s">
        <v>492</v>
      </c>
      <c r="G61" s="107" t="s">
        <v>493</v>
      </c>
      <c r="H61" s="108">
        <v>11615</v>
      </c>
      <c r="I61" s="108">
        <v>200</v>
      </c>
      <c r="J61" s="151">
        <v>13229572810</v>
      </c>
      <c r="K61" s="158">
        <v>13229572810</v>
      </c>
      <c r="L61" s="159"/>
      <c r="M61" s="160"/>
      <c r="N61" s="161"/>
      <c r="O61" s="162">
        <f>tbl邀请[[#This Row],[拍单日期]]+5+tbl邀请[[#This Row],[收货后出稿时间]]</f>
        <v>13229572815</v>
      </c>
      <c r="P61" s="157" t="s">
        <v>37</v>
      </c>
      <c r="Q61" s="157">
        <v>1</v>
      </c>
      <c r="R61" s="157">
        <v>1</v>
      </c>
      <c r="S61" s="194" t="s">
        <v>37</v>
      </c>
      <c r="T61" s="198">
        <v>200</v>
      </c>
      <c r="U61" s="176" t="s">
        <v>494</v>
      </c>
      <c r="V61" s="199"/>
      <c r="W61" s="199"/>
      <c r="X61" s="200" t="s">
        <v>495</v>
      </c>
      <c r="Y61" s="200" t="s">
        <v>496</v>
      </c>
      <c r="Z61" s="219">
        <v>47</v>
      </c>
      <c r="AA61" s="219">
        <v>4</v>
      </c>
      <c r="AB61" s="220">
        <v>1</v>
      </c>
      <c r="AC61" s="221">
        <v>0</v>
      </c>
      <c r="AD61" s="222"/>
      <c r="AE61" s="222"/>
      <c r="AF61" s="222" t="s">
        <v>39</v>
      </c>
    </row>
    <row r="62" spans="4:32" ht="30.75" customHeight="1">
      <c r="D62" s="105" t="s">
        <v>497</v>
      </c>
      <c r="E62" s="106" t="s">
        <v>498</v>
      </c>
      <c r="F62" s="105" t="s">
        <v>497</v>
      </c>
      <c r="G62" s="107" t="s">
        <v>499</v>
      </c>
      <c r="H62" s="108">
        <v>36000</v>
      </c>
      <c r="I62" s="108">
        <v>300</v>
      </c>
      <c r="J62" s="151">
        <v>15986303486</v>
      </c>
      <c r="K62" s="163">
        <v>15986303486</v>
      </c>
      <c r="L62" s="164"/>
      <c r="M62" s="165"/>
      <c r="N62" s="166"/>
      <c r="O62" s="167">
        <f>tbl邀请[[#This Row],[拍单日期]]+5+tbl邀请[[#This Row],[收货后出稿时间]]</f>
        <v>15986303491</v>
      </c>
      <c r="P62" s="157" t="s">
        <v>37</v>
      </c>
      <c r="Q62" s="157">
        <v>9</v>
      </c>
      <c r="R62" s="157">
        <v>7</v>
      </c>
      <c r="S62" s="194" t="s">
        <v>37</v>
      </c>
      <c r="T62" s="195">
        <v>300</v>
      </c>
      <c r="U62" s="176" t="s">
        <v>500</v>
      </c>
      <c r="V62" s="201"/>
      <c r="W62" s="201"/>
      <c r="X62" s="202" t="s">
        <v>501</v>
      </c>
      <c r="Y62" s="202" t="s">
        <v>502</v>
      </c>
      <c r="Z62" s="219">
        <v>221</v>
      </c>
      <c r="AA62" s="219">
        <v>42</v>
      </c>
      <c r="AB62" s="220">
        <v>2</v>
      </c>
      <c r="AC62" s="221"/>
      <c r="AD62" s="222"/>
      <c r="AE62" s="222" t="s">
        <v>37</v>
      </c>
      <c r="AF62" s="222" t="s">
        <v>39</v>
      </c>
    </row>
    <row r="63" spans="4:32" ht="30.75" customHeight="1">
      <c r="D63" s="110" t="s">
        <v>503</v>
      </c>
      <c r="E63" s="111" t="s">
        <v>504</v>
      </c>
      <c r="F63" s="110" t="s">
        <v>503</v>
      </c>
      <c r="G63" s="112" t="s">
        <v>505</v>
      </c>
      <c r="H63" s="113">
        <v>24000</v>
      </c>
      <c r="I63" s="113">
        <v>200</v>
      </c>
      <c r="J63" s="168">
        <v>15522502833</v>
      </c>
      <c r="K63" s="158">
        <v>15522502833</v>
      </c>
      <c r="L63" s="159"/>
      <c r="M63" s="160"/>
      <c r="N63" s="161"/>
      <c r="O63" s="162">
        <f>tbl邀请[[#This Row],[拍单日期]]+5+tbl邀请[[#This Row],[收货后出稿时间]]</f>
        <v>15522502838</v>
      </c>
      <c r="P63" s="169" t="s">
        <v>37</v>
      </c>
      <c r="Q63" s="169">
        <v>9</v>
      </c>
      <c r="R63" s="169">
        <v>9</v>
      </c>
      <c r="S63" s="160" t="s">
        <v>37</v>
      </c>
      <c r="T63" s="241">
        <v>50</v>
      </c>
      <c r="U63" s="203" t="s">
        <v>506</v>
      </c>
      <c r="V63" s="199"/>
      <c r="W63" s="199"/>
      <c r="X63" s="200" t="s">
        <v>507</v>
      </c>
      <c r="Y63" s="200" t="s">
        <v>508</v>
      </c>
      <c r="Z63" s="223">
        <v>7</v>
      </c>
      <c r="AA63" s="223">
        <v>4</v>
      </c>
      <c r="AB63" s="224">
        <v>14</v>
      </c>
      <c r="AC63" s="225">
        <v>9</v>
      </c>
      <c r="AD63" s="226"/>
      <c r="AE63" s="226" t="s">
        <v>37</v>
      </c>
      <c r="AF63" s="226" t="s">
        <v>39</v>
      </c>
    </row>
    <row r="64" spans="4:32" ht="30.75" customHeight="1">
      <c r="D64" s="105" t="s">
        <v>509</v>
      </c>
      <c r="E64" s="106" t="s">
        <v>510</v>
      </c>
      <c r="F64" s="105" t="s">
        <v>511</v>
      </c>
      <c r="G64" s="107" t="s">
        <v>512</v>
      </c>
      <c r="H64" s="108">
        <v>17000</v>
      </c>
      <c r="I64" s="108">
        <v>200</v>
      </c>
      <c r="J64" s="151">
        <v>15208117487</v>
      </c>
      <c r="K64" s="152">
        <v>15208117487</v>
      </c>
      <c r="L64" s="153"/>
      <c r="M64" s="154"/>
      <c r="N64" s="155"/>
      <c r="O64" s="156">
        <f>tbl邀请[[#This Row],[拍单日期]]+5+tbl邀请[[#This Row],[收货后出稿时间]]</f>
        <v>15208117492</v>
      </c>
      <c r="P64" s="157" t="s">
        <v>37</v>
      </c>
      <c r="Q64" s="157">
        <v>10</v>
      </c>
      <c r="R64" s="157">
        <v>7</v>
      </c>
      <c r="S64" s="194" t="s">
        <v>37</v>
      </c>
      <c r="T64" s="198">
        <v>200</v>
      </c>
      <c r="U64" s="178" t="s">
        <v>513</v>
      </c>
      <c r="V64" s="196"/>
      <c r="W64" s="196"/>
      <c r="X64" s="197" t="s">
        <v>514</v>
      </c>
      <c r="Y64" s="197" t="s">
        <v>515</v>
      </c>
      <c r="Z64" s="219">
        <v>107</v>
      </c>
      <c r="AA64" s="219">
        <v>11</v>
      </c>
      <c r="AB64" s="220">
        <v>9</v>
      </c>
      <c r="AC64" s="221">
        <v>15</v>
      </c>
      <c r="AD64" s="222"/>
      <c r="AE64" s="222" t="s">
        <v>37</v>
      </c>
      <c r="AF64" s="222" t="s">
        <v>39</v>
      </c>
    </row>
    <row r="65" spans="4:32" ht="30.75" customHeight="1">
      <c r="D65" s="105" t="s">
        <v>516</v>
      </c>
      <c r="E65" s="106" t="s">
        <v>517</v>
      </c>
      <c r="F65" s="105" t="s">
        <v>516</v>
      </c>
      <c r="G65" s="107" t="s">
        <v>518</v>
      </c>
      <c r="H65" s="108">
        <v>12000</v>
      </c>
      <c r="I65" s="108">
        <v>200</v>
      </c>
      <c r="J65" s="151">
        <v>15353249727</v>
      </c>
      <c r="K65" s="231"/>
      <c r="L65" s="147"/>
      <c r="M65" s="148"/>
      <c r="N65" s="149"/>
      <c r="O65" s="150">
        <f>tbl邀请[[#This Row],[拍单日期]]+5+tbl邀请[[#This Row],[收货后出稿时间]]</f>
        <v>5</v>
      </c>
      <c r="P65" s="125" t="s">
        <v>37</v>
      </c>
      <c r="Q65" s="125">
        <v>1</v>
      </c>
      <c r="R65" s="125">
        <v>1</v>
      </c>
      <c r="S65" s="128" t="s">
        <v>37</v>
      </c>
      <c r="T65" s="175">
        <v>200</v>
      </c>
      <c r="U65" s="178" t="s">
        <v>519</v>
      </c>
      <c r="V65" s="189"/>
      <c r="W65" s="189"/>
      <c r="X65" s="189" t="s">
        <v>520</v>
      </c>
      <c r="Y65" s="189" t="s">
        <v>521</v>
      </c>
      <c r="Z65" s="210">
        <v>104</v>
      </c>
      <c r="AA65" s="210">
        <v>31</v>
      </c>
      <c r="AB65" s="211">
        <v>12</v>
      </c>
      <c r="AC65" s="212"/>
      <c r="AD65" s="213"/>
      <c r="AE65" s="213" t="s">
        <v>37</v>
      </c>
      <c r="AF65" s="222" t="s">
        <v>39</v>
      </c>
    </row>
    <row r="66" spans="4:32" ht="30.75" customHeight="1">
      <c r="D66" s="105" t="s">
        <v>522</v>
      </c>
      <c r="E66" s="106" t="s">
        <v>523</v>
      </c>
      <c r="F66" s="105" t="s">
        <v>524</v>
      </c>
      <c r="G66" s="98" t="s">
        <v>525</v>
      </c>
      <c r="H66" s="108" t="s">
        <v>526</v>
      </c>
      <c r="I66" s="108">
        <v>200</v>
      </c>
      <c r="J66" s="151" t="s">
        <v>527</v>
      </c>
      <c r="K66" s="232"/>
      <c r="L66" s="121"/>
      <c r="M66" s="122"/>
      <c r="N66" s="123"/>
      <c r="O66" s="124">
        <f>tbl邀请[[#This Row],[拍单日期]]+5+tbl邀请[[#This Row],[收货后出稿时间]]</f>
        <v>5</v>
      </c>
      <c r="P66" s="125" t="s">
        <v>37</v>
      </c>
      <c r="Q66" s="125">
        <v>9</v>
      </c>
      <c r="R66" s="125">
        <v>8</v>
      </c>
      <c r="S66" s="128" t="s">
        <v>37</v>
      </c>
      <c r="T66" s="175">
        <v>200</v>
      </c>
      <c r="U66" s="176" t="s">
        <v>528</v>
      </c>
      <c r="V66" s="177"/>
      <c r="W66" s="177"/>
      <c r="X66" s="177" t="e">
        <v>#N/A</v>
      </c>
      <c r="Y66" s="177"/>
      <c r="Z66" s="210">
        <v>68</v>
      </c>
      <c r="AA66" s="210">
        <v>51</v>
      </c>
      <c r="AB66" s="211">
        <v>52</v>
      </c>
      <c r="AC66" s="212"/>
      <c r="AD66" s="213"/>
      <c r="AE66" s="213" t="s">
        <v>37</v>
      </c>
      <c r="AF66" s="222" t="s">
        <v>39</v>
      </c>
    </row>
    <row r="67" spans="4:32" ht="30.75" customHeight="1">
      <c r="D67" s="105" t="s">
        <v>529</v>
      </c>
      <c r="E67" s="106" t="s">
        <v>530</v>
      </c>
      <c r="F67" s="105" t="s">
        <v>531</v>
      </c>
      <c r="G67" s="98" t="s">
        <v>532</v>
      </c>
      <c r="H67" s="108" t="s">
        <v>533</v>
      </c>
      <c r="I67" s="108">
        <v>200</v>
      </c>
      <c r="J67" s="151" t="s">
        <v>530</v>
      </c>
      <c r="K67" s="232"/>
      <c r="L67" s="121"/>
      <c r="M67" s="122"/>
      <c r="N67" s="123"/>
      <c r="O67" s="124">
        <f>tbl邀请[[#This Row],[拍单日期]]+5+tbl邀请[[#This Row],[收货后出稿时间]]</f>
        <v>5</v>
      </c>
      <c r="P67" s="125" t="s">
        <v>37</v>
      </c>
      <c r="Q67" s="125">
        <v>9</v>
      </c>
      <c r="R67" s="125">
        <v>8</v>
      </c>
      <c r="S67" s="128" t="s">
        <v>37</v>
      </c>
      <c r="T67" s="175">
        <v>200</v>
      </c>
      <c r="U67" s="178" t="s">
        <v>534</v>
      </c>
      <c r="V67" s="177"/>
      <c r="W67" s="177"/>
      <c r="X67" s="180" t="s">
        <v>535</v>
      </c>
      <c r="Y67" s="180" t="s">
        <v>536</v>
      </c>
      <c r="Z67" s="210">
        <v>195</v>
      </c>
      <c r="AA67" s="210">
        <v>39</v>
      </c>
      <c r="AB67" s="211">
        <v>17</v>
      </c>
      <c r="AC67" s="212">
        <v>20</v>
      </c>
      <c r="AD67" s="213"/>
      <c r="AE67" s="213" t="s">
        <v>37</v>
      </c>
      <c r="AF67" s="222" t="s">
        <v>39</v>
      </c>
    </row>
    <row r="68" spans="4:32" ht="30.75" customHeight="1">
      <c r="D68" s="227" t="s">
        <v>537</v>
      </c>
      <c r="E68" s="227" t="s">
        <v>538</v>
      </c>
      <c r="F68" s="227" t="s">
        <v>539</v>
      </c>
      <c r="G68" s="95" t="s">
        <v>540</v>
      </c>
      <c r="H68" s="96" t="s">
        <v>541</v>
      </c>
      <c r="I68" s="96">
        <v>500</v>
      </c>
      <c r="J68" s="95">
        <v>13725699497</v>
      </c>
      <c r="K68" s="231"/>
      <c r="L68" s="147"/>
      <c r="M68" s="148"/>
      <c r="N68" s="149"/>
      <c r="O68" s="150">
        <f>tbl邀请[[#This Row],[拍单日期]]+5+tbl邀请[[#This Row],[收货后出稿时间]]</f>
        <v>5</v>
      </c>
      <c r="P68" s="125" t="s">
        <v>37</v>
      </c>
      <c r="Q68" s="125">
        <v>8</v>
      </c>
      <c r="R68" s="125">
        <v>6</v>
      </c>
      <c r="S68" s="128" t="s">
        <v>37</v>
      </c>
      <c r="T68" s="129">
        <v>500</v>
      </c>
      <c r="U68" s="176" t="s">
        <v>542</v>
      </c>
      <c r="V68" s="189" t="s">
        <v>543</v>
      </c>
      <c r="W68" s="189"/>
      <c r="X68" s="191" t="s">
        <v>544</v>
      </c>
      <c r="Y68" s="191" t="s">
        <v>545</v>
      </c>
      <c r="Z68" s="210">
        <v>0</v>
      </c>
      <c r="AA68" s="210">
        <v>0</v>
      </c>
      <c r="AB68" s="211">
        <v>24</v>
      </c>
      <c r="AC68" s="212">
        <v>0</v>
      </c>
      <c r="AD68" s="213" t="s">
        <v>546</v>
      </c>
      <c r="AE68" s="213"/>
      <c r="AF68" s="213" t="s">
        <v>547</v>
      </c>
    </row>
    <row r="69" spans="4:32" ht="30.75" customHeight="1">
      <c r="D69" s="227" t="s">
        <v>548</v>
      </c>
      <c r="E69" s="227" t="s">
        <v>549</v>
      </c>
      <c r="F69" s="227" t="s">
        <v>550</v>
      </c>
      <c r="G69" s="95" t="s">
        <v>551</v>
      </c>
      <c r="H69" s="96" t="s">
        <v>552</v>
      </c>
      <c r="I69" s="96">
        <v>500</v>
      </c>
      <c r="J69" s="95">
        <v>13076601351</v>
      </c>
      <c r="K69" s="232"/>
      <c r="L69" s="121"/>
      <c r="M69" s="122"/>
      <c r="N69" s="123"/>
      <c r="O69" s="124">
        <f>tbl邀请[[#This Row],[拍单日期]]+5+tbl邀请[[#This Row],[收货后出稿时间]]</f>
        <v>5</v>
      </c>
      <c r="P69" s="125" t="s">
        <v>37</v>
      </c>
      <c r="Q69" s="125">
        <v>9</v>
      </c>
      <c r="R69" s="125">
        <v>8</v>
      </c>
      <c r="S69" s="128" t="s">
        <v>37</v>
      </c>
      <c r="T69" s="175">
        <v>500</v>
      </c>
      <c r="U69" s="176" t="s">
        <v>553</v>
      </c>
      <c r="V69" s="177"/>
      <c r="W69" s="177"/>
      <c r="X69" s="180" t="s">
        <v>554</v>
      </c>
      <c r="Y69" s="180" t="s">
        <v>555</v>
      </c>
      <c r="Z69" s="210">
        <v>121</v>
      </c>
      <c r="AA69" s="210">
        <v>50</v>
      </c>
      <c r="AB69" s="211">
        <v>7</v>
      </c>
      <c r="AC69" s="212">
        <v>10</v>
      </c>
      <c r="AD69" s="213" t="s">
        <v>546</v>
      </c>
      <c r="AE69" s="213" t="s">
        <v>37</v>
      </c>
      <c r="AF69" s="213" t="s">
        <v>547</v>
      </c>
    </row>
    <row r="70" spans="4:32" ht="30.75" customHeight="1">
      <c r="D70" s="227" t="s">
        <v>556</v>
      </c>
      <c r="E70" s="227" t="s">
        <v>557</v>
      </c>
      <c r="F70" s="227" t="s">
        <v>556</v>
      </c>
      <c r="G70" s="95" t="s">
        <v>558</v>
      </c>
      <c r="H70" s="96" t="s">
        <v>559</v>
      </c>
      <c r="I70" s="96">
        <v>500</v>
      </c>
      <c r="J70" s="95">
        <v>17820685036</v>
      </c>
      <c r="K70" s="232"/>
      <c r="L70" s="121"/>
      <c r="M70" s="122"/>
      <c r="N70" s="123"/>
      <c r="O70" s="124">
        <f>tbl邀请[[#This Row],[拍单日期]]+5+tbl邀请[[#This Row],[收货后出稿时间]]</f>
        <v>5</v>
      </c>
      <c r="P70" s="125" t="s">
        <v>37</v>
      </c>
      <c r="Q70" s="125">
        <v>10</v>
      </c>
      <c r="R70" s="125">
        <v>9</v>
      </c>
      <c r="S70" s="128" t="s">
        <v>37</v>
      </c>
      <c r="T70" s="175">
        <v>500</v>
      </c>
      <c r="U70" s="176" t="s">
        <v>560</v>
      </c>
      <c r="V70" s="177"/>
      <c r="W70" s="177"/>
      <c r="X70" s="180" t="s">
        <v>561</v>
      </c>
      <c r="Y70" s="180" t="s">
        <v>562</v>
      </c>
      <c r="Z70" s="210">
        <v>34</v>
      </c>
      <c r="AA70" s="210">
        <v>18</v>
      </c>
      <c r="AB70" s="211">
        <v>19</v>
      </c>
      <c r="AC70" s="212">
        <v>19</v>
      </c>
      <c r="AD70" s="213" t="s">
        <v>546</v>
      </c>
      <c r="AE70" s="213" t="s">
        <v>37</v>
      </c>
      <c r="AF70" s="213" t="s">
        <v>547</v>
      </c>
    </row>
    <row r="71" spans="4:32" ht="30.75" customHeight="1">
      <c r="D71" s="227" t="s">
        <v>563</v>
      </c>
      <c r="E71" s="227" t="s">
        <v>564</v>
      </c>
      <c r="F71" s="227" t="s">
        <v>565</v>
      </c>
      <c r="G71" s="95" t="s">
        <v>566</v>
      </c>
      <c r="H71" s="96" t="s">
        <v>567</v>
      </c>
      <c r="I71" s="96">
        <v>500</v>
      </c>
      <c r="J71" s="95">
        <v>18820130282</v>
      </c>
      <c r="K71" s="232"/>
      <c r="L71" s="121"/>
      <c r="M71" s="122"/>
      <c r="N71" s="123"/>
      <c r="O71" s="124">
        <f>tbl邀请[[#This Row],[拍单日期]]+5+tbl邀请[[#This Row],[收货后出稿时间]]</f>
        <v>5</v>
      </c>
      <c r="P71" s="125" t="s">
        <v>37</v>
      </c>
      <c r="Q71" s="125">
        <v>9</v>
      </c>
      <c r="R71" s="125">
        <v>4</v>
      </c>
      <c r="S71" s="128" t="s">
        <v>37</v>
      </c>
      <c r="T71" s="129">
        <v>500</v>
      </c>
      <c r="U71" s="176" t="s">
        <v>568</v>
      </c>
      <c r="V71" s="179" t="s">
        <v>569</v>
      </c>
      <c r="W71" s="177"/>
      <c r="X71" s="180" t="s">
        <v>570</v>
      </c>
      <c r="Y71" s="180" t="s">
        <v>571</v>
      </c>
      <c r="Z71" s="210">
        <v>47</v>
      </c>
      <c r="AA71" s="210">
        <v>23</v>
      </c>
      <c r="AB71" s="211">
        <v>28</v>
      </c>
      <c r="AC71" s="212">
        <v>28</v>
      </c>
      <c r="AD71" s="213" t="s">
        <v>546</v>
      </c>
      <c r="AE71" s="213" t="s">
        <v>37</v>
      </c>
      <c r="AF71" s="213" t="s">
        <v>547</v>
      </c>
    </row>
    <row r="72" spans="4:32" ht="30.75" customHeight="1">
      <c r="D72" s="227" t="s">
        <v>572</v>
      </c>
      <c r="E72" s="227" t="s">
        <v>573</v>
      </c>
      <c r="F72" s="227" t="s">
        <v>574</v>
      </c>
      <c r="G72" s="95" t="s">
        <v>575</v>
      </c>
      <c r="H72" s="96" t="s">
        <v>576</v>
      </c>
      <c r="I72" s="96">
        <v>300</v>
      </c>
      <c r="J72" s="95">
        <v>17827445456</v>
      </c>
      <c r="K72" s="232"/>
      <c r="L72" s="121"/>
      <c r="M72" s="122"/>
      <c r="N72" s="123"/>
      <c r="O72" s="124"/>
      <c r="P72" s="125" t="s">
        <v>37</v>
      </c>
      <c r="Q72" s="125">
        <v>9</v>
      </c>
      <c r="R72" s="125">
        <v>9</v>
      </c>
      <c r="S72" s="128" t="s">
        <v>37</v>
      </c>
      <c r="T72" s="175">
        <v>300</v>
      </c>
      <c r="U72" s="178" t="s">
        <v>577</v>
      </c>
      <c r="V72" s="177"/>
      <c r="W72" s="177"/>
      <c r="X72" s="180" t="s">
        <v>578</v>
      </c>
      <c r="Y72" s="180" t="s">
        <v>579</v>
      </c>
      <c r="Z72" s="210">
        <v>103</v>
      </c>
      <c r="AA72" s="210">
        <v>42</v>
      </c>
      <c r="AB72" s="211">
        <v>9</v>
      </c>
      <c r="AC72" s="212">
        <v>9</v>
      </c>
      <c r="AD72" s="213" t="s">
        <v>546</v>
      </c>
      <c r="AE72" s="213" t="s">
        <v>37</v>
      </c>
      <c r="AF72" s="213" t="s">
        <v>547</v>
      </c>
    </row>
    <row r="73" spans="4:32" ht="30.75" customHeight="1">
      <c r="D73" s="227" t="s">
        <v>580</v>
      </c>
      <c r="E73" s="227" t="s">
        <v>581</v>
      </c>
      <c r="F73" s="227" t="s">
        <v>582</v>
      </c>
      <c r="G73" s="95" t="s">
        <v>583</v>
      </c>
      <c r="H73" s="96" t="s">
        <v>584</v>
      </c>
      <c r="I73" s="96">
        <v>300</v>
      </c>
      <c r="J73" s="95">
        <v>17844553776</v>
      </c>
      <c r="K73" s="125"/>
      <c r="L73" s="127"/>
      <c r="M73" s="128"/>
      <c r="N73" s="129"/>
      <c r="O73" s="130"/>
      <c r="P73" s="125" t="s">
        <v>37</v>
      </c>
      <c r="Q73" s="125">
        <v>9</v>
      </c>
      <c r="R73" s="125">
        <v>9</v>
      </c>
      <c r="S73" s="128" t="s">
        <v>37</v>
      </c>
      <c r="T73" s="129">
        <v>300</v>
      </c>
      <c r="U73" s="176" t="s">
        <v>585</v>
      </c>
      <c r="V73" s="182"/>
      <c r="W73" s="182"/>
      <c r="X73" s="190" t="s">
        <v>586</v>
      </c>
      <c r="Y73" s="190" t="s">
        <v>587</v>
      </c>
      <c r="Z73" s="210">
        <v>34</v>
      </c>
      <c r="AA73" s="210">
        <v>17</v>
      </c>
      <c r="AB73" s="211">
        <v>42</v>
      </c>
      <c r="AC73" s="212">
        <v>0</v>
      </c>
      <c r="AD73" s="213" t="s">
        <v>546</v>
      </c>
      <c r="AE73" s="213" t="s">
        <v>37</v>
      </c>
      <c r="AF73" s="213" t="s">
        <v>547</v>
      </c>
    </row>
    <row r="74" spans="4:32" ht="30.75" customHeight="1">
      <c r="D74" s="227" t="s">
        <v>588</v>
      </c>
      <c r="E74" s="227" t="s">
        <v>589</v>
      </c>
      <c r="F74" s="227" t="s">
        <v>588</v>
      </c>
      <c r="G74" s="95" t="s">
        <v>590</v>
      </c>
      <c r="H74" s="96" t="s">
        <v>591</v>
      </c>
      <c r="I74" s="96">
        <v>300</v>
      </c>
      <c r="J74" s="95">
        <v>18476489117</v>
      </c>
      <c r="K74" s="232"/>
      <c r="L74" s="121"/>
      <c r="M74" s="122"/>
      <c r="N74" s="123"/>
      <c r="O74" s="124"/>
      <c r="P74" s="125" t="s">
        <v>37</v>
      </c>
      <c r="Q74" s="125">
        <v>10</v>
      </c>
      <c r="R74" s="125">
        <v>7</v>
      </c>
      <c r="S74" s="128" t="s">
        <v>37</v>
      </c>
      <c r="T74" s="175">
        <v>300</v>
      </c>
      <c r="U74" s="176" t="s">
        <v>592</v>
      </c>
      <c r="V74" s="177"/>
      <c r="W74" s="177"/>
      <c r="X74" s="180" t="s">
        <v>593</v>
      </c>
      <c r="Y74" s="180" t="s">
        <v>594</v>
      </c>
      <c r="Z74" s="210">
        <v>100</v>
      </c>
      <c r="AA74" s="210">
        <v>40</v>
      </c>
      <c r="AB74" s="211">
        <v>1</v>
      </c>
      <c r="AC74" s="212">
        <v>1</v>
      </c>
      <c r="AD74" s="213" t="s">
        <v>546</v>
      </c>
      <c r="AE74" s="213" t="s">
        <v>37</v>
      </c>
      <c r="AF74" s="213" t="s">
        <v>547</v>
      </c>
    </row>
    <row r="75" spans="4:32" ht="30.75" customHeight="1">
      <c r="D75" s="227" t="s">
        <v>595</v>
      </c>
      <c r="E75" s="227" t="s">
        <v>596</v>
      </c>
      <c r="F75" s="227" t="s">
        <v>597</v>
      </c>
      <c r="G75" s="95" t="s">
        <v>598</v>
      </c>
      <c r="H75" s="96" t="s">
        <v>533</v>
      </c>
      <c r="I75" s="96">
        <v>300</v>
      </c>
      <c r="J75" s="95">
        <v>15218812635</v>
      </c>
      <c r="K75" s="231"/>
      <c r="L75" s="147"/>
      <c r="M75" s="148"/>
      <c r="N75" s="149"/>
      <c r="O75" s="150"/>
      <c r="P75" s="125" t="s">
        <v>37</v>
      </c>
      <c r="Q75" s="125">
        <v>10</v>
      </c>
      <c r="R75" s="125">
        <v>7</v>
      </c>
      <c r="S75" s="128" t="s">
        <v>37</v>
      </c>
      <c r="T75" s="175">
        <v>300</v>
      </c>
      <c r="U75" s="176" t="s">
        <v>599</v>
      </c>
      <c r="V75" s="193" t="s">
        <v>600</v>
      </c>
      <c r="W75" s="189"/>
      <c r="X75" s="191" t="s">
        <v>601</v>
      </c>
      <c r="Y75" s="191" t="s">
        <v>602</v>
      </c>
      <c r="Z75" s="237">
        <v>0</v>
      </c>
      <c r="AA75" s="210">
        <v>24</v>
      </c>
      <c r="AB75" s="211">
        <v>0</v>
      </c>
      <c r="AC75" s="212">
        <v>12</v>
      </c>
      <c r="AD75" s="213" t="s">
        <v>546</v>
      </c>
      <c r="AE75" s="213" t="s">
        <v>37</v>
      </c>
      <c r="AF75" s="213" t="s">
        <v>547</v>
      </c>
    </row>
    <row r="76" spans="4:32" ht="30.75" customHeight="1">
      <c r="D76" s="227" t="s">
        <v>603</v>
      </c>
      <c r="E76" s="227" t="s">
        <v>604</v>
      </c>
      <c r="F76" s="227" t="s">
        <v>605</v>
      </c>
      <c r="G76" s="95" t="s">
        <v>606</v>
      </c>
      <c r="H76" s="96" t="s">
        <v>526</v>
      </c>
      <c r="I76" s="96">
        <v>300</v>
      </c>
      <c r="J76" s="95">
        <v>17868140227</v>
      </c>
      <c r="K76" s="232"/>
      <c r="L76" s="121"/>
      <c r="M76" s="122"/>
      <c r="N76" s="123"/>
      <c r="O76" s="124"/>
      <c r="P76" s="125" t="s">
        <v>37</v>
      </c>
      <c r="Q76" s="125">
        <v>10</v>
      </c>
      <c r="R76" s="125">
        <v>8</v>
      </c>
      <c r="S76" s="128" t="s">
        <v>37</v>
      </c>
      <c r="T76" s="175">
        <v>300</v>
      </c>
      <c r="U76" s="176" t="s">
        <v>607</v>
      </c>
      <c r="V76" s="177"/>
      <c r="W76" s="177"/>
      <c r="X76" s="180" t="s">
        <v>608</v>
      </c>
      <c r="Y76" s="180" t="s">
        <v>609</v>
      </c>
      <c r="Z76" s="210">
        <v>100</v>
      </c>
      <c r="AA76" s="210">
        <v>40</v>
      </c>
      <c r="AB76" s="211">
        <v>10</v>
      </c>
      <c r="AC76" s="212">
        <v>10</v>
      </c>
      <c r="AD76" s="213" t="s">
        <v>546</v>
      </c>
      <c r="AE76" s="213" t="s">
        <v>37</v>
      </c>
      <c r="AF76" s="213" t="s">
        <v>547</v>
      </c>
    </row>
    <row r="77" spans="4:32" ht="30.75" customHeight="1">
      <c r="D77" s="227" t="s">
        <v>610</v>
      </c>
      <c r="E77" s="227" t="s">
        <v>611</v>
      </c>
      <c r="F77" s="227" t="s">
        <v>612</v>
      </c>
      <c r="G77" s="95" t="s">
        <v>613</v>
      </c>
      <c r="H77" s="96" t="s">
        <v>614</v>
      </c>
      <c r="I77" s="96">
        <v>500</v>
      </c>
      <c r="J77" s="95">
        <v>15915810397</v>
      </c>
      <c r="K77" s="232"/>
      <c r="L77" s="121"/>
      <c r="M77" s="122"/>
      <c r="N77" s="123"/>
      <c r="O77" s="124"/>
      <c r="P77" s="125" t="s">
        <v>37</v>
      </c>
      <c r="Q77" s="125">
        <v>10</v>
      </c>
      <c r="R77" s="125">
        <v>9</v>
      </c>
      <c r="S77" s="128" t="s">
        <v>37</v>
      </c>
      <c r="T77" s="175">
        <v>500</v>
      </c>
      <c r="U77" s="178" t="s">
        <v>615</v>
      </c>
      <c r="V77" s="177"/>
      <c r="W77" s="177"/>
      <c r="X77" s="180" t="s">
        <v>616</v>
      </c>
      <c r="Y77" s="180" t="s">
        <v>617</v>
      </c>
      <c r="Z77" s="210">
        <v>101</v>
      </c>
      <c r="AA77" s="210">
        <v>40</v>
      </c>
      <c r="AB77" s="211">
        <v>15</v>
      </c>
      <c r="AC77" s="212">
        <v>15</v>
      </c>
      <c r="AD77" s="213" t="s">
        <v>546</v>
      </c>
      <c r="AE77" s="213" t="s">
        <v>37</v>
      </c>
      <c r="AF77" s="213" t="s">
        <v>547</v>
      </c>
    </row>
    <row r="78" spans="4:32" ht="30.75" customHeight="1">
      <c r="D78" s="227" t="s">
        <v>618</v>
      </c>
      <c r="E78" s="227" t="s">
        <v>619</v>
      </c>
      <c r="F78" s="227" t="s">
        <v>620</v>
      </c>
      <c r="G78" s="98" t="s">
        <v>621</v>
      </c>
      <c r="H78" s="96" t="s">
        <v>622</v>
      </c>
      <c r="I78" s="96">
        <v>300</v>
      </c>
      <c r="J78" s="95">
        <v>13026886519</v>
      </c>
      <c r="K78" s="232"/>
      <c r="L78" s="121"/>
      <c r="M78" s="122"/>
      <c r="N78" s="123"/>
      <c r="O78" s="124"/>
      <c r="P78" s="125" t="s">
        <v>37</v>
      </c>
      <c r="Q78" s="125">
        <v>1</v>
      </c>
      <c r="R78" s="125">
        <v>1</v>
      </c>
      <c r="S78" s="128" t="s">
        <v>37</v>
      </c>
      <c r="T78" s="129">
        <v>300</v>
      </c>
      <c r="U78" s="176" t="s">
        <v>623</v>
      </c>
      <c r="V78" s="177"/>
      <c r="W78" s="177"/>
      <c r="X78" s="180" t="s">
        <v>624</v>
      </c>
      <c r="Y78" s="180" t="s">
        <v>625</v>
      </c>
      <c r="Z78" s="210">
        <v>127</v>
      </c>
      <c r="AA78" s="210">
        <v>47</v>
      </c>
      <c r="AB78" s="211">
        <v>12</v>
      </c>
      <c r="AC78" s="212">
        <v>19</v>
      </c>
      <c r="AD78" s="213" t="s">
        <v>546</v>
      </c>
      <c r="AE78" s="213" t="s">
        <v>37</v>
      </c>
      <c r="AF78" s="213" t="s">
        <v>547</v>
      </c>
    </row>
    <row r="79" spans="4:32" ht="30.75" customHeight="1">
      <c r="D79" s="227" t="s">
        <v>626</v>
      </c>
      <c r="E79" s="227" t="s">
        <v>627</v>
      </c>
      <c r="F79" s="227" t="s">
        <v>626</v>
      </c>
      <c r="G79" s="95" t="s">
        <v>628</v>
      </c>
      <c r="H79" s="96" t="s">
        <v>629</v>
      </c>
      <c r="I79" s="96">
        <v>500</v>
      </c>
      <c r="J79" s="95">
        <v>19182250912</v>
      </c>
      <c r="K79" s="231"/>
      <c r="L79" s="147"/>
      <c r="M79" s="148"/>
      <c r="N79" s="149"/>
      <c r="O79" s="150"/>
      <c r="P79" s="125" t="s">
        <v>37</v>
      </c>
      <c r="Q79" s="125">
        <v>1</v>
      </c>
      <c r="R79" s="125">
        <v>7</v>
      </c>
      <c r="S79" s="128" t="s">
        <v>37</v>
      </c>
      <c r="T79" s="129">
        <v>500</v>
      </c>
      <c r="U79" s="176" t="s">
        <v>630</v>
      </c>
      <c r="V79" s="189"/>
      <c r="W79" s="189"/>
      <c r="X79" s="189" t="e">
        <v>#N/A</v>
      </c>
      <c r="Y79" s="189"/>
      <c r="Z79" s="210">
        <v>76</v>
      </c>
      <c r="AA79" s="210">
        <v>73</v>
      </c>
      <c r="AB79" s="211">
        <v>24</v>
      </c>
      <c r="AC79" s="212"/>
      <c r="AD79" s="213"/>
      <c r="AE79" s="213"/>
      <c r="AF79" s="213" t="s">
        <v>547</v>
      </c>
    </row>
    <row r="80" spans="4:32" ht="30.75" customHeight="1">
      <c r="D80" s="227" t="s">
        <v>631</v>
      </c>
      <c r="E80" s="227" t="s">
        <v>632</v>
      </c>
      <c r="F80" s="227" t="s">
        <v>633</v>
      </c>
      <c r="G80" s="95" t="s">
        <v>634</v>
      </c>
      <c r="H80" s="96" t="s">
        <v>635</v>
      </c>
      <c r="I80" s="96">
        <v>500</v>
      </c>
      <c r="J80" s="95">
        <v>17816694278</v>
      </c>
      <c r="K80" s="125"/>
      <c r="L80" s="127"/>
      <c r="M80" s="128"/>
      <c r="N80" s="129"/>
      <c r="O80" s="130"/>
      <c r="P80" s="125" t="s">
        <v>37</v>
      </c>
      <c r="Q80" s="125">
        <v>9</v>
      </c>
      <c r="R80" s="125">
        <v>1</v>
      </c>
      <c r="S80" s="128" t="s">
        <v>37</v>
      </c>
      <c r="T80" s="129">
        <v>500</v>
      </c>
      <c r="U80" s="176" t="s">
        <v>636</v>
      </c>
      <c r="V80" s="182"/>
      <c r="W80" s="182"/>
      <c r="X80" s="190" t="s">
        <v>637</v>
      </c>
      <c r="Y80" s="190" t="s">
        <v>638</v>
      </c>
      <c r="Z80" s="210">
        <v>2</v>
      </c>
      <c r="AA80" s="210">
        <v>0</v>
      </c>
      <c r="AB80" s="211">
        <v>18</v>
      </c>
      <c r="AC80" s="212">
        <v>12</v>
      </c>
      <c r="AD80" s="213" t="s">
        <v>546</v>
      </c>
      <c r="AE80" s="213" t="s">
        <v>37</v>
      </c>
      <c r="AF80" s="213" t="s">
        <v>547</v>
      </c>
    </row>
    <row r="81" spans="4:32" ht="30.75" customHeight="1">
      <c r="D81" s="227" t="s">
        <v>639</v>
      </c>
      <c r="E81" s="227">
        <v>13160887814</v>
      </c>
      <c r="F81" s="227" t="s">
        <v>640</v>
      </c>
      <c r="G81" s="95" t="s">
        <v>641</v>
      </c>
      <c r="H81" s="96" t="s">
        <v>642</v>
      </c>
      <c r="I81" s="96">
        <v>300</v>
      </c>
      <c r="J81" s="95">
        <v>13160887814</v>
      </c>
      <c r="K81" s="232"/>
      <c r="L81" s="121"/>
      <c r="M81" s="122"/>
      <c r="N81" s="123"/>
      <c r="O81" s="124"/>
      <c r="P81" s="125" t="s">
        <v>37</v>
      </c>
      <c r="Q81" s="125">
        <v>9</v>
      </c>
      <c r="R81" s="125">
        <v>9</v>
      </c>
      <c r="S81" s="128" t="s">
        <v>37</v>
      </c>
      <c r="T81" s="175">
        <v>300</v>
      </c>
      <c r="U81" s="176" t="s">
        <v>643</v>
      </c>
      <c r="V81" s="179" t="s">
        <v>644</v>
      </c>
      <c r="W81" s="177"/>
      <c r="X81" s="180" t="s">
        <v>645</v>
      </c>
      <c r="Y81" s="180" t="s">
        <v>646</v>
      </c>
      <c r="Z81" s="210">
        <v>102</v>
      </c>
      <c r="AA81" s="210">
        <v>40</v>
      </c>
      <c r="AB81" s="211">
        <v>2</v>
      </c>
      <c r="AC81" s="212">
        <v>2</v>
      </c>
      <c r="AD81" s="213" t="s">
        <v>546</v>
      </c>
      <c r="AE81" s="213" t="s">
        <v>37</v>
      </c>
      <c r="AF81" s="213" t="s">
        <v>547</v>
      </c>
    </row>
    <row r="82" spans="4:32" ht="30.75" customHeight="1">
      <c r="D82" s="227" t="s">
        <v>647</v>
      </c>
      <c r="E82" s="227" t="s">
        <v>648</v>
      </c>
      <c r="F82" s="227" t="s">
        <v>647</v>
      </c>
      <c r="G82" s="95" t="s">
        <v>649</v>
      </c>
      <c r="H82" s="96" t="s">
        <v>650</v>
      </c>
      <c r="I82" s="96">
        <v>300</v>
      </c>
      <c r="J82" s="95">
        <v>13246846434</v>
      </c>
      <c r="K82" s="232"/>
      <c r="L82" s="121"/>
      <c r="M82" s="122"/>
      <c r="N82" s="123"/>
      <c r="O82" s="124"/>
      <c r="P82" s="125" t="s">
        <v>37</v>
      </c>
      <c r="Q82" s="125">
        <v>10</v>
      </c>
      <c r="R82" s="125">
        <v>5</v>
      </c>
      <c r="S82" s="128" t="s">
        <v>37</v>
      </c>
      <c r="T82" s="175">
        <v>300</v>
      </c>
      <c r="U82" s="178" t="s">
        <v>651</v>
      </c>
      <c r="V82" s="177"/>
      <c r="W82" s="177"/>
      <c r="X82" s="180" t="s">
        <v>652</v>
      </c>
      <c r="Y82" s="180" t="s">
        <v>653</v>
      </c>
      <c r="Z82" s="210">
        <v>100</v>
      </c>
      <c r="AA82" s="210">
        <v>40</v>
      </c>
      <c r="AB82" s="211">
        <v>5</v>
      </c>
      <c r="AC82" s="212">
        <v>5</v>
      </c>
      <c r="AD82" s="213" t="s">
        <v>546</v>
      </c>
      <c r="AE82" s="213" t="s">
        <v>37</v>
      </c>
      <c r="AF82" s="213" t="s">
        <v>547</v>
      </c>
    </row>
    <row r="83" spans="4:32" ht="30.75" customHeight="1">
      <c r="D83" s="227" t="s">
        <v>654</v>
      </c>
      <c r="E83" s="227" t="s">
        <v>655</v>
      </c>
      <c r="F83" s="227" t="s">
        <v>656</v>
      </c>
      <c r="G83" s="95" t="s">
        <v>657</v>
      </c>
      <c r="H83" s="96" t="s">
        <v>658</v>
      </c>
      <c r="I83" s="96">
        <v>500</v>
      </c>
      <c r="J83" s="95">
        <v>13070232883</v>
      </c>
      <c r="K83" s="232"/>
      <c r="L83" s="121"/>
      <c r="M83" s="122"/>
      <c r="N83" s="123"/>
      <c r="O83" s="124"/>
      <c r="P83" s="125" t="s">
        <v>37</v>
      </c>
      <c r="Q83" s="125">
        <v>10</v>
      </c>
      <c r="R83" s="125">
        <v>9</v>
      </c>
      <c r="S83" s="128" t="s">
        <v>37</v>
      </c>
      <c r="T83" s="175">
        <v>500</v>
      </c>
      <c r="U83" s="176" t="s">
        <v>659</v>
      </c>
      <c r="V83" s="179" t="s">
        <v>660</v>
      </c>
      <c r="W83" s="177"/>
      <c r="X83" s="177" t="e">
        <v>#VALUE!</v>
      </c>
      <c r="Y83" s="177"/>
      <c r="Z83" s="210">
        <v>252</v>
      </c>
      <c r="AA83" s="210">
        <v>114</v>
      </c>
      <c r="AB83" s="211">
        <v>5</v>
      </c>
      <c r="AC83" s="212"/>
      <c r="AD83" s="213" t="s">
        <v>546</v>
      </c>
      <c r="AE83" s="213" t="s">
        <v>37</v>
      </c>
      <c r="AF83" s="213" t="s">
        <v>547</v>
      </c>
    </row>
    <row r="84" spans="4:32" ht="30.75" customHeight="1">
      <c r="D84" s="227" t="s">
        <v>661</v>
      </c>
      <c r="E84" s="227" t="s">
        <v>662</v>
      </c>
      <c r="F84" s="227" t="s">
        <v>663</v>
      </c>
      <c r="G84" s="95" t="s">
        <v>664</v>
      </c>
      <c r="H84" s="96" t="s">
        <v>665</v>
      </c>
      <c r="I84" s="96">
        <v>500</v>
      </c>
      <c r="J84" s="95">
        <v>13005422277</v>
      </c>
      <c r="K84" s="232"/>
      <c r="L84" s="121"/>
      <c r="M84" s="122"/>
      <c r="N84" s="123"/>
      <c r="O84" s="124"/>
      <c r="P84" s="125" t="s">
        <v>37</v>
      </c>
      <c r="Q84" s="125">
        <v>10</v>
      </c>
      <c r="R84" s="125">
        <v>9</v>
      </c>
      <c r="S84" s="128" t="s">
        <v>37</v>
      </c>
      <c r="T84" s="175">
        <v>500</v>
      </c>
      <c r="U84" s="176" t="s">
        <v>666</v>
      </c>
      <c r="V84" s="179" t="s">
        <v>667</v>
      </c>
      <c r="W84" s="179" t="s">
        <v>668</v>
      </c>
      <c r="X84" s="180" t="s">
        <v>669</v>
      </c>
      <c r="Y84" s="180" t="s">
        <v>670</v>
      </c>
      <c r="Z84" s="210">
        <v>45</v>
      </c>
      <c r="AA84" s="210">
        <v>22</v>
      </c>
      <c r="AB84" s="211">
        <v>16</v>
      </c>
      <c r="AC84" s="212">
        <v>16</v>
      </c>
      <c r="AD84" s="213" t="s">
        <v>546</v>
      </c>
      <c r="AE84" s="213" t="s">
        <v>37</v>
      </c>
      <c r="AF84" s="213" t="s">
        <v>547</v>
      </c>
    </row>
    <row r="85" spans="4:32" ht="30.75" customHeight="1">
      <c r="D85" s="227" t="s">
        <v>671</v>
      </c>
      <c r="E85" s="227" t="s">
        <v>672</v>
      </c>
      <c r="F85" s="227" t="s">
        <v>673</v>
      </c>
      <c r="G85" s="95" t="s">
        <v>674</v>
      </c>
      <c r="H85" s="96" t="s">
        <v>675</v>
      </c>
      <c r="I85" s="96">
        <v>300</v>
      </c>
      <c r="J85" s="95" t="s">
        <v>676</v>
      </c>
      <c r="K85" s="231"/>
      <c r="L85" s="147"/>
      <c r="M85" s="148"/>
      <c r="N85" s="149"/>
      <c r="O85" s="150"/>
      <c r="P85" s="125" t="s">
        <v>37</v>
      </c>
      <c r="Q85" s="125">
        <v>1</v>
      </c>
      <c r="R85" s="125">
        <v>1</v>
      </c>
      <c r="S85" s="128" t="s">
        <v>37</v>
      </c>
      <c r="T85" s="175">
        <v>300</v>
      </c>
      <c r="U85" s="176" t="s">
        <v>677</v>
      </c>
      <c r="V85" s="189"/>
      <c r="W85" s="189"/>
      <c r="X85" s="189" t="e">
        <v>#VALUE!</v>
      </c>
      <c r="Y85" s="189"/>
      <c r="Z85" s="210">
        <v>149</v>
      </c>
      <c r="AA85" s="210">
        <v>122</v>
      </c>
      <c r="AB85" s="211">
        <v>66</v>
      </c>
      <c r="AC85" s="212"/>
      <c r="AD85" s="213" t="s">
        <v>546</v>
      </c>
      <c r="AE85" s="213" t="s">
        <v>37</v>
      </c>
      <c r="AF85" s="213" t="s">
        <v>547</v>
      </c>
    </row>
    <row r="86" spans="4:32" ht="30.75" customHeight="1">
      <c r="D86" s="227" t="s">
        <v>678</v>
      </c>
      <c r="E86" s="227" t="s">
        <v>679</v>
      </c>
      <c r="F86" s="227" t="s">
        <v>680</v>
      </c>
      <c r="G86" s="95" t="s">
        <v>681</v>
      </c>
      <c r="H86" s="96" t="s">
        <v>682</v>
      </c>
      <c r="I86" s="96">
        <v>300</v>
      </c>
      <c r="J86" s="95">
        <v>16503352699</v>
      </c>
      <c r="K86" s="231"/>
      <c r="L86" s="147"/>
      <c r="M86" s="148"/>
      <c r="N86" s="149"/>
      <c r="O86" s="150"/>
      <c r="P86" s="125" t="s">
        <v>37</v>
      </c>
      <c r="Q86" s="125">
        <v>1</v>
      </c>
      <c r="R86" s="125">
        <v>8</v>
      </c>
      <c r="S86" s="128" t="s">
        <v>37</v>
      </c>
      <c r="T86" s="175">
        <v>300</v>
      </c>
      <c r="U86" s="176" t="s">
        <v>683</v>
      </c>
      <c r="V86" s="189"/>
      <c r="W86" s="189"/>
      <c r="X86" s="189" t="e">
        <v>#VALUE!</v>
      </c>
      <c r="Y86" s="189"/>
      <c r="Z86" s="210">
        <v>75</v>
      </c>
      <c r="AA86" s="210">
        <v>54</v>
      </c>
      <c r="AB86" s="211">
        <v>0</v>
      </c>
      <c r="AC86" s="212"/>
      <c r="AD86" s="213" t="s">
        <v>546</v>
      </c>
      <c r="AE86" s="213" t="s">
        <v>37</v>
      </c>
      <c r="AF86" s="213" t="s">
        <v>547</v>
      </c>
    </row>
    <row r="87" spans="4:32" ht="30.75" customHeight="1">
      <c r="D87" s="227" t="s">
        <v>684</v>
      </c>
      <c r="E87" s="227" t="s">
        <v>685</v>
      </c>
      <c r="F87" s="227" t="s">
        <v>686</v>
      </c>
      <c r="G87" s="95" t="s">
        <v>687</v>
      </c>
      <c r="H87" s="96" t="s">
        <v>688</v>
      </c>
      <c r="I87" s="96">
        <v>500</v>
      </c>
      <c r="J87" s="95">
        <v>18190679927</v>
      </c>
      <c r="K87" s="232"/>
      <c r="L87" s="121"/>
      <c r="M87" s="122"/>
      <c r="N87" s="123"/>
      <c r="O87" s="124"/>
      <c r="P87" s="125" t="s">
        <v>37</v>
      </c>
      <c r="Q87" s="125">
        <v>10</v>
      </c>
      <c r="R87" s="125">
        <v>1</v>
      </c>
      <c r="S87" s="128" t="s">
        <v>37</v>
      </c>
      <c r="T87" s="175">
        <v>500</v>
      </c>
      <c r="U87" s="176" t="s">
        <v>689</v>
      </c>
      <c r="V87" s="177"/>
      <c r="W87" s="177"/>
      <c r="X87" s="180" t="s">
        <v>690</v>
      </c>
      <c r="Y87" s="180" t="s">
        <v>691</v>
      </c>
      <c r="Z87" s="210">
        <v>51</v>
      </c>
      <c r="AA87" s="210">
        <v>16</v>
      </c>
      <c r="AB87" s="211">
        <v>65</v>
      </c>
      <c r="AC87" s="212">
        <v>66</v>
      </c>
      <c r="AD87" s="213" t="s">
        <v>546</v>
      </c>
      <c r="AE87" s="213" t="s">
        <v>37</v>
      </c>
      <c r="AF87" s="213" t="s">
        <v>547</v>
      </c>
    </row>
    <row r="88" spans="4:32" ht="30.75" customHeight="1">
      <c r="D88" s="227" t="s">
        <v>692</v>
      </c>
      <c r="E88" s="227" t="s">
        <v>693</v>
      </c>
      <c r="F88" s="227" t="s">
        <v>692</v>
      </c>
      <c r="G88" s="95" t="s">
        <v>694</v>
      </c>
      <c r="H88" s="96" t="s">
        <v>642</v>
      </c>
      <c r="I88" s="96">
        <v>300</v>
      </c>
      <c r="J88" s="95">
        <v>17675611328</v>
      </c>
      <c r="K88" s="232"/>
      <c r="L88" s="121"/>
      <c r="M88" s="122"/>
      <c r="N88" s="123"/>
      <c r="O88" s="124"/>
      <c r="P88" s="125" t="s">
        <v>37</v>
      </c>
      <c r="Q88" s="125">
        <v>10</v>
      </c>
      <c r="R88" s="125">
        <v>8</v>
      </c>
      <c r="S88" s="128" t="s">
        <v>37</v>
      </c>
      <c r="T88" s="175">
        <v>300</v>
      </c>
      <c r="U88" s="176" t="s">
        <v>695</v>
      </c>
      <c r="V88" s="179" t="s">
        <v>696</v>
      </c>
      <c r="W88" s="177"/>
      <c r="X88" s="180" t="s">
        <v>697</v>
      </c>
      <c r="Y88" s="180" t="s">
        <v>698</v>
      </c>
      <c r="Z88" s="210">
        <v>101</v>
      </c>
      <c r="AA88" s="210">
        <v>42</v>
      </c>
      <c r="AB88" s="211">
        <v>14</v>
      </c>
      <c r="AC88" s="212">
        <v>14</v>
      </c>
      <c r="AD88" s="213" t="s">
        <v>546</v>
      </c>
      <c r="AE88" s="213" t="s">
        <v>37</v>
      </c>
      <c r="AF88" s="213" t="s">
        <v>547</v>
      </c>
    </row>
    <row r="89" spans="4:32" ht="30.75" customHeight="1">
      <c r="D89" s="227" t="s">
        <v>699</v>
      </c>
      <c r="E89" s="227" t="s">
        <v>700</v>
      </c>
      <c r="F89" s="227" t="s">
        <v>699</v>
      </c>
      <c r="G89" s="95" t="s">
        <v>701</v>
      </c>
      <c r="H89" s="96" t="s">
        <v>526</v>
      </c>
      <c r="I89" s="96">
        <v>300</v>
      </c>
      <c r="J89" s="95">
        <v>19937032372</v>
      </c>
      <c r="K89" s="232"/>
      <c r="L89" s="121"/>
      <c r="M89" s="122"/>
      <c r="N89" s="123"/>
      <c r="O89" s="124"/>
      <c r="P89" s="125" t="s">
        <v>37</v>
      </c>
      <c r="Q89" s="125">
        <v>10</v>
      </c>
      <c r="R89" s="125">
        <v>8</v>
      </c>
      <c r="S89" s="128" t="s">
        <v>37</v>
      </c>
      <c r="T89" s="175">
        <v>300</v>
      </c>
      <c r="U89" s="178" t="s">
        <v>702</v>
      </c>
      <c r="V89" s="179" t="s">
        <v>703</v>
      </c>
      <c r="W89" s="177"/>
      <c r="X89" s="180" t="s">
        <v>704</v>
      </c>
      <c r="Y89" s="180" t="s">
        <v>705</v>
      </c>
      <c r="Z89" s="210">
        <v>104</v>
      </c>
      <c r="AA89" s="210">
        <v>44</v>
      </c>
      <c r="AB89" s="211">
        <v>15</v>
      </c>
      <c r="AC89" s="212">
        <v>15</v>
      </c>
      <c r="AD89" s="213" t="s">
        <v>546</v>
      </c>
      <c r="AE89" s="213" t="s">
        <v>37</v>
      </c>
      <c r="AF89" s="213" t="s">
        <v>547</v>
      </c>
    </row>
    <row r="90" spans="4:32" ht="30.75" customHeight="1">
      <c r="D90" s="227" t="s">
        <v>706</v>
      </c>
      <c r="E90" s="227" t="s">
        <v>707</v>
      </c>
      <c r="F90" s="227" t="s">
        <v>706</v>
      </c>
      <c r="G90" s="95" t="s">
        <v>708</v>
      </c>
      <c r="H90" s="96" t="s">
        <v>709</v>
      </c>
      <c r="I90" s="96">
        <v>500</v>
      </c>
      <c r="J90" s="95">
        <v>13533417686</v>
      </c>
      <c r="K90" s="125"/>
      <c r="L90" s="127"/>
      <c r="M90" s="128"/>
      <c r="N90" s="129"/>
      <c r="O90" s="130"/>
      <c r="P90" s="125" t="s">
        <v>37</v>
      </c>
      <c r="Q90" s="125">
        <v>10</v>
      </c>
      <c r="R90" s="125">
        <v>9</v>
      </c>
      <c r="S90" s="128" t="s">
        <v>37</v>
      </c>
      <c r="T90" s="129">
        <v>500</v>
      </c>
      <c r="U90" s="178" t="s">
        <v>710</v>
      </c>
      <c r="V90" s="182"/>
      <c r="W90" s="182"/>
      <c r="X90" s="182" t="e">
        <v>#VALUE!</v>
      </c>
      <c r="Y90" s="182"/>
      <c r="Z90" s="210">
        <v>113</v>
      </c>
      <c r="AA90" s="210">
        <v>11</v>
      </c>
      <c r="AB90" s="211">
        <v>4</v>
      </c>
      <c r="AC90" s="212"/>
      <c r="AD90" s="213" t="s">
        <v>546</v>
      </c>
      <c r="AE90" s="213" t="s">
        <v>37</v>
      </c>
      <c r="AF90" s="213" t="s">
        <v>547</v>
      </c>
    </row>
    <row r="91" spans="4:32" ht="30.75" customHeight="1">
      <c r="D91" s="227" t="s">
        <v>711</v>
      </c>
      <c r="E91" s="227" t="s">
        <v>712</v>
      </c>
      <c r="F91" s="227" t="s">
        <v>713</v>
      </c>
      <c r="G91" s="98" t="s">
        <v>714</v>
      </c>
      <c r="H91" s="96" t="s">
        <v>675</v>
      </c>
      <c r="I91" s="96">
        <v>300</v>
      </c>
      <c r="J91" s="95">
        <v>15851882362</v>
      </c>
      <c r="K91" s="232"/>
      <c r="L91" s="121"/>
      <c r="M91" s="122"/>
      <c r="N91" s="123"/>
      <c r="O91" s="124"/>
      <c r="P91" s="125" t="s">
        <v>37</v>
      </c>
      <c r="Q91" s="125">
        <v>1</v>
      </c>
      <c r="R91" s="125">
        <v>1</v>
      </c>
      <c r="S91" s="128" t="s">
        <v>37</v>
      </c>
      <c r="T91" s="129">
        <v>300</v>
      </c>
      <c r="U91" s="176" t="s">
        <v>715</v>
      </c>
      <c r="V91" s="177"/>
      <c r="W91" s="177"/>
      <c r="X91" s="177" t="e">
        <v>#VALUE!</v>
      </c>
      <c r="Y91" s="177"/>
      <c r="Z91" s="210">
        <v>11</v>
      </c>
      <c r="AA91" s="210">
        <v>10</v>
      </c>
      <c r="AB91" s="211">
        <v>1</v>
      </c>
      <c r="AC91" s="212"/>
      <c r="AD91" s="213" t="s">
        <v>546</v>
      </c>
      <c r="AE91" s="213" t="s">
        <v>37</v>
      </c>
      <c r="AF91" s="213" t="s">
        <v>547</v>
      </c>
    </row>
    <row r="92" spans="4:32" ht="30.75" customHeight="1">
      <c r="D92" s="227" t="s">
        <v>716</v>
      </c>
      <c r="E92" s="227" t="s">
        <v>717</v>
      </c>
      <c r="F92" s="227" t="s">
        <v>716</v>
      </c>
      <c r="G92" s="95" t="s">
        <v>718</v>
      </c>
      <c r="H92" s="96">
        <v>26000</v>
      </c>
      <c r="I92" s="96">
        <v>300</v>
      </c>
      <c r="J92" s="95">
        <v>15013137120</v>
      </c>
      <c r="K92" s="232"/>
      <c r="L92" s="121"/>
      <c r="M92" s="122"/>
      <c r="N92" s="123"/>
      <c r="O92" s="124">
        <f>tbl邀请[[#This Row],[拍单日期]]+5+tbl邀请[[#This Row],[收货后出稿时间]]</f>
        <v>5</v>
      </c>
      <c r="P92" s="125" t="s">
        <v>37</v>
      </c>
      <c r="Q92" s="125">
        <v>1</v>
      </c>
      <c r="R92" s="125">
        <v>7</v>
      </c>
      <c r="S92" s="128" t="s">
        <v>37</v>
      </c>
      <c r="T92" s="175">
        <v>300</v>
      </c>
      <c r="U92" s="176" t="s">
        <v>719</v>
      </c>
      <c r="V92" s="177"/>
      <c r="W92" s="177"/>
      <c r="X92" s="177" t="e">
        <v>#VALUE!</v>
      </c>
      <c r="Y92" s="177"/>
      <c r="Z92" s="210">
        <v>179</v>
      </c>
      <c r="AA92" s="210">
        <v>92</v>
      </c>
      <c r="AB92" s="211">
        <v>3</v>
      </c>
      <c r="AC92" s="212"/>
      <c r="AD92" s="213" t="s">
        <v>546</v>
      </c>
      <c r="AE92" s="213" t="s">
        <v>37</v>
      </c>
      <c r="AF92" s="213" t="s">
        <v>547</v>
      </c>
    </row>
    <row r="93" spans="4:32" ht="30.75" customHeight="1">
      <c r="D93" s="227" t="s">
        <v>720</v>
      </c>
      <c r="E93" s="227">
        <v>13959776681</v>
      </c>
      <c r="F93" s="227" t="s">
        <v>721</v>
      </c>
      <c r="G93" s="95" t="s">
        <v>722</v>
      </c>
      <c r="H93" s="96">
        <v>10900</v>
      </c>
      <c r="I93" s="96">
        <v>300</v>
      </c>
      <c r="J93" s="95">
        <v>15960755119</v>
      </c>
      <c r="K93" s="232"/>
      <c r="L93" s="121"/>
      <c r="M93" s="122"/>
      <c r="N93" s="123"/>
      <c r="O93" s="124">
        <f>tbl邀请[[#This Row],[拍单日期]]+5+tbl邀请[[#This Row],[收货后出稿时间]]</f>
        <v>5</v>
      </c>
      <c r="P93" s="125" t="s">
        <v>37</v>
      </c>
      <c r="Q93" s="125">
        <v>10</v>
      </c>
      <c r="R93" s="125">
        <v>1</v>
      </c>
      <c r="S93" s="128" t="s">
        <v>37</v>
      </c>
      <c r="T93" s="175">
        <v>300</v>
      </c>
      <c r="U93" s="178" t="s">
        <v>723</v>
      </c>
      <c r="V93" s="177"/>
      <c r="W93" s="177"/>
      <c r="X93" s="180" t="s">
        <v>724</v>
      </c>
      <c r="Y93" s="180" t="s">
        <v>725</v>
      </c>
      <c r="Z93" s="210">
        <v>18</v>
      </c>
      <c r="AA93" s="210">
        <v>15</v>
      </c>
      <c r="AB93" s="211">
        <v>7</v>
      </c>
      <c r="AC93" s="212">
        <v>13</v>
      </c>
      <c r="AD93" s="213" t="s">
        <v>546</v>
      </c>
      <c r="AE93" s="213" t="s">
        <v>37</v>
      </c>
      <c r="AF93" s="213" t="s">
        <v>547</v>
      </c>
    </row>
    <row r="94" spans="4:32" ht="30.75" customHeight="1">
      <c r="D94" s="228" t="s">
        <v>726</v>
      </c>
      <c r="E94" s="239"/>
      <c r="F94" s="229">
        <f>COUNTA(合作跟踪表!$F$3:$F$93)</f>
        <v>91</v>
      </c>
      <c r="G94" s="229">
        <f>SUBTOTAL(109,tbl邀请[小红书链接])</f>
        <v>0</v>
      </c>
      <c r="H94" s="230"/>
      <c r="I94" s="233">
        <f>SUM(tbl邀请[笔记报价])</f>
        <v>23800</v>
      </c>
      <c r="J94" s="234"/>
      <c r="K94" s="234"/>
      <c r="L94" s="229">
        <f>COUNTA(合作跟踪表!$L$3:$L$93)</f>
        <v>0</v>
      </c>
      <c r="M94" s="235"/>
      <c r="N94" s="233">
        <f>SUM(tbl邀请[拍单金额])</f>
        <v>0</v>
      </c>
      <c r="O94" s="229"/>
      <c r="P94" s="229">
        <f>COUNTIF(合作跟踪表!$P$3:$P$93,"是")</f>
        <v>86</v>
      </c>
      <c r="Q94" s="229"/>
      <c r="R94" s="229"/>
      <c r="S94" s="229">
        <f>COUNTIF(合作跟踪表!$S$3:$S$93,"是")</f>
        <v>87</v>
      </c>
      <c r="T94" s="233">
        <f>SUM(tbl邀请[结算金额])</f>
        <v>22700</v>
      </c>
      <c r="U94" s="236"/>
      <c r="V94" s="236"/>
      <c r="W94" s="236"/>
      <c r="X94" s="236"/>
      <c r="Y94" s="236"/>
      <c r="Z94" s="238"/>
      <c r="AA94" s="238"/>
      <c r="AB94" s="238"/>
      <c r="AC94" s="240"/>
      <c r="AD94" s="239"/>
      <c r="AE94" s="239"/>
      <c r="AF94" s="239"/>
    </row>
  </sheetData>
  <dataValidations count="9">
    <dataValidation allowBlank="1" showErrorMessage="1" sqref="D1" xr:uid="{00000000-0002-0000-0000-000000000000}"/>
    <dataValidation type="list" allowBlank="1" showInputMessage="1" showErrorMessage="1" sqref="AE3:AE93" xr:uid="{00000000-0002-0000-0000-000001000000}">
      <formula1>"是"</formula1>
    </dataValidation>
    <dataValidation type="list" allowBlank="1" showInputMessage="1" showErrorMessage="1" sqref="AF3:AF93" xr:uid="{00000000-0002-0000-0000-000004000000}">
      <formula1>"视频,图文"</formula1>
    </dataValidation>
    <dataValidation allowBlank="1" showInputMessage="1" showErrorMessage="1" prompt="公式自动计算" sqref="O3:O93" xr:uid="{00000000-0002-0000-0000-000005000000}"/>
    <dataValidation type="list" errorStyle="information" allowBlank="1" showInputMessage="1" showErrorMessage="1" errorTitle="请下拉选择" error="请下拉选择" prompt="请下拉选择" sqref="P3:P93 S3:S93" xr:uid="{00000000-0002-0000-0000-000008000000}">
      <formula1>"是,否"</formula1>
    </dataValidation>
    <dataValidation allowBlank="1" showInputMessage="1" showErrorMessage="1" prompt="直接输入拍单日期" sqref="L3:L93" xr:uid="{00000000-0002-0000-0000-000009000000}"/>
    <dataValidation type="whole" errorStyle="information" allowBlank="1" showInputMessage="1" showErrorMessage="1" errorTitle="请填0-10整数" error="请填0-10整数" sqref="Q3:R93" xr:uid="{00000000-0002-0000-0000-00000A000000}">
      <formula1>0</formula1>
      <formula2>10</formula2>
    </dataValidation>
    <dataValidation errorStyle="information" allowBlank="1" showInputMessage="1" showErrorMessage="1" errorTitle="请下拉选择" error="请下拉选择" prompt="输入支付金额" sqref="T3:T93" xr:uid="{00000000-0002-0000-0000-00000B000000}"/>
    <dataValidation type="list" allowBlank="1" showInputMessage="1" showErrorMessage="1" sqref="AD3:AD93" xr:uid="{00000000-0002-0000-0000-00000C000000}">
      <formula1>"已发"</formula1>
    </dataValidation>
  </dataValidations>
  <hyperlinks>
    <hyperlink ref="G56" r:id="rId1" xr:uid="{00000000-0004-0000-0000-000000000000}"/>
    <hyperlink ref="G57" r:id="rId2" xr:uid="{00000000-0004-0000-0000-000001000000}"/>
    <hyperlink ref="G58" r:id="rId3" xr:uid="{00000000-0004-0000-0000-000002000000}"/>
    <hyperlink ref="G59" r:id="rId4" xr:uid="{00000000-0004-0000-0000-000003000000}"/>
    <hyperlink ref="G60" r:id="rId5" xr:uid="{00000000-0004-0000-0000-000004000000}"/>
    <hyperlink ref="G61" r:id="rId6" tooltip="https://www.xiaohongshu.com/user/profile/5b71c7d39fce550001ae4909?xhsshare=CopyLink&amp;appuid=5b71c7d39fce550001ae4909&amp;apptime=1604625338" xr:uid="{00000000-0004-0000-0000-000005000000}"/>
    <hyperlink ref="G62" r:id="rId7" xr:uid="{00000000-0004-0000-0000-000006000000}"/>
    <hyperlink ref="G63" r:id="rId8" tooltip="https://www.xiaohongshu.com/user/profile/5d32acb30000000011028c35?xhsshare=CopyLink&amp;appuid=5d32acb30000000011028c35&amp;apptime=1604397221" xr:uid="{00000000-0004-0000-0000-000007000000}"/>
    <hyperlink ref="G64" r:id="rId9" xr:uid="{00000000-0004-0000-0000-000008000000}"/>
    <hyperlink ref="G65" r:id="rId10" xr:uid="{00000000-0004-0000-0000-000009000000}"/>
    <hyperlink ref="G93" r:id="rId11" xr:uid="{00000000-0004-0000-0000-00000A000000}"/>
    <hyperlink ref="G92" r:id="rId12" xr:uid="{00000000-0004-0000-0000-00000B000000}"/>
    <hyperlink ref="U21" r:id="rId13" xr:uid="{00000000-0004-0000-0000-00000C000000}"/>
    <hyperlink ref="V21" r:id="rId14" xr:uid="{00000000-0004-0000-0000-00000D000000}"/>
    <hyperlink ref="U37" r:id="rId15" xr:uid="{00000000-0004-0000-0000-00000E000000}"/>
    <hyperlink ref="U49" r:id="rId16" xr:uid="{00000000-0004-0000-0000-00000F000000}"/>
    <hyperlink ref="V49" r:id="rId17" xr:uid="{00000000-0004-0000-0000-000010000000}"/>
    <hyperlink ref="U35" r:id="rId18" xr:uid="{00000000-0004-0000-0000-000011000000}"/>
    <hyperlink ref="U20" r:id="rId19" xr:uid="{00000000-0004-0000-0000-000012000000}"/>
    <hyperlink ref="U50" r:id="rId20" xr:uid="{00000000-0004-0000-0000-000013000000}"/>
    <hyperlink ref="V50" r:id="rId21" xr:uid="{00000000-0004-0000-0000-000014000000}"/>
    <hyperlink ref="W50" r:id="rId22" xr:uid="{00000000-0004-0000-0000-000015000000}"/>
    <hyperlink ref="G4" r:id="rId23" xr:uid="{00000000-0004-0000-0000-000016000000}"/>
    <hyperlink ref="U44" r:id="rId24" xr:uid="{00000000-0004-0000-0000-000017000000}"/>
    <hyperlink ref="V44" r:id="rId25" xr:uid="{00000000-0004-0000-0000-000018000000}"/>
    <hyperlink ref="U6" r:id="rId26" xr:uid="{00000000-0004-0000-0000-000019000000}"/>
    <hyperlink ref="V6" r:id="rId27" xr:uid="{00000000-0004-0000-0000-00001A000000}"/>
    <hyperlink ref="U48" r:id="rId28" xr:uid="{00000000-0004-0000-0000-00001B000000}"/>
    <hyperlink ref="V48" r:id="rId29" xr:uid="{00000000-0004-0000-0000-00001C000000}"/>
    <hyperlink ref="U4" r:id="rId30" xr:uid="{00000000-0004-0000-0000-00001D000000}"/>
    <hyperlink ref="U23" r:id="rId31" xr:uid="{00000000-0004-0000-0000-00001E000000}"/>
    <hyperlink ref="U53" r:id="rId32" xr:uid="{00000000-0004-0000-0000-00001F000000}"/>
    <hyperlink ref="V53" r:id="rId33" xr:uid="{00000000-0004-0000-0000-000020000000}"/>
    <hyperlink ref="U82" r:id="rId34" xr:uid="{00000000-0004-0000-0000-000021000000}"/>
    <hyperlink ref="U10" r:id="rId35" xr:uid="{00000000-0004-0000-0000-000022000000}"/>
    <hyperlink ref="V10" r:id="rId36" xr:uid="{00000000-0004-0000-0000-000023000000}"/>
    <hyperlink ref="U40" r:id="rId37" xr:uid="{00000000-0004-0000-0000-000024000000}"/>
    <hyperlink ref="U15" r:id="rId38" xr:uid="{00000000-0004-0000-0000-000025000000}"/>
    <hyperlink ref="U45" r:id="rId39" xr:uid="{00000000-0004-0000-0000-000026000000}"/>
    <hyperlink ref="U39" r:id="rId40" xr:uid="{00000000-0004-0000-0000-000027000000}"/>
    <hyperlink ref="V39" r:id="rId41" xr:uid="{00000000-0004-0000-0000-000028000000}"/>
    <hyperlink ref="V23" r:id="rId42" xr:uid="{00000000-0004-0000-0000-000029000000}"/>
    <hyperlink ref="U36" r:id="rId43" xr:uid="{00000000-0004-0000-0000-00002A000000}"/>
    <hyperlink ref="U64" r:id="rId44" xr:uid="{00000000-0004-0000-0000-00002B000000}"/>
    <hyperlink ref="U75" r:id="rId45" xr:uid="{00000000-0004-0000-0000-00002C000000}"/>
    <hyperlink ref="V75" r:id="rId46" xr:uid="{00000000-0004-0000-0000-00002D000000}"/>
    <hyperlink ref="G66" r:id="rId47" xr:uid="{00000000-0004-0000-0000-00002E000000}"/>
    <hyperlink ref="G91" r:id="rId48" xr:uid="{00000000-0004-0000-0000-00002F000000}"/>
    <hyperlink ref="G38" r:id="rId49" xr:uid="{00000000-0004-0000-0000-000030000000}"/>
    <hyperlink ref="G67" r:id="rId50" xr:uid="{00000000-0004-0000-0000-000031000000}"/>
    <hyperlink ref="G26" r:id="rId51" xr:uid="{00000000-0004-0000-0000-000032000000}"/>
    <hyperlink ref="U5" r:id="rId52" xr:uid="{00000000-0004-0000-0000-000033000000}"/>
    <hyperlink ref="U93" r:id="rId53" xr:uid="{00000000-0004-0000-0000-000034000000}"/>
    <hyperlink ref="U87" r:id="rId54" xr:uid="{00000000-0004-0000-0000-000035000000}"/>
    <hyperlink ref="U76" r:id="rId55" xr:uid="{00000000-0004-0000-0000-000036000000}"/>
    <hyperlink ref="U22" r:id="rId56" xr:uid="{00000000-0004-0000-0000-000037000000}"/>
    <hyperlink ref="V22" r:id="rId57" xr:uid="{00000000-0004-0000-0000-000038000000}"/>
    <hyperlink ref="V19" r:id="rId58" xr:uid="{00000000-0004-0000-0000-000039000000}"/>
    <hyperlink ref="U32" r:id="rId59" xr:uid="{00000000-0004-0000-0000-00003A000000}"/>
    <hyperlink ref="U89" r:id="rId60" xr:uid="{00000000-0004-0000-0000-00003B000000}"/>
    <hyperlink ref="V89" r:id="rId61" xr:uid="{00000000-0004-0000-0000-00003C000000}"/>
    <hyperlink ref="U17" r:id="rId62" xr:uid="{00000000-0004-0000-0000-00003D000000}"/>
    <hyperlink ref="U34" r:id="rId63" xr:uid="{00000000-0004-0000-0000-00003E000000}"/>
    <hyperlink ref="G54" r:id="rId64" xr:uid="{00000000-0004-0000-0000-00003F000000}"/>
    <hyperlink ref="U60" r:id="rId65" xr:uid="{00000000-0004-0000-0000-000040000000}"/>
    <hyperlink ref="U56" r:id="rId66" xr:uid="{00000000-0004-0000-0000-000041000000}"/>
    <hyperlink ref="G25" r:id="rId67" xr:uid="{00000000-0004-0000-0000-000042000000}"/>
    <hyperlink ref="U38" r:id="rId68" xr:uid="{00000000-0004-0000-0000-000043000000}"/>
    <hyperlink ref="U88" r:id="rId69" xr:uid="{00000000-0004-0000-0000-000044000000}"/>
    <hyperlink ref="V88" r:id="rId70" xr:uid="{00000000-0004-0000-0000-000045000000}"/>
    <hyperlink ref="U74" r:id="rId71" xr:uid="{00000000-0004-0000-0000-000046000000}"/>
    <hyperlink ref="U43" r:id="rId72" xr:uid="{00000000-0004-0000-0000-000047000000}"/>
    <hyperlink ref="V43" r:id="rId73" xr:uid="{00000000-0004-0000-0000-000048000000}"/>
    <hyperlink ref="G47" r:id="rId74" xr:uid="{00000000-0004-0000-0000-000049000000}"/>
    <hyperlink ref="U72" r:id="rId75" xr:uid="{00000000-0004-0000-0000-00004A000000}"/>
    <hyperlink ref="U54" r:id="rId76" xr:uid="{00000000-0004-0000-0000-00004B000000}"/>
    <hyperlink ref="V54" r:id="rId77" xr:uid="{00000000-0004-0000-0000-00004C000000}"/>
    <hyperlink ref="U52" r:id="rId78" xr:uid="{00000000-0004-0000-0000-00004D000000}"/>
    <hyperlink ref="U9" r:id="rId79" xr:uid="{00000000-0004-0000-0000-00004E000000}"/>
    <hyperlink ref="U11" r:id="rId80" xr:uid="{00000000-0004-0000-0000-00004F000000}"/>
    <hyperlink ref="V11" r:id="rId81" xr:uid="{00000000-0004-0000-0000-000050000000}"/>
    <hyperlink ref="U67" r:id="rId82" xr:uid="{00000000-0004-0000-0000-000051000000}"/>
    <hyperlink ref="U27" r:id="rId83" xr:uid="{00000000-0004-0000-0000-000052000000}"/>
    <hyperlink ref="V27" r:id="rId84" xr:uid="{00000000-0004-0000-0000-000053000000}"/>
    <hyperlink ref="U81" r:id="rId85" xr:uid="{00000000-0004-0000-0000-000054000000}"/>
    <hyperlink ref="V81" r:id="rId86" xr:uid="{00000000-0004-0000-0000-000055000000}"/>
    <hyperlink ref="U33" r:id="rId87" xr:uid="{00000000-0004-0000-0000-000056000000}"/>
    <hyperlink ref="V33" r:id="rId88" xr:uid="{00000000-0004-0000-0000-000057000000}"/>
    <hyperlink ref="U69" r:id="rId89" xr:uid="{00000000-0004-0000-0000-000058000000}"/>
    <hyperlink ref="U30" r:id="rId90" xr:uid="{00000000-0004-0000-0000-000059000000}"/>
    <hyperlink ref="U71" r:id="rId91" xr:uid="{00000000-0004-0000-0000-00005A000000}"/>
    <hyperlink ref="V71" r:id="rId92" xr:uid="{00000000-0004-0000-0000-00005B000000}"/>
    <hyperlink ref="U31" r:id="rId93" xr:uid="{00000000-0004-0000-0000-00005C000000}"/>
    <hyperlink ref="U58" r:id="rId94" xr:uid="{00000000-0004-0000-0000-00005D000000}"/>
    <hyperlink ref="U25" r:id="rId95" xr:uid="{00000000-0004-0000-0000-00005E000000}"/>
    <hyperlink ref="U13" r:id="rId96" xr:uid="{00000000-0004-0000-0000-00005F000000}"/>
    <hyperlink ref="U16" r:id="rId97" xr:uid="{00000000-0004-0000-0000-000060000000}"/>
    <hyperlink ref="U57" r:id="rId98" xr:uid="{00000000-0004-0000-0000-000061000000}"/>
    <hyperlink ref="U63" r:id="rId99" xr:uid="{00000000-0004-0000-0000-000062000000}"/>
    <hyperlink ref="U84" r:id="rId100" xr:uid="{00000000-0004-0000-0000-000063000000}"/>
    <hyperlink ref="V84" r:id="rId101" xr:uid="{00000000-0004-0000-0000-000064000000}"/>
    <hyperlink ref="W84" r:id="rId102" xr:uid="{00000000-0004-0000-0000-000065000000}"/>
    <hyperlink ref="G41" r:id="rId103" xr:uid="{00000000-0004-0000-0000-000066000000}"/>
    <hyperlink ref="U70" r:id="rId104" xr:uid="{00000000-0004-0000-0000-000067000000}"/>
    <hyperlink ref="U41" r:id="rId105" xr:uid="{00000000-0004-0000-0000-000068000000}"/>
    <hyperlink ref="V41" r:id="rId106" xr:uid="{00000000-0004-0000-0000-000069000000}"/>
    <hyperlink ref="U77" r:id="rId107" xr:uid="{00000000-0004-0000-0000-00006A000000}"/>
    <hyperlink ref="U26" r:id="rId108" xr:uid="{00000000-0004-0000-0000-00006B000000}"/>
    <hyperlink ref="U73" r:id="rId109" xr:uid="{00000000-0004-0000-0000-00006C000000}"/>
    <hyperlink ref="U61" r:id="rId110" xr:uid="{00000000-0004-0000-0000-00006D000000}"/>
    <hyperlink ref="U80" r:id="rId111" xr:uid="{00000000-0004-0000-0000-00006E000000}"/>
    <hyperlink ref="G55" r:id="rId112" xr:uid="{00000000-0004-0000-0000-00006F000000}"/>
    <hyperlink ref="U59" r:id="rId113" xr:uid="{00000000-0004-0000-0000-000070000000}"/>
    <hyperlink ref="V59" r:id="rId114" xr:uid="{00000000-0004-0000-0000-000071000000}"/>
    <hyperlink ref="U78" r:id="rId115" xr:uid="{00000000-0004-0000-0000-000072000000}"/>
    <hyperlink ref="U7" r:id="rId116" xr:uid="{00000000-0004-0000-0000-000073000000}"/>
    <hyperlink ref="U46" r:id="rId117" tooltip="https://www.xiaohongshu.com/discovery/item/5fbe2bd7000000000101eea6?xhsshare=CopyLink&amp;appuid=5c5020e2000000001803aa6d&amp;apptime=1606298744" xr:uid="{00000000-0004-0000-0000-000074000000}"/>
    <hyperlink ref="U18" r:id="rId118" xr:uid="{00000000-0004-0000-0000-000075000000}"/>
    <hyperlink ref="V83" r:id="rId119" xr:uid="{00000000-0004-0000-0000-000076000000}"/>
    <hyperlink ref="U62" r:id="rId120" xr:uid="{00000000-0004-0000-0000-000077000000}"/>
    <hyperlink ref="U3" r:id="rId121" xr:uid="{00000000-0004-0000-0000-000078000000}"/>
    <hyperlink ref="U66" r:id="rId122" xr:uid="{00000000-0004-0000-0000-000079000000}"/>
    <hyperlink ref="U91" r:id="rId123" xr:uid="{00000000-0004-0000-0000-00007A000000}"/>
    <hyperlink ref="U92" r:id="rId124" xr:uid="{00000000-0004-0000-0000-00007B000000}"/>
    <hyperlink ref="U55" r:id="rId125" xr:uid="{00000000-0004-0000-0000-00007C000000}"/>
    <hyperlink ref="U47" r:id="rId126" xr:uid="{00000000-0004-0000-0000-00007D000000}"/>
    <hyperlink ref="U83" r:id="rId127" xr:uid="{00000000-0004-0000-0000-00007E000000}"/>
    <hyperlink ref="U86" r:id="rId128" tooltip="https://www.xiaohongshu.com/discovery/item/5fcde96e0000000001001b48?xhsshare=CopyLink&amp;appuid=5fd2651e00000000010042cb&amp;apptime=1607875457" xr:uid="{00000000-0004-0000-0000-00007F000000}"/>
    <hyperlink ref="U85" r:id="rId129" xr:uid="{00000000-0004-0000-0000-000080000000}"/>
    <hyperlink ref="G78" r:id="rId130" xr:uid="{00000000-0004-0000-0000-000081000000}"/>
    <hyperlink ref="U14" r:id="rId131" xr:uid="{00000000-0004-0000-0000-000082000000}"/>
    <hyperlink ref="U8" r:id="rId132" xr:uid="{00000000-0004-0000-0000-000083000000}"/>
    <hyperlink ref="U42" r:id="rId133" xr:uid="{00000000-0004-0000-0000-000084000000}"/>
    <hyperlink ref="U51" r:id="rId134" xr:uid="{00000000-0004-0000-0000-000085000000}"/>
    <hyperlink ref="U68" r:id="rId135" xr:uid="{00000000-0004-0000-0000-000086000000}"/>
    <hyperlink ref="U90" r:id="rId136" xr:uid="{00000000-0004-0000-0000-000087000000}"/>
    <hyperlink ref="U19" r:id="rId137" xr:uid="{00000000-0004-0000-0000-000088000000}"/>
    <hyperlink ref="U65" r:id="rId138" xr:uid="{00000000-0004-0000-0000-000089000000}"/>
    <hyperlink ref="U79" r:id="rId139" xr:uid="{00000000-0004-0000-0000-00008A000000}"/>
  </hyperlinks>
  <printOptions horizontalCentered="1"/>
  <pageMargins left="0.25" right="0.25" top="1" bottom="0.75" header="0.3" footer="0.3"/>
  <pageSetup paperSize="9" scale="26" fitToHeight="0" orientation="landscape"/>
  <headerFooter differentFirst="1">
    <oddFooter>&amp;CPage &amp;P of &amp;N</oddFooter>
  </headerFooter>
  <tableParts count="1">
    <tablePart r:id="rId140"/>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2"/>
  <sheetViews>
    <sheetView workbookViewId="0">
      <selection sqref="A1:B2"/>
    </sheetView>
  </sheetViews>
  <sheetFormatPr baseColWidth="10" defaultColWidth="8.88671875" defaultRowHeight="16.5"/>
  <sheetData>
    <row r="1" spans="1:4" ht="17.25">
      <c r="A1" s="1" t="s">
        <v>537</v>
      </c>
      <c r="B1" s="2">
        <v>500</v>
      </c>
      <c r="C1" s="3" t="s">
        <v>538</v>
      </c>
      <c r="D1" s="3" t="s">
        <v>539</v>
      </c>
    </row>
    <row r="2" spans="1:4" ht="17.25">
      <c r="A2" s="7" t="s">
        <v>626</v>
      </c>
      <c r="B2" s="8">
        <v>500</v>
      </c>
      <c r="C2" s="9" t="s">
        <v>627</v>
      </c>
      <c r="D2" s="9" t="s">
        <v>626</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3"/>
  <sheetViews>
    <sheetView workbookViewId="0">
      <selection activeCell="C9" sqref="C9"/>
    </sheetView>
  </sheetViews>
  <sheetFormatPr baseColWidth="10" defaultColWidth="8.88671875" defaultRowHeight="16.5"/>
  <cols>
    <col min="1" max="1" width="10.44140625" customWidth="1"/>
    <col min="3" max="3" width="12.88671875" customWidth="1"/>
    <col min="4" max="4" width="6.5546875" customWidth="1"/>
  </cols>
  <sheetData>
    <row r="1" spans="1:5" ht="17.25">
      <c r="A1" s="1" t="s">
        <v>580</v>
      </c>
      <c r="B1" s="2">
        <v>300</v>
      </c>
      <c r="C1" s="3" t="s">
        <v>581</v>
      </c>
      <c r="D1" s="3" t="s">
        <v>582</v>
      </c>
    </row>
    <row r="2" spans="1:5" ht="17.25">
      <c r="A2" s="4" t="s">
        <v>631</v>
      </c>
      <c r="B2" s="5">
        <v>500</v>
      </c>
      <c r="C2" s="6" t="s">
        <v>632</v>
      </c>
      <c r="D2" s="6" t="s">
        <v>633</v>
      </c>
      <c r="E2" t="s">
        <v>546</v>
      </c>
    </row>
    <row r="3" spans="1:5">
      <c r="A3" t="s">
        <v>3193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X211"/>
  <sheetViews>
    <sheetView topLeftCell="D1" workbookViewId="0">
      <selection activeCell="B16" sqref="B16"/>
    </sheetView>
  </sheetViews>
  <sheetFormatPr baseColWidth="10" defaultColWidth="8" defaultRowHeight="15"/>
  <cols>
    <col min="1" max="1" width="8" style="42"/>
    <col min="2" max="2" width="18.33203125" style="42" customWidth="1"/>
    <col min="3" max="4" width="11.21875" style="42"/>
    <col min="5" max="7" width="8" style="42"/>
    <col min="8" max="8" width="7.6640625" style="42" customWidth="1"/>
    <col min="9" max="9" width="8" style="42"/>
    <col min="10" max="11" width="7.88671875" style="42" customWidth="1"/>
    <col min="12" max="12" width="8" style="42"/>
    <col min="13" max="13" width="9.109375" style="42" customWidth="1"/>
    <col min="14" max="20" width="8" style="42"/>
    <col min="21" max="21" width="5" style="42" customWidth="1"/>
    <col min="22" max="16384" width="8" style="42"/>
  </cols>
  <sheetData>
    <row r="1" spans="1:23">
      <c r="A1" s="42" t="s">
        <v>727</v>
      </c>
      <c r="B1" s="42" t="s">
        <v>2</v>
      </c>
      <c r="C1" s="42" t="s">
        <v>3</v>
      </c>
      <c r="D1" s="42" t="s">
        <v>8</v>
      </c>
      <c r="E1" s="42" t="s">
        <v>728</v>
      </c>
      <c r="F1" s="42" t="s">
        <v>4</v>
      </c>
      <c r="G1" s="42" t="s">
        <v>5</v>
      </c>
      <c r="H1" s="45" t="s">
        <v>729</v>
      </c>
      <c r="I1" s="42" t="s">
        <v>6</v>
      </c>
      <c r="J1" s="42" t="s">
        <v>730</v>
      </c>
      <c r="K1" s="42" t="s">
        <v>731</v>
      </c>
      <c r="L1" s="63" t="s">
        <v>732</v>
      </c>
      <c r="M1" s="63" t="s">
        <v>733</v>
      </c>
      <c r="N1" s="64" t="s">
        <v>734</v>
      </c>
      <c r="O1" s="64" t="s">
        <v>735</v>
      </c>
      <c r="P1" s="64" t="s">
        <v>736</v>
      </c>
      <c r="Q1" s="42" t="s">
        <v>737</v>
      </c>
      <c r="R1" s="42" t="s">
        <v>738</v>
      </c>
      <c r="S1" s="42" t="s">
        <v>739</v>
      </c>
      <c r="T1" s="42" t="s">
        <v>740</v>
      </c>
      <c r="U1" s="42" t="s">
        <v>741</v>
      </c>
      <c r="V1" s="42" t="s">
        <v>742</v>
      </c>
      <c r="W1" s="42" t="s">
        <v>743</v>
      </c>
    </row>
    <row r="2" spans="1:23" s="57" customFormat="1" ht="14.1" customHeight="1">
      <c r="A2" s="57" t="s">
        <v>744</v>
      </c>
      <c r="B2" s="57" t="s">
        <v>639</v>
      </c>
      <c r="C2" s="57" t="s">
        <v>745</v>
      </c>
      <c r="D2" s="71">
        <v>13160887814</v>
      </c>
      <c r="E2" s="57" t="s">
        <v>746</v>
      </c>
      <c r="F2" s="57" t="s">
        <v>640</v>
      </c>
      <c r="G2" s="58" t="s">
        <v>641</v>
      </c>
      <c r="I2" s="57">
        <v>10000</v>
      </c>
      <c r="J2" s="57">
        <v>280000</v>
      </c>
      <c r="M2" s="57" t="s">
        <v>733</v>
      </c>
      <c r="N2" s="66">
        <f t="shared" ref="N2:N12" si="0">J2/I2</f>
        <v>28</v>
      </c>
      <c r="O2" s="66">
        <f t="shared" ref="O2:O12" si="1">U2/I2</f>
        <v>0.03</v>
      </c>
      <c r="P2" s="66">
        <f t="shared" ref="P2:P12" si="2">U2/J2</f>
        <v>1.0714285714285715E-3</v>
      </c>
      <c r="Q2" s="57" t="s">
        <v>747</v>
      </c>
      <c r="R2" s="57" t="s">
        <v>748</v>
      </c>
      <c r="S2" s="57" t="s">
        <v>749</v>
      </c>
      <c r="T2" s="57" t="s">
        <v>750</v>
      </c>
      <c r="U2" s="57">
        <v>300</v>
      </c>
      <c r="V2" s="57" t="s">
        <v>641</v>
      </c>
      <c r="W2" s="57" t="s">
        <v>751</v>
      </c>
    </row>
    <row r="3" spans="1:23" s="57" customFormat="1">
      <c r="A3" s="57" t="s">
        <v>752</v>
      </c>
      <c r="B3" s="57" t="s">
        <v>692</v>
      </c>
      <c r="C3" s="57" t="s">
        <v>693</v>
      </c>
      <c r="D3" s="71">
        <v>17675611328</v>
      </c>
      <c r="E3" s="57" t="s">
        <v>746</v>
      </c>
      <c r="F3" s="57" t="s">
        <v>692</v>
      </c>
      <c r="G3" s="57" t="s">
        <v>694</v>
      </c>
      <c r="H3" s="59"/>
      <c r="I3" s="57">
        <v>10000</v>
      </c>
      <c r="J3" s="57">
        <v>241000</v>
      </c>
      <c r="M3" s="57" t="s">
        <v>733</v>
      </c>
      <c r="N3" s="66">
        <f t="shared" si="0"/>
        <v>24.1</v>
      </c>
      <c r="O3" s="66">
        <f t="shared" si="1"/>
        <v>0.03</v>
      </c>
      <c r="P3" s="66">
        <f t="shared" si="2"/>
        <v>1.2448132780082987E-3</v>
      </c>
      <c r="Q3" s="57" t="s">
        <v>747</v>
      </c>
      <c r="R3" s="57" t="s">
        <v>753</v>
      </c>
      <c r="S3" s="57" t="s">
        <v>749</v>
      </c>
      <c r="T3" s="57" t="s">
        <v>754</v>
      </c>
      <c r="U3" s="57">
        <v>300</v>
      </c>
      <c r="V3" s="57" t="s">
        <v>694</v>
      </c>
      <c r="W3" s="57" t="s">
        <v>755</v>
      </c>
    </row>
    <row r="4" spans="1:23" hidden="1">
      <c r="A4" s="42" t="s">
        <v>756</v>
      </c>
      <c r="B4" s="42" t="s">
        <v>757</v>
      </c>
      <c r="C4" s="42" t="s">
        <v>758</v>
      </c>
      <c r="D4" s="72">
        <v>15042029690</v>
      </c>
      <c r="E4" s="42" t="s">
        <v>759</v>
      </c>
      <c r="F4" s="42" t="s">
        <v>760</v>
      </c>
      <c r="G4" s="42" t="s">
        <v>761</v>
      </c>
      <c r="I4" s="42">
        <v>21000</v>
      </c>
      <c r="J4" s="42">
        <v>59000</v>
      </c>
      <c r="N4" s="68">
        <f t="shared" si="0"/>
        <v>2.8095238095238093</v>
      </c>
      <c r="O4" s="68">
        <f t="shared" si="1"/>
        <v>1.4285714285714285E-2</v>
      </c>
      <c r="P4" s="68">
        <f t="shared" si="2"/>
        <v>5.084745762711864E-3</v>
      </c>
      <c r="Q4" s="42" t="s">
        <v>762</v>
      </c>
      <c r="R4" s="42" t="s">
        <v>763</v>
      </c>
      <c r="S4" s="42" t="s">
        <v>764</v>
      </c>
      <c r="T4" s="42" t="s">
        <v>399</v>
      </c>
      <c r="U4" s="42">
        <v>300</v>
      </c>
      <c r="V4" s="42" t="s">
        <v>765</v>
      </c>
      <c r="W4" s="42" t="s">
        <v>766</v>
      </c>
    </row>
    <row r="5" spans="1:23" hidden="1">
      <c r="A5" s="42" t="s">
        <v>767</v>
      </c>
      <c r="B5" s="42" t="s">
        <v>768</v>
      </c>
      <c r="C5" s="42" t="s">
        <v>769</v>
      </c>
      <c r="D5" s="72">
        <v>13290782595</v>
      </c>
      <c r="E5" s="42" t="s">
        <v>759</v>
      </c>
      <c r="F5" s="42" t="s">
        <v>770</v>
      </c>
      <c r="G5" s="42" t="s">
        <v>771</v>
      </c>
      <c r="I5" s="42">
        <v>51000</v>
      </c>
      <c r="J5" s="42">
        <v>127000</v>
      </c>
      <c r="N5" s="68">
        <f t="shared" si="0"/>
        <v>2.4901960784313726</v>
      </c>
      <c r="O5" s="68">
        <f t="shared" si="1"/>
        <v>9.8039215686274508E-3</v>
      </c>
      <c r="P5" s="68">
        <f t="shared" si="2"/>
        <v>3.937007874015748E-3</v>
      </c>
      <c r="Q5" s="42" t="s">
        <v>772</v>
      </c>
      <c r="R5" s="42" t="s">
        <v>773</v>
      </c>
      <c r="S5" s="42" t="s">
        <v>749</v>
      </c>
      <c r="T5" s="42" t="s">
        <v>399</v>
      </c>
      <c r="U5" s="42">
        <v>500</v>
      </c>
      <c r="V5" s="42" t="s">
        <v>774</v>
      </c>
      <c r="W5" s="42" t="s">
        <v>775</v>
      </c>
    </row>
    <row r="6" spans="1:23">
      <c r="A6" s="42" t="s">
        <v>776</v>
      </c>
      <c r="B6" s="42" t="s">
        <v>777</v>
      </c>
      <c r="C6" s="42" t="s">
        <v>778</v>
      </c>
      <c r="D6" s="72">
        <v>13750212167</v>
      </c>
      <c r="E6" s="42" t="s">
        <v>746</v>
      </c>
      <c r="F6" s="42" t="s">
        <v>779</v>
      </c>
      <c r="G6" s="42" t="s">
        <v>780</v>
      </c>
      <c r="H6" s="44"/>
      <c r="I6" s="42">
        <v>11000</v>
      </c>
      <c r="J6" s="42">
        <v>250000</v>
      </c>
      <c r="M6" s="42" t="s">
        <v>733</v>
      </c>
      <c r="N6" s="68">
        <v>22.727272727272702</v>
      </c>
      <c r="O6" s="68">
        <v>1.8181818181818198E-2</v>
      </c>
      <c r="P6" s="68">
        <v>1.1999999999999999E-3</v>
      </c>
      <c r="Q6" s="42" t="s">
        <v>772</v>
      </c>
      <c r="R6" s="42" t="s">
        <v>781</v>
      </c>
      <c r="S6" s="42" t="s">
        <v>782</v>
      </c>
      <c r="T6" s="42" t="s">
        <v>399</v>
      </c>
      <c r="U6" s="42">
        <v>300</v>
      </c>
      <c r="V6" s="42" t="s">
        <v>783</v>
      </c>
      <c r="W6" s="42" t="s">
        <v>784</v>
      </c>
    </row>
    <row r="7" spans="1:23" hidden="1">
      <c r="A7" s="42" t="s">
        <v>785</v>
      </c>
      <c r="B7" s="42" t="s">
        <v>786</v>
      </c>
      <c r="C7" s="42" t="s">
        <v>787</v>
      </c>
      <c r="D7" s="72">
        <v>13246877369</v>
      </c>
      <c r="E7" s="42" t="s">
        <v>746</v>
      </c>
      <c r="F7" s="42" t="s">
        <v>788</v>
      </c>
      <c r="G7" s="42" t="s">
        <v>789</v>
      </c>
      <c r="I7" s="42">
        <v>11332</v>
      </c>
      <c r="J7" s="42">
        <v>36000</v>
      </c>
      <c r="N7" s="68">
        <f t="shared" si="0"/>
        <v>3.1768443346276034</v>
      </c>
      <c r="O7" s="68">
        <f t="shared" si="1"/>
        <v>2.6473702788563359E-2</v>
      </c>
      <c r="P7" s="68">
        <f t="shared" si="2"/>
        <v>8.3333333333333332E-3</v>
      </c>
      <c r="Q7" s="42" t="s">
        <v>747</v>
      </c>
      <c r="R7" s="42" t="s">
        <v>790</v>
      </c>
      <c r="S7" s="42" t="s">
        <v>791</v>
      </c>
      <c r="T7" s="42" t="s">
        <v>792</v>
      </c>
      <c r="U7" s="42">
        <v>300</v>
      </c>
      <c r="V7" s="42" t="s">
        <v>793</v>
      </c>
      <c r="W7" s="42" t="s">
        <v>766</v>
      </c>
    </row>
    <row r="8" spans="1:23">
      <c r="A8" s="42" t="s">
        <v>794</v>
      </c>
      <c r="B8" s="42" t="s">
        <v>795</v>
      </c>
      <c r="C8" s="42" t="s">
        <v>796</v>
      </c>
      <c r="D8" s="72">
        <v>13078893745</v>
      </c>
      <c r="E8" s="42" t="s">
        <v>746</v>
      </c>
      <c r="F8" s="42" t="s">
        <v>795</v>
      </c>
      <c r="G8" s="60" t="s">
        <v>797</v>
      </c>
      <c r="H8" s="44"/>
      <c r="I8" s="42">
        <v>12000</v>
      </c>
      <c r="J8" s="42">
        <v>243000</v>
      </c>
      <c r="M8" s="42" t="s">
        <v>733</v>
      </c>
      <c r="N8" s="68">
        <f t="shared" si="0"/>
        <v>20.25</v>
      </c>
      <c r="O8" s="68">
        <f t="shared" si="1"/>
        <v>2.5000000000000001E-2</v>
      </c>
      <c r="P8" s="68">
        <f t="shared" si="2"/>
        <v>1.2345679012345679E-3</v>
      </c>
      <c r="Q8" s="42" t="s">
        <v>772</v>
      </c>
      <c r="R8" s="42" t="s">
        <v>753</v>
      </c>
      <c r="S8" s="42" t="s">
        <v>749</v>
      </c>
      <c r="T8" s="42" t="s">
        <v>399</v>
      </c>
      <c r="U8" s="42">
        <v>300</v>
      </c>
      <c r="V8" s="42" t="s">
        <v>797</v>
      </c>
      <c r="W8" s="42" t="s">
        <v>798</v>
      </c>
    </row>
    <row r="9" spans="1:23" s="57" customFormat="1">
      <c r="A9" s="57" t="s">
        <v>799</v>
      </c>
      <c r="B9" s="57" t="s">
        <v>603</v>
      </c>
      <c r="C9" s="57" t="s">
        <v>604</v>
      </c>
      <c r="D9" s="71">
        <v>17868140227</v>
      </c>
      <c r="E9" s="57" t="s">
        <v>746</v>
      </c>
      <c r="F9" s="57" t="s">
        <v>605</v>
      </c>
      <c r="G9" s="57" t="s">
        <v>606</v>
      </c>
      <c r="H9" s="59"/>
      <c r="I9" s="57">
        <v>11000</v>
      </c>
      <c r="J9" s="57">
        <v>210000</v>
      </c>
      <c r="M9" s="57" t="s">
        <v>733</v>
      </c>
      <c r="N9" s="66">
        <f t="shared" si="0"/>
        <v>19.09090909090909</v>
      </c>
      <c r="O9" s="66">
        <f t="shared" si="1"/>
        <v>2.7272727272727271E-2</v>
      </c>
      <c r="P9" s="66">
        <f t="shared" si="2"/>
        <v>1.4285714285714286E-3</v>
      </c>
      <c r="Q9" s="57" t="s">
        <v>772</v>
      </c>
      <c r="R9" s="57" t="s">
        <v>800</v>
      </c>
      <c r="S9" s="57" t="s">
        <v>749</v>
      </c>
      <c r="T9" s="57" t="s">
        <v>399</v>
      </c>
      <c r="U9" s="57">
        <v>300</v>
      </c>
      <c r="V9" s="57" t="s">
        <v>606</v>
      </c>
      <c r="W9" s="57" t="s">
        <v>784</v>
      </c>
    </row>
    <row r="10" spans="1:23" s="57" customFormat="1">
      <c r="A10" s="57" t="s">
        <v>801</v>
      </c>
      <c r="B10" s="57" t="s">
        <v>699</v>
      </c>
      <c r="C10" s="57" t="s">
        <v>700</v>
      </c>
      <c r="D10" s="71">
        <v>19937032372</v>
      </c>
      <c r="E10" s="57" t="s">
        <v>746</v>
      </c>
      <c r="F10" s="57" t="s">
        <v>699</v>
      </c>
      <c r="G10" s="58" t="s">
        <v>701</v>
      </c>
      <c r="H10" s="59"/>
      <c r="I10" s="57">
        <v>11000</v>
      </c>
      <c r="J10" s="57">
        <v>190000</v>
      </c>
      <c r="M10" s="57" t="s">
        <v>733</v>
      </c>
      <c r="N10" s="66">
        <f t="shared" si="0"/>
        <v>17.272727272727273</v>
      </c>
      <c r="O10" s="66">
        <f t="shared" si="1"/>
        <v>2.7272727272727271E-2</v>
      </c>
      <c r="P10" s="66">
        <f t="shared" si="2"/>
        <v>1.5789473684210526E-3</v>
      </c>
      <c r="Q10" s="57" t="s">
        <v>747</v>
      </c>
      <c r="R10" s="57" t="s">
        <v>802</v>
      </c>
      <c r="S10" s="57" t="s">
        <v>749</v>
      </c>
      <c r="T10" s="57" t="s">
        <v>754</v>
      </c>
      <c r="U10" s="57">
        <v>300</v>
      </c>
      <c r="V10" s="57" t="s">
        <v>701</v>
      </c>
      <c r="W10" s="57" t="s">
        <v>803</v>
      </c>
    </row>
    <row r="11" spans="1:23" s="46" customFormat="1">
      <c r="A11" s="46" t="s">
        <v>804</v>
      </c>
      <c r="B11" s="46" t="s">
        <v>805</v>
      </c>
      <c r="C11" s="46">
        <v>13060823541</v>
      </c>
      <c r="D11" s="73">
        <v>13060823541</v>
      </c>
      <c r="E11" s="46" t="s">
        <v>746</v>
      </c>
      <c r="F11" s="46" t="s">
        <v>806</v>
      </c>
      <c r="G11" s="53" t="s">
        <v>807</v>
      </c>
      <c r="H11" s="54"/>
      <c r="I11" s="46">
        <v>11000</v>
      </c>
      <c r="J11" s="46">
        <v>180000</v>
      </c>
      <c r="M11" s="46" t="s">
        <v>733</v>
      </c>
      <c r="N11" s="74">
        <f t="shared" si="0"/>
        <v>16.363636363636363</v>
      </c>
      <c r="O11" s="74">
        <f t="shared" si="1"/>
        <v>2.7272727272727271E-2</v>
      </c>
      <c r="P11" s="74">
        <f t="shared" si="2"/>
        <v>1.6666666666666668E-3</v>
      </c>
      <c r="Q11" s="46" t="s">
        <v>747</v>
      </c>
      <c r="R11" s="46" t="s">
        <v>781</v>
      </c>
      <c r="S11" s="46" t="s">
        <v>749</v>
      </c>
      <c r="T11" s="46" t="s">
        <v>750</v>
      </c>
      <c r="U11" s="46">
        <v>300</v>
      </c>
      <c r="V11" s="46" t="s">
        <v>807</v>
      </c>
      <c r="W11" s="46" t="s">
        <v>766</v>
      </c>
    </row>
    <row r="12" spans="1:23">
      <c r="A12" s="42" t="s">
        <v>808</v>
      </c>
      <c r="B12" s="42" t="s">
        <v>809</v>
      </c>
      <c r="C12" s="42" t="s">
        <v>810</v>
      </c>
      <c r="D12" s="72">
        <v>13866163024</v>
      </c>
      <c r="E12" s="42" t="s">
        <v>746</v>
      </c>
      <c r="F12" s="42" t="s">
        <v>809</v>
      </c>
      <c r="G12" s="60" t="s">
        <v>811</v>
      </c>
      <c r="H12" s="44"/>
      <c r="I12" s="42">
        <v>13000</v>
      </c>
      <c r="J12" s="42">
        <v>212000</v>
      </c>
      <c r="M12" s="42" t="s">
        <v>733</v>
      </c>
      <c r="N12" s="68">
        <f t="shared" si="0"/>
        <v>16.307692307692307</v>
      </c>
      <c r="O12" s="68">
        <f t="shared" si="1"/>
        <v>2.3076923076923078E-2</v>
      </c>
      <c r="P12" s="68">
        <f t="shared" si="2"/>
        <v>1.4150943396226414E-3</v>
      </c>
      <c r="Q12" s="42" t="s">
        <v>747</v>
      </c>
      <c r="R12" s="42" t="s">
        <v>753</v>
      </c>
      <c r="S12" s="42" t="s">
        <v>749</v>
      </c>
      <c r="T12" s="42" t="s">
        <v>754</v>
      </c>
      <c r="U12" s="42">
        <v>300</v>
      </c>
      <c r="V12" s="42" t="s">
        <v>811</v>
      </c>
      <c r="W12" s="42" t="s">
        <v>755</v>
      </c>
    </row>
    <row r="13" spans="1:23">
      <c r="A13" s="42" t="s">
        <v>812</v>
      </c>
      <c r="B13" s="42" t="s">
        <v>813</v>
      </c>
      <c r="C13" s="42" t="s">
        <v>814</v>
      </c>
      <c r="D13" s="42" t="s">
        <v>815</v>
      </c>
      <c r="E13" s="42" t="s">
        <v>746</v>
      </c>
      <c r="F13" s="42" t="s">
        <v>816</v>
      </c>
      <c r="G13" s="60" t="s">
        <v>817</v>
      </c>
      <c r="I13" s="42">
        <v>11000</v>
      </c>
      <c r="J13" s="42">
        <v>170000</v>
      </c>
      <c r="M13" s="42" t="s">
        <v>733</v>
      </c>
      <c r="N13" s="68">
        <v>15.454545454545499</v>
      </c>
      <c r="O13" s="68">
        <v>1.8181818181818198E-2</v>
      </c>
      <c r="P13" s="68">
        <v>1.7647058823529399E-3</v>
      </c>
      <c r="Q13" s="42" t="s">
        <v>747</v>
      </c>
      <c r="R13" s="42" t="s">
        <v>753</v>
      </c>
      <c r="S13" s="42" t="s">
        <v>818</v>
      </c>
      <c r="T13" s="42" t="s">
        <v>399</v>
      </c>
      <c r="U13" s="42">
        <v>300</v>
      </c>
      <c r="V13" s="42" t="s">
        <v>819</v>
      </c>
      <c r="W13" s="42" t="s">
        <v>820</v>
      </c>
    </row>
    <row r="14" spans="1:23" hidden="1">
      <c r="A14" s="42" t="s">
        <v>821</v>
      </c>
      <c r="B14" s="42" t="s">
        <v>822</v>
      </c>
      <c r="C14" s="42" t="s">
        <v>823</v>
      </c>
      <c r="D14" s="72">
        <v>13710316843</v>
      </c>
      <c r="E14" s="42" t="s">
        <v>746</v>
      </c>
      <c r="F14" s="42" t="s">
        <v>824</v>
      </c>
      <c r="G14" s="42" t="s">
        <v>825</v>
      </c>
      <c r="I14" s="42">
        <v>58000</v>
      </c>
      <c r="J14" s="42">
        <v>145000</v>
      </c>
      <c r="N14" s="68">
        <f t="shared" ref="N14:N16" si="3">J14/I14</f>
        <v>2.5</v>
      </c>
      <c r="O14" s="68">
        <f t="shared" ref="O14:O16" si="4">U14/I14</f>
        <v>8.6206896551724137E-3</v>
      </c>
      <c r="P14" s="68">
        <f t="shared" ref="P14:P16" si="5">U14/J14</f>
        <v>3.4482758620689655E-3</v>
      </c>
      <c r="Q14" s="42" t="s">
        <v>747</v>
      </c>
      <c r="R14" s="42" t="s">
        <v>753</v>
      </c>
      <c r="S14" s="42" t="s">
        <v>826</v>
      </c>
      <c r="T14" s="42" t="s">
        <v>750</v>
      </c>
      <c r="U14" s="42">
        <v>500</v>
      </c>
      <c r="V14" s="42" t="s">
        <v>827</v>
      </c>
      <c r="W14" s="42" t="s">
        <v>828</v>
      </c>
    </row>
    <row r="15" spans="1:23">
      <c r="A15" s="42" t="s">
        <v>829</v>
      </c>
      <c r="B15" s="42" t="s">
        <v>830</v>
      </c>
      <c r="C15" s="42" t="s">
        <v>831</v>
      </c>
      <c r="D15" s="72">
        <v>18035154102</v>
      </c>
      <c r="E15" s="42" t="s">
        <v>746</v>
      </c>
      <c r="F15" s="42" t="s">
        <v>830</v>
      </c>
      <c r="G15" s="42" t="s">
        <v>832</v>
      </c>
      <c r="I15" s="42">
        <v>14000</v>
      </c>
      <c r="J15" s="42">
        <v>210000</v>
      </c>
      <c r="M15" s="42" t="s">
        <v>733</v>
      </c>
      <c r="N15" s="68">
        <f t="shared" si="3"/>
        <v>15</v>
      </c>
      <c r="O15" s="68">
        <f t="shared" si="4"/>
        <v>2.1428571428571429E-2</v>
      </c>
      <c r="P15" s="68">
        <f t="shared" si="5"/>
        <v>1.4285714285714286E-3</v>
      </c>
      <c r="Q15" s="42" t="s">
        <v>747</v>
      </c>
      <c r="R15" s="42" t="s">
        <v>833</v>
      </c>
      <c r="S15" s="42" t="s">
        <v>749</v>
      </c>
      <c r="T15" s="42" t="s">
        <v>399</v>
      </c>
      <c r="U15" s="42">
        <v>300</v>
      </c>
      <c r="V15" s="42" t="s">
        <v>832</v>
      </c>
      <c r="W15" s="42" t="s">
        <v>798</v>
      </c>
    </row>
    <row r="16" spans="1:23" s="57" customFormat="1">
      <c r="A16" s="57" t="s">
        <v>834</v>
      </c>
      <c r="B16" s="57" t="s">
        <v>835</v>
      </c>
      <c r="C16" s="57" t="s">
        <v>573</v>
      </c>
      <c r="D16" s="57" t="s">
        <v>573</v>
      </c>
      <c r="E16" s="57" t="s">
        <v>746</v>
      </c>
      <c r="F16" s="57" t="s">
        <v>574</v>
      </c>
      <c r="G16" s="58" t="s">
        <v>575</v>
      </c>
      <c r="H16" s="59"/>
      <c r="I16" s="57">
        <v>14000</v>
      </c>
      <c r="J16" s="57">
        <v>210000</v>
      </c>
      <c r="M16" s="57" t="s">
        <v>733</v>
      </c>
      <c r="N16" s="66">
        <f t="shared" si="3"/>
        <v>15</v>
      </c>
      <c r="O16" s="66">
        <f t="shared" si="4"/>
        <v>2.1428571428571429E-2</v>
      </c>
      <c r="P16" s="66">
        <f t="shared" si="5"/>
        <v>1.4285714285714286E-3</v>
      </c>
      <c r="Q16" s="57" t="s">
        <v>747</v>
      </c>
      <c r="R16" s="57" t="s">
        <v>753</v>
      </c>
      <c r="S16" s="57" t="s">
        <v>749</v>
      </c>
      <c r="T16" s="57" t="s">
        <v>399</v>
      </c>
      <c r="U16" s="57">
        <v>300</v>
      </c>
      <c r="V16" s="57" t="s">
        <v>575</v>
      </c>
      <c r="W16" s="57" t="s">
        <v>798</v>
      </c>
    </row>
    <row r="17" spans="1:23" s="57" customFormat="1">
      <c r="A17" s="57" t="s">
        <v>836</v>
      </c>
      <c r="B17" s="57" t="s">
        <v>678</v>
      </c>
      <c r="C17" s="57" t="s">
        <v>679</v>
      </c>
      <c r="D17" s="71">
        <v>16503352699</v>
      </c>
      <c r="E17" s="57" t="s">
        <v>837</v>
      </c>
      <c r="F17" s="57" t="s">
        <v>680</v>
      </c>
      <c r="G17" s="58" t="s">
        <v>681</v>
      </c>
      <c r="H17" s="59"/>
      <c r="I17" s="57">
        <v>10500</v>
      </c>
      <c r="J17" s="57">
        <v>156000</v>
      </c>
      <c r="M17" s="57" t="s">
        <v>733</v>
      </c>
      <c r="N17" s="66">
        <v>14.8571428571429</v>
      </c>
      <c r="O17" s="66">
        <v>1.9047619047619001E-2</v>
      </c>
      <c r="P17" s="66">
        <v>1.9230769230769199E-3</v>
      </c>
      <c r="Q17" s="57" t="s">
        <v>838</v>
      </c>
      <c r="R17" s="57" t="s">
        <v>839</v>
      </c>
      <c r="S17" s="57" t="s">
        <v>840</v>
      </c>
      <c r="T17" s="57" t="s">
        <v>750</v>
      </c>
      <c r="U17" s="57">
        <v>300</v>
      </c>
      <c r="V17" s="57" t="s">
        <v>841</v>
      </c>
      <c r="W17" s="57" t="s">
        <v>755</v>
      </c>
    </row>
    <row r="18" spans="1:23" s="46" customFormat="1">
      <c r="A18" s="46" t="s">
        <v>842</v>
      </c>
      <c r="B18" s="46" t="s">
        <v>843</v>
      </c>
      <c r="C18" s="46" t="s">
        <v>844</v>
      </c>
      <c r="D18" s="73">
        <v>15571650605</v>
      </c>
      <c r="E18" s="46" t="s">
        <v>746</v>
      </c>
      <c r="F18" s="46" t="s">
        <v>845</v>
      </c>
      <c r="G18" s="53" t="s">
        <v>846</v>
      </c>
      <c r="I18" s="46">
        <v>11000</v>
      </c>
      <c r="J18" s="46">
        <v>160000</v>
      </c>
      <c r="M18" s="46" t="s">
        <v>733</v>
      </c>
      <c r="N18" s="74">
        <v>14.545454545454501</v>
      </c>
      <c r="O18" s="74">
        <v>1.8181818181818198E-2</v>
      </c>
      <c r="P18" s="74">
        <v>1.8749999999999999E-3</v>
      </c>
      <c r="Q18" s="46" t="s">
        <v>747</v>
      </c>
      <c r="R18" s="46" t="s">
        <v>847</v>
      </c>
      <c r="S18" s="46" t="s">
        <v>749</v>
      </c>
      <c r="T18" s="46" t="s">
        <v>399</v>
      </c>
      <c r="U18" s="46">
        <v>300</v>
      </c>
      <c r="V18" s="46" t="s">
        <v>848</v>
      </c>
      <c r="W18" s="46" t="s">
        <v>849</v>
      </c>
    </row>
    <row r="19" spans="1:23" s="46" customFormat="1">
      <c r="A19" s="46" t="s">
        <v>850</v>
      </c>
      <c r="B19" s="46" t="s">
        <v>516</v>
      </c>
      <c r="C19" s="46" t="s">
        <v>517</v>
      </c>
      <c r="D19" s="73">
        <v>15353249727</v>
      </c>
      <c r="E19" s="46" t="s">
        <v>759</v>
      </c>
      <c r="F19" s="46" t="s">
        <v>516</v>
      </c>
      <c r="G19" s="53" t="s">
        <v>518</v>
      </c>
      <c r="I19" s="46">
        <v>12000</v>
      </c>
      <c r="J19" s="46">
        <v>172000</v>
      </c>
      <c r="M19" s="46" t="s">
        <v>733</v>
      </c>
      <c r="N19" s="74">
        <v>14.3333333333333</v>
      </c>
      <c r="O19" s="74">
        <v>1.6666666666666701E-2</v>
      </c>
      <c r="P19" s="74">
        <v>1.7441860465116301E-3</v>
      </c>
      <c r="Q19" s="46" t="s">
        <v>747</v>
      </c>
      <c r="R19" s="46" t="s">
        <v>851</v>
      </c>
      <c r="S19" s="46" t="s">
        <v>852</v>
      </c>
      <c r="T19" s="46" t="s">
        <v>399</v>
      </c>
      <c r="U19" s="46">
        <v>300</v>
      </c>
      <c r="V19" s="46" t="s">
        <v>853</v>
      </c>
      <c r="W19" s="46" t="s">
        <v>755</v>
      </c>
    </row>
    <row r="20" spans="1:23" s="46" customFormat="1">
      <c r="A20" s="46" t="s">
        <v>854</v>
      </c>
      <c r="B20" s="46" t="s">
        <v>855</v>
      </c>
      <c r="C20" s="46" t="s">
        <v>856</v>
      </c>
      <c r="D20" s="73">
        <v>13631130057</v>
      </c>
      <c r="E20" s="46" t="s">
        <v>746</v>
      </c>
      <c r="F20" s="46" t="s">
        <v>857</v>
      </c>
      <c r="G20" s="53" t="s">
        <v>858</v>
      </c>
      <c r="H20" s="54"/>
      <c r="I20" s="46">
        <v>11000</v>
      </c>
      <c r="J20" s="46">
        <v>156000</v>
      </c>
      <c r="M20" s="46" t="s">
        <v>733</v>
      </c>
      <c r="N20" s="74">
        <f t="shared" ref="N20:N22" si="6">J20/I20</f>
        <v>14.181818181818182</v>
      </c>
      <c r="O20" s="74">
        <f t="shared" ref="O20:O22" si="7">U20/I20</f>
        <v>2.7272727272727271E-2</v>
      </c>
      <c r="P20" s="74">
        <f t="shared" ref="P20:P22" si="8">U20/J20</f>
        <v>1.9230769230769232E-3</v>
      </c>
      <c r="Q20" s="46" t="s">
        <v>838</v>
      </c>
      <c r="R20" s="46" t="s">
        <v>753</v>
      </c>
      <c r="S20" s="46" t="s">
        <v>37</v>
      </c>
      <c r="T20" s="46" t="s">
        <v>859</v>
      </c>
      <c r="U20" s="46">
        <v>300</v>
      </c>
      <c r="V20" s="46" t="s">
        <v>858</v>
      </c>
      <c r="W20" s="46" t="s">
        <v>803</v>
      </c>
    </row>
    <row r="21" spans="1:23" s="46" customFormat="1">
      <c r="A21" s="46" t="s">
        <v>860</v>
      </c>
      <c r="B21" s="46" t="s">
        <v>861</v>
      </c>
      <c r="C21" s="46" t="s">
        <v>862</v>
      </c>
      <c r="D21" s="73">
        <v>15820342013</v>
      </c>
      <c r="E21" s="46" t="s">
        <v>746</v>
      </c>
      <c r="F21" s="46" t="s">
        <v>863</v>
      </c>
      <c r="G21" s="53" t="s">
        <v>864</v>
      </c>
      <c r="H21" s="54"/>
      <c r="I21" s="46">
        <v>10000</v>
      </c>
      <c r="J21" s="46">
        <v>135000</v>
      </c>
      <c r="M21" s="46" t="s">
        <v>733</v>
      </c>
      <c r="N21" s="74">
        <f t="shared" si="6"/>
        <v>13.5</v>
      </c>
      <c r="O21" s="74">
        <f t="shared" si="7"/>
        <v>0.03</v>
      </c>
      <c r="P21" s="74">
        <f t="shared" si="8"/>
        <v>2.2222222222222222E-3</v>
      </c>
      <c r="Q21" s="46" t="s">
        <v>838</v>
      </c>
      <c r="R21" s="46" t="s">
        <v>753</v>
      </c>
      <c r="S21" s="46" t="s">
        <v>826</v>
      </c>
      <c r="T21" s="46" t="s">
        <v>859</v>
      </c>
      <c r="U21" s="46">
        <v>300</v>
      </c>
      <c r="V21" s="46" t="s">
        <v>864</v>
      </c>
      <c r="W21" s="46" t="s">
        <v>865</v>
      </c>
    </row>
    <row r="22" spans="1:23">
      <c r="A22" s="42" t="s">
        <v>866</v>
      </c>
      <c r="B22" s="42" t="s">
        <v>867</v>
      </c>
      <c r="C22" s="42" t="s">
        <v>868</v>
      </c>
      <c r="D22" s="72">
        <v>18290085448</v>
      </c>
      <c r="E22" s="42" t="s">
        <v>746</v>
      </c>
      <c r="F22" s="42" t="s">
        <v>867</v>
      </c>
      <c r="G22" s="42" t="s">
        <v>869</v>
      </c>
      <c r="I22" s="42">
        <v>11000</v>
      </c>
      <c r="J22" s="42">
        <v>140000</v>
      </c>
      <c r="M22" s="42" t="s">
        <v>733</v>
      </c>
      <c r="N22" s="68">
        <f t="shared" si="6"/>
        <v>12.727272727272727</v>
      </c>
      <c r="O22" s="68">
        <f t="shared" si="7"/>
        <v>2.7272727272727271E-2</v>
      </c>
      <c r="P22" s="68">
        <f t="shared" si="8"/>
        <v>2.142857142857143E-3</v>
      </c>
      <c r="Q22" s="42" t="s">
        <v>747</v>
      </c>
      <c r="R22" s="42" t="s">
        <v>870</v>
      </c>
      <c r="S22" s="42" t="s">
        <v>749</v>
      </c>
      <c r="T22" s="42" t="s">
        <v>754</v>
      </c>
      <c r="U22" s="42">
        <v>300</v>
      </c>
      <c r="V22" s="42" t="s">
        <v>869</v>
      </c>
      <c r="W22" s="42" t="s">
        <v>871</v>
      </c>
    </row>
    <row r="23" spans="1:23" s="57" customFormat="1">
      <c r="A23" s="57" t="s">
        <v>872</v>
      </c>
      <c r="B23" s="57" t="s">
        <v>873</v>
      </c>
      <c r="C23" s="57" t="s">
        <v>557</v>
      </c>
      <c r="D23" s="71">
        <v>17820685036</v>
      </c>
      <c r="E23" s="57" t="s">
        <v>746</v>
      </c>
      <c r="F23" s="57" t="s">
        <v>556</v>
      </c>
      <c r="G23" s="58" t="s">
        <v>874</v>
      </c>
      <c r="I23" s="57">
        <v>36000</v>
      </c>
      <c r="J23" s="57">
        <v>437000</v>
      </c>
      <c r="M23" s="57" t="s">
        <v>733</v>
      </c>
      <c r="N23" s="66">
        <v>12.1388888888889</v>
      </c>
      <c r="O23" s="66">
        <v>8.3333333333333297E-3</v>
      </c>
      <c r="P23" s="66">
        <v>1.1441647597254E-3</v>
      </c>
      <c r="Q23" s="57" t="s">
        <v>747</v>
      </c>
      <c r="R23" s="57" t="s">
        <v>753</v>
      </c>
      <c r="S23" s="57" t="s">
        <v>875</v>
      </c>
      <c r="T23" s="57" t="s">
        <v>876</v>
      </c>
      <c r="U23" s="57">
        <v>500</v>
      </c>
      <c r="V23" s="57" t="s">
        <v>877</v>
      </c>
      <c r="W23" s="57" t="s">
        <v>755</v>
      </c>
    </row>
    <row r="24" spans="1:23">
      <c r="A24" s="42" t="s">
        <v>878</v>
      </c>
      <c r="B24" s="42" t="s">
        <v>879</v>
      </c>
      <c r="C24" s="42" t="s">
        <v>880</v>
      </c>
      <c r="D24" s="72">
        <v>15360460761</v>
      </c>
      <c r="E24" s="42" t="s">
        <v>746</v>
      </c>
      <c r="F24" s="42" t="s">
        <v>881</v>
      </c>
      <c r="G24" s="42" t="s">
        <v>882</v>
      </c>
      <c r="H24" s="44"/>
      <c r="I24" s="42">
        <v>17000</v>
      </c>
      <c r="J24" s="42">
        <v>203000</v>
      </c>
      <c r="M24" s="42" t="s">
        <v>733</v>
      </c>
      <c r="N24" s="68">
        <f t="shared" ref="N24:N27" si="9">J24/I24</f>
        <v>11.941176470588236</v>
      </c>
      <c r="O24" s="68">
        <f t="shared" ref="O24:O27" si="10">U24/I24</f>
        <v>1.7647058823529412E-2</v>
      </c>
      <c r="P24" s="68">
        <f t="shared" ref="P24:P27" si="11">U24/J24</f>
        <v>1.477832512315271E-3</v>
      </c>
      <c r="Q24" s="42" t="s">
        <v>747</v>
      </c>
      <c r="R24" s="42" t="s">
        <v>753</v>
      </c>
      <c r="S24" s="42" t="s">
        <v>749</v>
      </c>
      <c r="T24" s="42" t="s">
        <v>750</v>
      </c>
      <c r="U24" s="42">
        <v>300</v>
      </c>
      <c r="V24" s="42" t="s">
        <v>882</v>
      </c>
      <c r="W24" s="42" t="s">
        <v>883</v>
      </c>
    </row>
    <row r="25" spans="1:23" s="46" customFormat="1">
      <c r="A25" s="46" t="s">
        <v>884</v>
      </c>
      <c r="B25" s="46" t="s">
        <v>885</v>
      </c>
      <c r="C25" s="46" t="s">
        <v>886</v>
      </c>
      <c r="D25" s="73">
        <v>18928770687</v>
      </c>
      <c r="E25" s="46" t="s">
        <v>746</v>
      </c>
      <c r="F25" s="46" t="s">
        <v>887</v>
      </c>
      <c r="G25" s="53" t="s">
        <v>888</v>
      </c>
      <c r="H25" s="54"/>
      <c r="I25" s="46">
        <v>13000</v>
      </c>
      <c r="J25" s="46">
        <v>154000</v>
      </c>
      <c r="M25" s="46" t="s">
        <v>733</v>
      </c>
      <c r="N25" s="74">
        <f t="shared" si="9"/>
        <v>11.846153846153847</v>
      </c>
      <c r="O25" s="74">
        <f t="shared" si="10"/>
        <v>2.3076923076923078E-2</v>
      </c>
      <c r="P25" s="74">
        <f t="shared" si="11"/>
        <v>1.9480519480519481E-3</v>
      </c>
      <c r="Q25" s="46" t="s">
        <v>747</v>
      </c>
      <c r="R25" s="46" t="s">
        <v>889</v>
      </c>
      <c r="S25" s="46" t="s">
        <v>749</v>
      </c>
      <c r="T25" s="46" t="s">
        <v>399</v>
      </c>
      <c r="U25" s="46">
        <v>300</v>
      </c>
      <c r="V25" s="46" t="s">
        <v>888</v>
      </c>
      <c r="W25" s="46" t="s">
        <v>766</v>
      </c>
    </row>
    <row r="26" spans="1:23">
      <c r="A26" s="42" t="s">
        <v>890</v>
      </c>
      <c r="B26" s="42" t="s">
        <v>891</v>
      </c>
      <c r="C26" s="42" t="s">
        <v>892</v>
      </c>
      <c r="D26" s="72">
        <v>15062606741</v>
      </c>
      <c r="E26" s="42" t="s">
        <v>746</v>
      </c>
      <c r="F26" s="42" t="s">
        <v>893</v>
      </c>
      <c r="G26" s="60" t="s">
        <v>894</v>
      </c>
      <c r="I26" s="42">
        <v>50477</v>
      </c>
      <c r="J26" s="42">
        <v>579000</v>
      </c>
      <c r="M26" s="42" t="s">
        <v>733</v>
      </c>
      <c r="N26" s="68">
        <v>11.470570754997301</v>
      </c>
      <c r="O26" s="68">
        <v>5.9433009093250401E-3</v>
      </c>
      <c r="P26" s="68">
        <v>5.1813471502590704E-4</v>
      </c>
      <c r="Q26" s="42" t="s">
        <v>772</v>
      </c>
      <c r="R26" s="42" t="s">
        <v>895</v>
      </c>
      <c r="S26" s="42" t="s">
        <v>749</v>
      </c>
      <c r="T26" s="42" t="s">
        <v>399</v>
      </c>
      <c r="U26" s="42">
        <v>300</v>
      </c>
      <c r="V26" s="42" t="s">
        <v>896</v>
      </c>
      <c r="W26" s="42" t="s">
        <v>755</v>
      </c>
    </row>
    <row r="27" spans="1:23" s="57" customFormat="1">
      <c r="A27" s="57" t="s">
        <v>897</v>
      </c>
      <c r="B27" s="57" t="s">
        <v>588</v>
      </c>
      <c r="C27" s="57" t="s">
        <v>898</v>
      </c>
      <c r="D27" s="71">
        <v>18476489117</v>
      </c>
      <c r="E27" s="57" t="s">
        <v>759</v>
      </c>
      <c r="F27" s="57" t="s">
        <v>588</v>
      </c>
      <c r="G27" s="58" t="s">
        <v>590</v>
      </c>
      <c r="H27" s="59"/>
      <c r="I27" s="57">
        <v>12000</v>
      </c>
      <c r="J27" s="57">
        <v>135000</v>
      </c>
      <c r="M27" s="57" t="s">
        <v>733</v>
      </c>
      <c r="N27" s="66">
        <f t="shared" si="9"/>
        <v>11.25</v>
      </c>
      <c r="O27" s="66">
        <f t="shared" si="10"/>
        <v>2.5000000000000001E-2</v>
      </c>
      <c r="P27" s="66">
        <f t="shared" si="11"/>
        <v>2.2222222222222222E-3</v>
      </c>
      <c r="Q27" s="57" t="s">
        <v>772</v>
      </c>
      <c r="R27" s="57" t="s">
        <v>781</v>
      </c>
      <c r="S27" s="57" t="s">
        <v>749</v>
      </c>
      <c r="T27" s="57" t="s">
        <v>399</v>
      </c>
      <c r="U27" s="57">
        <v>300</v>
      </c>
      <c r="V27" s="57" t="s">
        <v>899</v>
      </c>
      <c r="W27" s="57" t="s">
        <v>798</v>
      </c>
    </row>
    <row r="28" spans="1:23" s="57" customFormat="1">
      <c r="A28" s="57" t="s">
        <v>900</v>
      </c>
      <c r="B28" s="57" t="s">
        <v>626</v>
      </c>
      <c r="C28" s="57" t="s">
        <v>901</v>
      </c>
      <c r="D28" s="71">
        <v>19182250912</v>
      </c>
      <c r="E28" s="57" t="s">
        <v>746</v>
      </c>
      <c r="F28" s="57" t="s">
        <v>626</v>
      </c>
      <c r="G28" s="58" t="s">
        <v>902</v>
      </c>
      <c r="I28" s="57">
        <v>63000</v>
      </c>
      <c r="J28" s="57">
        <v>687000</v>
      </c>
      <c r="M28" s="57" t="s">
        <v>733</v>
      </c>
      <c r="N28" s="66">
        <v>10.9047619047619</v>
      </c>
      <c r="O28" s="66">
        <v>4.7619047619047597E-3</v>
      </c>
      <c r="P28" s="66">
        <v>7.27802037845706E-4</v>
      </c>
      <c r="Q28" s="57" t="s">
        <v>747</v>
      </c>
      <c r="R28" s="57" t="s">
        <v>903</v>
      </c>
      <c r="S28" s="57" t="s">
        <v>749</v>
      </c>
      <c r="T28" s="57" t="s">
        <v>859</v>
      </c>
      <c r="U28" s="57">
        <v>500</v>
      </c>
      <c r="V28" s="57" t="s">
        <v>904</v>
      </c>
      <c r="W28" s="57" t="s">
        <v>755</v>
      </c>
    </row>
    <row r="29" spans="1:23" s="46" customFormat="1">
      <c r="A29" s="46" t="s">
        <v>905</v>
      </c>
      <c r="B29" s="46" t="s">
        <v>906</v>
      </c>
      <c r="C29" s="46" t="s">
        <v>907</v>
      </c>
      <c r="D29" s="73">
        <v>15579226068</v>
      </c>
      <c r="E29" s="46" t="s">
        <v>746</v>
      </c>
      <c r="F29" s="46" t="s">
        <v>906</v>
      </c>
      <c r="G29" s="53" t="s">
        <v>908</v>
      </c>
      <c r="H29" s="54"/>
      <c r="I29" s="46">
        <v>10000</v>
      </c>
      <c r="J29" s="46">
        <v>105000</v>
      </c>
      <c r="M29" s="46" t="s">
        <v>733</v>
      </c>
      <c r="N29" s="74">
        <f>J29/I29</f>
        <v>10.5</v>
      </c>
      <c r="O29" s="74">
        <f>U29/I29</f>
        <v>0.03</v>
      </c>
      <c r="P29" s="74">
        <f>U29/J29</f>
        <v>2.8571428571428571E-3</v>
      </c>
      <c r="Q29" s="46" t="s">
        <v>747</v>
      </c>
      <c r="R29" s="46" t="s">
        <v>753</v>
      </c>
      <c r="S29" s="46" t="s">
        <v>749</v>
      </c>
      <c r="T29" s="46" t="s">
        <v>750</v>
      </c>
      <c r="U29" s="46">
        <v>300</v>
      </c>
      <c r="V29" s="46" t="s">
        <v>908</v>
      </c>
      <c r="W29" s="46" t="s">
        <v>766</v>
      </c>
    </row>
    <row r="30" spans="1:23" hidden="1">
      <c r="A30" s="42" t="s">
        <v>909</v>
      </c>
      <c r="B30" s="42" t="s">
        <v>910</v>
      </c>
      <c r="C30" s="42" t="s">
        <v>911</v>
      </c>
      <c r="D30" s="72">
        <v>19820491487</v>
      </c>
      <c r="E30" s="42" t="s">
        <v>746</v>
      </c>
      <c r="F30" s="42" t="s">
        <v>910</v>
      </c>
      <c r="G30" s="42" t="s">
        <v>912</v>
      </c>
      <c r="I30" s="42">
        <v>12000</v>
      </c>
      <c r="J30" s="42">
        <v>37000</v>
      </c>
      <c r="N30" s="68">
        <f>J30/I30</f>
        <v>3.0833333333333335</v>
      </c>
      <c r="O30" s="68">
        <f>U30/I30</f>
        <v>2.5000000000000001E-2</v>
      </c>
      <c r="P30" s="68">
        <f>U30/J30</f>
        <v>8.1081081081081086E-3</v>
      </c>
      <c r="Q30" s="42" t="s">
        <v>772</v>
      </c>
      <c r="R30" s="42" t="s">
        <v>781</v>
      </c>
      <c r="S30" s="42" t="s">
        <v>749</v>
      </c>
      <c r="T30" s="42" t="s">
        <v>399</v>
      </c>
      <c r="U30" s="42">
        <v>300</v>
      </c>
      <c r="V30" s="42" t="s">
        <v>913</v>
      </c>
      <c r="W30" s="42" t="s">
        <v>798</v>
      </c>
    </row>
    <row r="31" spans="1:23" s="57" customFormat="1">
      <c r="A31" s="57" t="s">
        <v>914</v>
      </c>
      <c r="B31" s="57" t="s">
        <v>706</v>
      </c>
      <c r="C31" s="57" t="s">
        <v>707</v>
      </c>
      <c r="D31" s="71">
        <v>13533417686</v>
      </c>
      <c r="E31" s="57" t="s">
        <v>746</v>
      </c>
      <c r="F31" s="57" t="s">
        <v>706</v>
      </c>
      <c r="G31" s="58" t="s">
        <v>915</v>
      </c>
      <c r="I31" s="57">
        <v>51000</v>
      </c>
      <c r="J31" s="57">
        <v>523000</v>
      </c>
      <c r="M31" s="57" t="s">
        <v>733</v>
      </c>
      <c r="N31" s="66">
        <v>10.2549019607843</v>
      </c>
      <c r="O31" s="66">
        <v>5.8823529411764696E-3</v>
      </c>
      <c r="P31" s="66">
        <v>9.5602294455066896E-4</v>
      </c>
      <c r="Q31" s="57" t="s">
        <v>747</v>
      </c>
      <c r="R31" s="57" t="s">
        <v>916</v>
      </c>
      <c r="S31" s="57" t="s">
        <v>749</v>
      </c>
      <c r="T31" s="57" t="s">
        <v>399</v>
      </c>
      <c r="U31" s="57">
        <v>500</v>
      </c>
      <c r="V31" s="57" t="s">
        <v>917</v>
      </c>
      <c r="W31" s="57" t="s">
        <v>820</v>
      </c>
    </row>
    <row r="32" spans="1:23">
      <c r="A32" s="42" t="s">
        <v>918</v>
      </c>
      <c r="B32" s="42" t="s">
        <v>919</v>
      </c>
      <c r="C32" s="42" t="s">
        <v>920</v>
      </c>
      <c r="D32" s="72">
        <v>15200009893</v>
      </c>
      <c r="E32" s="42" t="s">
        <v>746</v>
      </c>
      <c r="F32" s="42" t="s">
        <v>919</v>
      </c>
      <c r="G32" s="60" t="s">
        <v>921</v>
      </c>
      <c r="I32" s="42">
        <v>12000</v>
      </c>
      <c r="J32" s="42">
        <v>114000</v>
      </c>
      <c r="M32" s="42" t="s">
        <v>733</v>
      </c>
      <c r="N32" s="68">
        <v>9.5</v>
      </c>
      <c r="O32" s="68">
        <v>1.6666666666666701E-2</v>
      </c>
      <c r="P32" s="68">
        <v>2.6315789473684201E-3</v>
      </c>
      <c r="Q32" s="42" t="s">
        <v>747</v>
      </c>
      <c r="R32" s="42" t="s">
        <v>922</v>
      </c>
      <c r="S32" s="42" t="s">
        <v>749</v>
      </c>
      <c r="T32" s="42" t="s">
        <v>399</v>
      </c>
      <c r="U32" s="42">
        <v>300</v>
      </c>
      <c r="V32" s="42" t="s">
        <v>923</v>
      </c>
      <c r="W32" s="42" t="s">
        <v>820</v>
      </c>
    </row>
    <row r="33" spans="1:23" s="46" customFormat="1">
      <c r="A33" s="46" t="s">
        <v>924</v>
      </c>
      <c r="B33" s="46" t="s">
        <v>455</v>
      </c>
      <c r="C33" s="46" t="s">
        <v>456</v>
      </c>
      <c r="D33" s="73">
        <v>18128693309</v>
      </c>
      <c r="E33" s="46" t="s">
        <v>746</v>
      </c>
      <c r="F33" s="46" t="s">
        <v>457</v>
      </c>
      <c r="G33" s="53" t="s">
        <v>458</v>
      </c>
      <c r="I33" s="46">
        <v>33000</v>
      </c>
      <c r="J33" s="46">
        <v>311000</v>
      </c>
      <c r="M33" s="46" t="s">
        <v>733</v>
      </c>
      <c r="N33" s="74">
        <v>9.4242424242424203</v>
      </c>
      <c r="O33" s="74">
        <v>9.0909090909090905E-3</v>
      </c>
      <c r="P33" s="74">
        <v>1.60771704180064E-3</v>
      </c>
      <c r="Q33" s="46" t="s">
        <v>747</v>
      </c>
      <c r="R33" s="46" t="s">
        <v>925</v>
      </c>
      <c r="S33" s="46" t="s">
        <v>852</v>
      </c>
      <c r="T33" s="46" t="s">
        <v>926</v>
      </c>
      <c r="U33" s="46">
        <v>500</v>
      </c>
      <c r="V33" s="46" t="s">
        <v>927</v>
      </c>
      <c r="W33" s="46" t="s">
        <v>766</v>
      </c>
    </row>
    <row r="34" spans="1:23">
      <c r="A34" s="42" t="s">
        <v>928</v>
      </c>
      <c r="B34" s="42" t="s">
        <v>929</v>
      </c>
      <c r="C34" s="42" t="s">
        <v>930</v>
      </c>
      <c r="D34" s="72">
        <v>15904103392</v>
      </c>
      <c r="E34" s="42" t="s">
        <v>759</v>
      </c>
      <c r="F34" s="42" t="s">
        <v>931</v>
      </c>
      <c r="G34" s="42" t="s">
        <v>932</v>
      </c>
      <c r="I34" s="42">
        <v>26000</v>
      </c>
      <c r="J34" s="42">
        <v>243000</v>
      </c>
      <c r="M34" s="42" t="s">
        <v>733</v>
      </c>
      <c r="N34" s="68">
        <v>9.3461538461538503</v>
      </c>
      <c r="O34" s="68">
        <v>7.6923076923076901E-3</v>
      </c>
      <c r="P34" s="68">
        <v>1.23456790123457E-3</v>
      </c>
      <c r="Q34" s="42" t="s">
        <v>772</v>
      </c>
      <c r="R34" s="42" t="s">
        <v>933</v>
      </c>
      <c r="S34" s="42" t="s">
        <v>934</v>
      </c>
      <c r="T34" s="42" t="s">
        <v>859</v>
      </c>
      <c r="U34" s="42">
        <v>300</v>
      </c>
      <c r="V34" s="42" t="s">
        <v>935</v>
      </c>
      <c r="W34" s="42" t="s">
        <v>766</v>
      </c>
    </row>
    <row r="35" spans="1:23" s="57" customFormat="1">
      <c r="A35" s="57" t="s">
        <v>936</v>
      </c>
      <c r="B35" s="57" t="s">
        <v>647</v>
      </c>
      <c r="C35" s="57" t="s">
        <v>648</v>
      </c>
      <c r="D35" s="71">
        <v>13246846434</v>
      </c>
      <c r="E35" s="57" t="s">
        <v>746</v>
      </c>
      <c r="F35" s="57" t="s">
        <v>647</v>
      </c>
      <c r="G35" s="58" t="s">
        <v>649</v>
      </c>
      <c r="H35" s="59"/>
      <c r="I35" s="57">
        <v>15000</v>
      </c>
      <c r="J35" s="57">
        <v>140000</v>
      </c>
      <c r="M35" s="57" t="s">
        <v>733</v>
      </c>
      <c r="N35" s="66">
        <f t="shared" ref="N35:N39" si="12">J35/I35</f>
        <v>9.3333333333333339</v>
      </c>
      <c r="O35" s="66">
        <f t="shared" ref="O35:O39" si="13">U35/I35</f>
        <v>0.02</v>
      </c>
      <c r="P35" s="66">
        <f t="shared" ref="P35:P39" si="14">U35/J35</f>
        <v>2.142857142857143E-3</v>
      </c>
      <c r="Q35" s="57" t="s">
        <v>747</v>
      </c>
      <c r="R35" s="57" t="s">
        <v>937</v>
      </c>
      <c r="S35" s="57" t="s">
        <v>749</v>
      </c>
      <c r="T35" s="57" t="s">
        <v>754</v>
      </c>
      <c r="U35" s="57">
        <v>300</v>
      </c>
      <c r="V35" s="57" t="s">
        <v>649</v>
      </c>
      <c r="W35" s="57" t="s">
        <v>803</v>
      </c>
    </row>
    <row r="36" spans="1:23" s="57" customFormat="1">
      <c r="A36" s="57" t="s">
        <v>938</v>
      </c>
      <c r="B36" s="57" t="s">
        <v>654</v>
      </c>
      <c r="C36" s="57" t="s">
        <v>655</v>
      </c>
      <c r="D36" s="71">
        <v>13070232883</v>
      </c>
      <c r="E36" s="57" t="s">
        <v>759</v>
      </c>
      <c r="F36" s="57" t="s">
        <v>656</v>
      </c>
      <c r="G36" s="58" t="s">
        <v>657</v>
      </c>
      <c r="I36" s="57">
        <v>32000</v>
      </c>
      <c r="J36" s="57">
        <v>290000</v>
      </c>
      <c r="M36" s="57" t="s">
        <v>733</v>
      </c>
      <c r="N36" s="66">
        <v>9.0625</v>
      </c>
      <c r="O36" s="66">
        <v>9.3749999999999997E-3</v>
      </c>
      <c r="P36" s="66">
        <v>1.7241379310344799E-3</v>
      </c>
      <c r="Q36" s="57" t="s">
        <v>747</v>
      </c>
      <c r="R36" s="57" t="s">
        <v>753</v>
      </c>
      <c r="S36" s="57" t="s">
        <v>749</v>
      </c>
      <c r="T36" s="57" t="s">
        <v>939</v>
      </c>
      <c r="U36" s="57">
        <v>500</v>
      </c>
      <c r="V36" s="57" t="s">
        <v>657</v>
      </c>
      <c r="W36" s="57" t="s">
        <v>940</v>
      </c>
    </row>
    <row r="37" spans="1:23" s="46" customFormat="1">
      <c r="A37" s="46" t="s">
        <v>941</v>
      </c>
      <c r="B37" s="46" t="s">
        <v>942</v>
      </c>
      <c r="C37" s="46" t="s">
        <v>463</v>
      </c>
      <c r="D37" s="73">
        <v>13376773977</v>
      </c>
      <c r="E37" s="46" t="s">
        <v>746</v>
      </c>
      <c r="F37" s="46" t="s">
        <v>464</v>
      </c>
      <c r="G37" s="53" t="s">
        <v>465</v>
      </c>
      <c r="I37" s="46">
        <v>11000</v>
      </c>
      <c r="J37" s="46">
        <v>99000</v>
      </c>
      <c r="M37" s="46" t="s">
        <v>733</v>
      </c>
      <c r="N37" s="74">
        <v>9</v>
      </c>
      <c r="O37" s="74">
        <v>1.8181818181818198E-2</v>
      </c>
      <c r="P37" s="74">
        <v>3.0303030303030299E-3</v>
      </c>
      <c r="Q37" s="46" t="s">
        <v>772</v>
      </c>
      <c r="R37" s="46" t="s">
        <v>943</v>
      </c>
      <c r="S37" s="46" t="s">
        <v>749</v>
      </c>
      <c r="T37" s="46" t="s">
        <v>859</v>
      </c>
      <c r="U37" s="46">
        <v>300</v>
      </c>
      <c r="V37" s="46" t="s">
        <v>944</v>
      </c>
      <c r="W37" s="46" t="s">
        <v>755</v>
      </c>
    </row>
    <row r="38" spans="1:23" hidden="1">
      <c r="A38" s="42" t="s">
        <v>945</v>
      </c>
      <c r="B38" s="42" t="s">
        <v>946</v>
      </c>
      <c r="C38" s="42" t="s">
        <v>947</v>
      </c>
      <c r="D38" s="72">
        <v>15209896224</v>
      </c>
      <c r="E38" s="42" t="s">
        <v>746</v>
      </c>
      <c r="F38" s="42" t="s">
        <v>946</v>
      </c>
      <c r="G38" s="42" t="s">
        <v>948</v>
      </c>
      <c r="I38" s="42">
        <v>50000</v>
      </c>
      <c r="J38" s="42">
        <v>120000</v>
      </c>
      <c r="N38" s="68">
        <f t="shared" si="12"/>
        <v>2.4</v>
      </c>
      <c r="O38" s="68">
        <f t="shared" si="13"/>
        <v>0.01</v>
      </c>
      <c r="P38" s="68">
        <f t="shared" si="14"/>
        <v>4.1666666666666666E-3</v>
      </c>
      <c r="Q38" s="42" t="s">
        <v>747</v>
      </c>
      <c r="R38" s="42" t="s">
        <v>949</v>
      </c>
      <c r="S38" s="42" t="s">
        <v>749</v>
      </c>
      <c r="T38" s="42" t="s">
        <v>754</v>
      </c>
      <c r="U38" s="42">
        <v>500</v>
      </c>
      <c r="V38" s="42" t="s">
        <v>948</v>
      </c>
      <c r="W38" s="42" t="s">
        <v>803</v>
      </c>
    </row>
    <row r="39" spans="1:23" s="57" customFormat="1">
      <c r="A39" s="57" t="s">
        <v>950</v>
      </c>
      <c r="B39" s="57" t="s">
        <v>671</v>
      </c>
      <c r="C39" s="57" t="s">
        <v>672</v>
      </c>
      <c r="D39" s="71">
        <v>13602333887</v>
      </c>
      <c r="E39" s="57" t="s">
        <v>746</v>
      </c>
      <c r="F39" s="57" t="s">
        <v>673</v>
      </c>
      <c r="G39" s="58" t="s">
        <v>674</v>
      </c>
      <c r="I39" s="57">
        <v>13000</v>
      </c>
      <c r="J39" s="57">
        <v>115000</v>
      </c>
      <c r="M39" s="57" t="s">
        <v>733</v>
      </c>
      <c r="N39" s="66">
        <f t="shared" si="12"/>
        <v>8.8461538461538467</v>
      </c>
      <c r="O39" s="66">
        <f t="shared" si="13"/>
        <v>2.3076923076923078E-2</v>
      </c>
      <c r="P39" s="66">
        <f t="shared" si="14"/>
        <v>2.6086956521739132E-3</v>
      </c>
      <c r="Q39" s="57" t="s">
        <v>772</v>
      </c>
      <c r="R39" s="57" t="s">
        <v>951</v>
      </c>
      <c r="S39" s="57" t="s">
        <v>749</v>
      </c>
      <c r="T39" s="57" t="s">
        <v>952</v>
      </c>
      <c r="U39" s="57">
        <v>300</v>
      </c>
      <c r="V39" s="57" t="s">
        <v>953</v>
      </c>
      <c r="W39" s="57" t="s">
        <v>954</v>
      </c>
    </row>
    <row r="40" spans="1:23">
      <c r="A40" s="42" t="s">
        <v>955</v>
      </c>
      <c r="B40" s="42" t="s">
        <v>956</v>
      </c>
      <c r="C40" s="42" t="s">
        <v>957</v>
      </c>
      <c r="D40" s="72">
        <v>19158840237</v>
      </c>
      <c r="E40" s="42" t="s">
        <v>746</v>
      </c>
      <c r="F40" s="42" t="s">
        <v>956</v>
      </c>
      <c r="G40" s="60" t="s">
        <v>958</v>
      </c>
      <c r="H40" s="44"/>
      <c r="I40" s="42">
        <v>38000</v>
      </c>
      <c r="J40" s="42">
        <v>330000</v>
      </c>
      <c r="M40" s="42" t="s">
        <v>733</v>
      </c>
      <c r="N40" s="68">
        <v>8.6842105263157894</v>
      </c>
      <c r="O40" s="68">
        <v>7.8947368421052599E-3</v>
      </c>
      <c r="P40" s="68">
        <v>1.5151515151515199E-3</v>
      </c>
      <c r="Q40" s="42" t="s">
        <v>747</v>
      </c>
      <c r="R40" s="42" t="s">
        <v>959</v>
      </c>
      <c r="S40" s="42" t="s">
        <v>960</v>
      </c>
      <c r="T40" s="42" t="s">
        <v>792</v>
      </c>
      <c r="U40" s="42">
        <v>500</v>
      </c>
      <c r="V40" s="42" t="s">
        <v>961</v>
      </c>
      <c r="W40" s="42" t="s">
        <v>798</v>
      </c>
    </row>
    <row r="41" spans="1:23" hidden="1">
      <c r="A41" s="42" t="s">
        <v>962</v>
      </c>
      <c r="B41" s="42" t="s">
        <v>963</v>
      </c>
      <c r="C41" s="42" t="s">
        <v>964</v>
      </c>
      <c r="D41" s="72">
        <v>13246861734</v>
      </c>
      <c r="E41" s="42" t="s">
        <v>759</v>
      </c>
      <c r="F41" s="42" t="s">
        <v>965</v>
      </c>
      <c r="G41" s="42" t="s">
        <v>966</v>
      </c>
      <c r="H41" s="44"/>
      <c r="I41" s="42">
        <v>53000</v>
      </c>
      <c r="J41" s="42">
        <v>360000</v>
      </c>
      <c r="N41" s="68">
        <f t="shared" ref="N41:N46" si="15">J41/I41</f>
        <v>6.7924528301886795</v>
      </c>
      <c r="O41" s="68">
        <f t="shared" ref="O41:O46" si="16">U41/I41</f>
        <v>9.433962264150943E-3</v>
      </c>
      <c r="P41" s="68">
        <f t="shared" ref="P41:P46" si="17">U41/J41</f>
        <v>1.3888888888888889E-3</v>
      </c>
      <c r="Q41" s="42" t="s">
        <v>747</v>
      </c>
      <c r="R41" s="42" t="s">
        <v>967</v>
      </c>
      <c r="S41" s="42" t="s">
        <v>749</v>
      </c>
      <c r="T41" s="42" t="s">
        <v>968</v>
      </c>
      <c r="U41" s="42">
        <v>500</v>
      </c>
      <c r="V41" s="42" t="s">
        <v>966</v>
      </c>
      <c r="W41" s="42" t="s">
        <v>940</v>
      </c>
    </row>
    <row r="42" spans="1:23">
      <c r="A42" s="42" t="s">
        <v>969</v>
      </c>
      <c r="B42" s="42" t="s">
        <v>970</v>
      </c>
      <c r="C42" s="42" t="s">
        <v>971</v>
      </c>
      <c r="D42" s="72">
        <v>17868140227</v>
      </c>
      <c r="E42" s="42" t="s">
        <v>746</v>
      </c>
      <c r="F42" s="42" t="s">
        <v>972</v>
      </c>
      <c r="G42" s="42" t="s">
        <v>973</v>
      </c>
      <c r="I42" s="42">
        <v>42000</v>
      </c>
      <c r="J42" s="42">
        <v>351000</v>
      </c>
      <c r="M42" s="42" t="s">
        <v>733</v>
      </c>
      <c r="N42" s="68">
        <f t="shared" si="15"/>
        <v>8.3571428571428577</v>
      </c>
      <c r="O42" s="68">
        <f t="shared" si="16"/>
        <v>1.1904761904761904E-2</v>
      </c>
      <c r="P42" s="68">
        <f t="shared" si="17"/>
        <v>1.4245014245014246E-3</v>
      </c>
      <c r="Q42" s="42" t="s">
        <v>747</v>
      </c>
      <c r="R42" s="42" t="s">
        <v>967</v>
      </c>
      <c r="S42" s="42" t="s">
        <v>749</v>
      </c>
      <c r="T42" s="42" t="s">
        <v>399</v>
      </c>
      <c r="U42" s="42">
        <v>500</v>
      </c>
      <c r="V42" s="42" t="s">
        <v>974</v>
      </c>
      <c r="W42" s="42" t="s">
        <v>798</v>
      </c>
    </row>
    <row r="43" spans="1:23" s="57" customFormat="1">
      <c r="A43" s="57" t="s">
        <v>975</v>
      </c>
      <c r="B43" s="57" t="s">
        <v>976</v>
      </c>
      <c r="C43" s="57" t="s">
        <v>977</v>
      </c>
      <c r="D43" s="71">
        <v>18820130282</v>
      </c>
      <c r="E43" s="57" t="s">
        <v>746</v>
      </c>
      <c r="F43" s="57" t="s">
        <v>565</v>
      </c>
      <c r="G43" s="58" t="s">
        <v>978</v>
      </c>
      <c r="I43" s="57">
        <v>37000</v>
      </c>
      <c r="J43" s="57">
        <v>308000</v>
      </c>
      <c r="M43" s="57" t="s">
        <v>733</v>
      </c>
      <c r="N43" s="66">
        <v>8.3243243243243192</v>
      </c>
      <c r="O43" s="66">
        <v>8.1081081081081103E-3</v>
      </c>
      <c r="P43" s="66">
        <v>1.62337662337662E-3</v>
      </c>
      <c r="Q43" s="57" t="s">
        <v>772</v>
      </c>
      <c r="R43" s="57" t="s">
        <v>753</v>
      </c>
      <c r="S43" s="57" t="s">
        <v>979</v>
      </c>
      <c r="T43" s="57" t="s">
        <v>859</v>
      </c>
      <c r="U43" s="57">
        <v>500</v>
      </c>
      <c r="V43" s="57" t="s">
        <v>980</v>
      </c>
      <c r="W43" s="57" t="s">
        <v>981</v>
      </c>
    </row>
    <row r="44" spans="1:23" s="46" customFormat="1" ht="12" customHeight="1">
      <c r="A44" s="46" t="s">
        <v>750</v>
      </c>
      <c r="B44" s="46" t="s">
        <v>469</v>
      </c>
      <c r="C44" s="46" t="s">
        <v>470</v>
      </c>
      <c r="D44" s="73">
        <v>18927005225</v>
      </c>
      <c r="E44" s="46" t="s">
        <v>746</v>
      </c>
      <c r="F44" s="46" t="s">
        <v>471</v>
      </c>
      <c r="G44" s="53" t="s">
        <v>472</v>
      </c>
      <c r="I44" s="46">
        <v>12285</v>
      </c>
      <c r="J44" s="46">
        <v>101000</v>
      </c>
      <c r="M44" s="46" t="s">
        <v>733</v>
      </c>
      <c r="N44" s="74">
        <v>8.22140822140822</v>
      </c>
      <c r="O44" s="74">
        <v>1.62800162800163E-2</v>
      </c>
      <c r="P44" s="74">
        <v>2.9702970297029699E-3</v>
      </c>
      <c r="Q44" s="46" t="s">
        <v>772</v>
      </c>
      <c r="R44" s="46" t="s">
        <v>982</v>
      </c>
      <c r="S44" s="46" t="s">
        <v>852</v>
      </c>
      <c r="T44" s="46" t="s">
        <v>750</v>
      </c>
      <c r="U44" s="46">
        <v>300</v>
      </c>
      <c r="V44" s="46" t="s">
        <v>983</v>
      </c>
      <c r="W44" s="46" t="s">
        <v>984</v>
      </c>
    </row>
    <row r="45" spans="1:23" s="46" customFormat="1">
      <c r="A45" s="46" t="s">
        <v>985</v>
      </c>
      <c r="B45" s="46" t="s">
        <v>476</v>
      </c>
      <c r="C45" s="46" t="s">
        <v>477</v>
      </c>
      <c r="D45" s="73">
        <v>18306028269</v>
      </c>
      <c r="E45" s="46" t="s">
        <v>746</v>
      </c>
      <c r="F45" s="46" t="s">
        <v>478</v>
      </c>
      <c r="G45" s="53" t="s">
        <v>479</v>
      </c>
      <c r="H45" s="54"/>
      <c r="I45" s="46">
        <v>18200</v>
      </c>
      <c r="J45" s="46">
        <v>149000</v>
      </c>
      <c r="M45" s="46" t="s">
        <v>733</v>
      </c>
      <c r="N45" s="74">
        <v>8.1868131868131897</v>
      </c>
      <c r="O45" s="74">
        <v>1.0989010989011E-2</v>
      </c>
      <c r="P45" s="74">
        <v>2.01342281879195E-3</v>
      </c>
      <c r="Q45" s="46" t="s">
        <v>747</v>
      </c>
      <c r="R45" s="46" t="s">
        <v>986</v>
      </c>
      <c r="S45" s="46" t="s">
        <v>818</v>
      </c>
      <c r="T45" s="46" t="s">
        <v>859</v>
      </c>
      <c r="U45" s="46">
        <v>300</v>
      </c>
      <c r="V45" s="46" t="s">
        <v>987</v>
      </c>
      <c r="W45" s="46" t="s">
        <v>755</v>
      </c>
    </row>
    <row r="46" spans="1:23" s="46" customFormat="1">
      <c r="A46" s="46" t="s">
        <v>988</v>
      </c>
      <c r="B46" s="46" t="s">
        <v>484</v>
      </c>
      <c r="C46" s="46" t="s">
        <v>485</v>
      </c>
      <c r="D46" s="73">
        <v>15024549269</v>
      </c>
      <c r="E46" s="46" t="s">
        <v>746</v>
      </c>
      <c r="F46" s="46" t="s">
        <v>484</v>
      </c>
      <c r="G46" s="53" t="s">
        <v>486</v>
      </c>
      <c r="H46" s="54"/>
      <c r="I46" s="46">
        <v>32000</v>
      </c>
      <c r="J46" s="46">
        <v>256000</v>
      </c>
      <c r="M46" s="46" t="s">
        <v>733</v>
      </c>
      <c r="N46" s="74">
        <f t="shared" si="15"/>
        <v>8</v>
      </c>
      <c r="O46" s="74">
        <f t="shared" si="16"/>
        <v>1.5625E-2</v>
      </c>
      <c r="P46" s="74">
        <f t="shared" si="17"/>
        <v>1.953125E-3</v>
      </c>
      <c r="Q46" s="46" t="s">
        <v>747</v>
      </c>
      <c r="R46" s="46" t="s">
        <v>989</v>
      </c>
      <c r="S46" s="46" t="s">
        <v>749</v>
      </c>
      <c r="T46" s="46" t="s">
        <v>754</v>
      </c>
      <c r="U46" s="46">
        <v>500</v>
      </c>
      <c r="V46" s="46" t="s">
        <v>486</v>
      </c>
      <c r="W46" s="46" t="s">
        <v>755</v>
      </c>
    </row>
    <row r="47" spans="1:23" s="46" customFormat="1">
      <c r="A47" s="46" t="s">
        <v>990</v>
      </c>
      <c r="B47" s="46" t="s">
        <v>991</v>
      </c>
      <c r="C47" s="46" t="s">
        <v>530</v>
      </c>
      <c r="D47" s="73">
        <v>18121991504</v>
      </c>
      <c r="E47" s="46" t="s">
        <v>746</v>
      </c>
      <c r="F47" s="46" t="s">
        <v>531</v>
      </c>
      <c r="G47" s="53" t="s">
        <v>992</v>
      </c>
      <c r="I47" s="46">
        <v>22000</v>
      </c>
      <c r="J47" s="46">
        <v>175000</v>
      </c>
      <c r="M47" s="46" t="s">
        <v>733</v>
      </c>
      <c r="N47" s="74">
        <v>7.9545454545454497</v>
      </c>
      <c r="O47" s="74">
        <v>9.0909090909090905E-3</v>
      </c>
      <c r="P47" s="74">
        <v>1.7142857142857101E-3</v>
      </c>
      <c r="Q47" s="46" t="s">
        <v>747</v>
      </c>
      <c r="R47" s="46" t="s">
        <v>993</v>
      </c>
      <c r="S47" s="46" t="s">
        <v>827</v>
      </c>
      <c r="T47" s="46" t="s">
        <v>876</v>
      </c>
      <c r="U47" s="46">
        <v>300</v>
      </c>
      <c r="V47" s="46" t="s">
        <v>994</v>
      </c>
      <c r="W47" s="46" t="s">
        <v>995</v>
      </c>
    </row>
    <row r="48" spans="1:23" s="57" customFormat="1">
      <c r="A48" s="57" t="s">
        <v>996</v>
      </c>
      <c r="B48" s="57" t="s">
        <v>548</v>
      </c>
      <c r="C48" s="57" t="s">
        <v>549</v>
      </c>
      <c r="D48" s="71">
        <v>13076601351</v>
      </c>
      <c r="E48" s="57" t="s">
        <v>746</v>
      </c>
      <c r="F48" s="57" t="s">
        <v>550</v>
      </c>
      <c r="G48" s="58" t="s">
        <v>551</v>
      </c>
      <c r="I48" s="57">
        <v>35000</v>
      </c>
      <c r="J48" s="57">
        <v>278000</v>
      </c>
      <c r="M48" s="57" t="s">
        <v>733</v>
      </c>
      <c r="N48" s="66">
        <v>7.9428571428571404</v>
      </c>
      <c r="O48" s="66">
        <v>8.5714285714285701E-3</v>
      </c>
      <c r="P48" s="66">
        <v>1.79856115107914E-3</v>
      </c>
      <c r="Q48" s="57" t="s">
        <v>747</v>
      </c>
      <c r="R48" s="57" t="s">
        <v>753</v>
      </c>
      <c r="S48" s="57" t="s">
        <v>997</v>
      </c>
      <c r="T48" s="57" t="s">
        <v>750</v>
      </c>
      <c r="U48" s="57">
        <v>500</v>
      </c>
      <c r="V48" s="57" t="s">
        <v>998</v>
      </c>
      <c r="W48" s="57" t="s">
        <v>999</v>
      </c>
    </row>
    <row r="49" spans="1:24" s="57" customFormat="1">
      <c r="A49" s="57" t="s">
        <v>1000</v>
      </c>
      <c r="B49" s="57" t="s">
        <v>1001</v>
      </c>
      <c r="C49" s="57" t="s">
        <v>685</v>
      </c>
      <c r="D49" s="71">
        <v>18190679927</v>
      </c>
      <c r="E49" s="57" t="s">
        <v>746</v>
      </c>
      <c r="F49" s="57" t="s">
        <v>686</v>
      </c>
      <c r="G49" s="58" t="s">
        <v>1002</v>
      </c>
      <c r="H49" s="59"/>
      <c r="I49" s="57">
        <v>31000</v>
      </c>
      <c r="J49" s="57">
        <v>240000</v>
      </c>
      <c r="M49" s="57" t="s">
        <v>733</v>
      </c>
      <c r="N49" s="66">
        <f>J49/I49</f>
        <v>7.741935483870968</v>
      </c>
      <c r="O49" s="66">
        <f>U49/I49</f>
        <v>1.6129032258064516E-2</v>
      </c>
      <c r="P49" s="66">
        <f>U49/J49</f>
        <v>2.0833333333333333E-3</v>
      </c>
      <c r="Q49" s="57" t="s">
        <v>772</v>
      </c>
      <c r="R49" s="57" t="s">
        <v>833</v>
      </c>
      <c r="S49" s="57" t="s">
        <v>749</v>
      </c>
      <c r="T49" s="57" t="s">
        <v>750</v>
      </c>
      <c r="U49" s="57">
        <v>500</v>
      </c>
      <c r="V49" s="57" t="s">
        <v>1003</v>
      </c>
      <c r="W49" s="57" t="s">
        <v>798</v>
      </c>
      <c r="X49" s="57">
        <v>200</v>
      </c>
    </row>
    <row r="50" spans="1:24">
      <c r="A50" s="42" t="s">
        <v>1004</v>
      </c>
      <c r="B50" s="42" t="s">
        <v>1005</v>
      </c>
      <c r="C50" s="42" t="s">
        <v>1006</v>
      </c>
      <c r="D50" s="72">
        <v>18587356010</v>
      </c>
      <c r="E50" s="42" t="s">
        <v>759</v>
      </c>
      <c r="F50" s="42" t="s">
        <v>1007</v>
      </c>
      <c r="G50" s="60" t="s">
        <v>1008</v>
      </c>
      <c r="I50" s="42">
        <v>69000</v>
      </c>
      <c r="J50" s="42">
        <v>520000</v>
      </c>
      <c r="M50" s="42" t="s">
        <v>733</v>
      </c>
      <c r="N50" s="68">
        <f>J50/I50</f>
        <v>7.5362318840579707</v>
      </c>
      <c r="O50" s="68">
        <f>U50/I50</f>
        <v>7.246376811594203E-3</v>
      </c>
      <c r="P50" s="68">
        <f>U50/J50</f>
        <v>9.6153846153846159E-4</v>
      </c>
      <c r="Q50" s="42" t="s">
        <v>747</v>
      </c>
      <c r="R50" s="42" t="s">
        <v>833</v>
      </c>
      <c r="S50" s="42" t="s">
        <v>749</v>
      </c>
      <c r="T50" s="42" t="s">
        <v>399</v>
      </c>
      <c r="U50" s="42">
        <v>500</v>
      </c>
      <c r="V50" s="42" t="s">
        <v>1008</v>
      </c>
      <c r="W50" s="42" t="s">
        <v>828</v>
      </c>
      <c r="X50" s="42">
        <v>200</v>
      </c>
    </row>
    <row r="51" spans="1:24" s="57" customFormat="1">
      <c r="A51" s="57" t="s">
        <v>1009</v>
      </c>
      <c r="B51" s="57" t="s">
        <v>1010</v>
      </c>
      <c r="C51" s="57" t="s">
        <v>619</v>
      </c>
      <c r="D51" s="71">
        <v>13026886519</v>
      </c>
      <c r="E51" s="57" t="s">
        <v>746</v>
      </c>
      <c r="F51" s="57" t="s">
        <v>620</v>
      </c>
      <c r="G51" s="58" t="s">
        <v>1011</v>
      </c>
      <c r="H51" s="59"/>
      <c r="I51" s="57">
        <v>12276</v>
      </c>
      <c r="J51" s="57">
        <v>91000</v>
      </c>
      <c r="M51" s="57" t="s">
        <v>733</v>
      </c>
      <c r="N51" s="66">
        <v>7.41283805799935</v>
      </c>
      <c r="O51" s="66">
        <v>1.62919517758227E-2</v>
      </c>
      <c r="P51" s="66">
        <v>3.2967032967033002E-3</v>
      </c>
      <c r="Q51" s="57" t="s">
        <v>747</v>
      </c>
      <c r="R51" s="57" t="s">
        <v>753</v>
      </c>
      <c r="S51" s="57" t="s">
        <v>749</v>
      </c>
      <c r="T51" s="57" t="s">
        <v>750</v>
      </c>
      <c r="U51" s="57">
        <v>300</v>
      </c>
      <c r="V51" s="57" t="s">
        <v>1012</v>
      </c>
      <c r="W51" s="57" t="s">
        <v>820</v>
      </c>
      <c r="X51" s="57">
        <v>200</v>
      </c>
    </row>
    <row r="52" spans="1:24" s="46" customFormat="1">
      <c r="A52" s="46" t="s">
        <v>1013</v>
      </c>
      <c r="B52" s="46" t="s">
        <v>490</v>
      </c>
      <c r="C52" s="46" t="s">
        <v>491</v>
      </c>
      <c r="D52" s="73">
        <v>13229572810</v>
      </c>
      <c r="E52" s="46" t="s">
        <v>746</v>
      </c>
      <c r="F52" s="46" t="s">
        <v>492</v>
      </c>
      <c r="G52" s="53" t="s">
        <v>493</v>
      </c>
      <c r="I52" s="46">
        <v>11615</v>
      </c>
      <c r="J52" s="46">
        <v>86000</v>
      </c>
      <c r="M52" s="46" t="s">
        <v>733</v>
      </c>
      <c r="N52" s="74">
        <v>7.4042186827378398</v>
      </c>
      <c r="O52" s="74">
        <v>1.72191132156694E-2</v>
      </c>
      <c r="P52" s="74">
        <v>3.4883720930232601E-3</v>
      </c>
      <c r="Q52" s="46" t="s">
        <v>747</v>
      </c>
      <c r="R52" s="46" t="s">
        <v>790</v>
      </c>
      <c r="S52" s="46" t="s">
        <v>840</v>
      </c>
      <c r="T52" s="46" t="s">
        <v>859</v>
      </c>
      <c r="U52" s="46">
        <v>300</v>
      </c>
      <c r="V52" s="46" t="s">
        <v>1014</v>
      </c>
      <c r="W52" s="46" t="s">
        <v>755</v>
      </c>
      <c r="X52" s="46">
        <v>200</v>
      </c>
    </row>
    <row r="53" spans="1:24" s="57" customFormat="1">
      <c r="A53" s="57" t="s">
        <v>1015</v>
      </c>
      <c r="B53" s="57" t="s">
        <v>537</v>
      </c>
      <c r="C53" s="57" t="s">
        <v>538</v>
      </c>
      <c r="D53" s="71">
        <v>13725699497</v>
      </c>
      <c r="E53" s="57" t="s">
        <v>746</v>
      </c>
      <c r="F53" s="57" t="s">
        <v>539</v>
      </c>
      <c r="G53" s="58" t="s">
        <v>1016</v>
      </c>
      <c r="I53" s="57">
        <v>33000</v>
      </c>
      <c r="J53" s="57">
        <v>241000</v>
      </c>
      <c r="M53" s="57" t="s">
        <v>733</v>
      </c>
      <c r="N53" s="66">
        <v>7.3030303030303001</v>
      </c>
      <c r="O53" s="66">
        <v>9.0909090909090905E-3</v>
      </c>
      <c r="P53" s="66">
        <v>2.0746887966805001E-3</v>
      </c>
      <c r="Q53" s="57" t="s">
        <v>747</v>
      </c>
      <c r="R53" s="57" t="s">
        <v>1017</v>
      </c>
      <c r="S53" s="57" t="s">
        <v>749</v>
      </c>
      <c r="T53" s="57" t="s">
        <v>926</v>
      </c>
      <c r="U53" s="57">
        <v>500</v>
      </c>
      <c r="V53" s="57" t="s">
        <v>1018</v>
      </c>
      <c r="W53" s="57" t="s">
        <v>798</v>
      </c>
      <c r="X53" s="57">
        <v>200</v>
      </c>
    </row>
    <row r="54" spans="1:24" s="57" customFormat="1">
      <c r="A54" s="57" t="s">
        <v>1019</v>
      </c>
      <c r="B54" s="57" t="s">
        <v>661</v>
      </c>
      <c r="C54" s="57" t="s">
        <v>662</v>
      </c>
      <c r="D54" s="71">
        <v>13005422277</v>
      </c>
      <c r="E54" s="57" t="s">
        <v>746</v>
      </c>
      <c r="F54" s="57" t="s">
        <v>663</v>
      </c>
      <c r="G54" s="58" t="s">
        <v>1020</v>
      </c>
      <c r="I54" s="57">
        <v>37464</v>
      </c>
      <c r="J54" s="57">
        <v>272000</v>
      </c>
      <c r="M54" s="57" t="s">
        <v>733</v>
      </c>
      <c r="N54" s="66">
        <v>7.2603032244287897</v>
      </c>
      <c r="O54" s="66">
        <v>8.0076873798846909E-3</v>
      </c>
      <c r="P54" s="66">
        <v>1.8382352941176501E-3</v>
      </c>
      <c r="Q54" s="57" t="s">
        <v>747</v>
      </c>
      <c r="R54" s="57" t="s">
        <v>753</v>
      </c>
      <c r="S54" s="57" t="s">
        <v>1021</v>
      </c>
      <c r="T54" s="57" t="s">
        <v>859</v>
      </c>
      <c r="U54" s="57">
        <v>500</v>
      </c>
      <c r="V54" s="57" t="s">
        <v>1022</v>
      </c>
      <c r="W54" s="57" t="s">
        <v>784</v>
      </c>
      <c r="X54" s="57">
        <v>300</v>
      </c>
    </row>
    <row r="55" spans="1:24">
      <c r="A55" s="42" t="s">
        <v>1023</v>
      </c>
      <c r="B55" s="42" t="s">
        <v>1024</v>
      </c>
      <c r="C55" s="42" t="s">
        <v>1025</v>
      </c>
      <c r="D55" s="72">
        <v>17020094582</v>
      </c>
      <c r="E55" s="42" t="s">
        <v>746</v>
      </c>
      <c r="F55" s="42" t="s">
        <v>1024</v>
      </c>
      <c r="G55" s="60" t="s">
        <v>1026</v>
      </c>
      <c r="I55" s="42">
        <v>32000</v>
      </c>
      <c r="J55" s="42">
        <v>232000</v>
      </c>
      <c r="M55" s="42" t="s">
        <v>733</v>
      </c>
      <c r="N55" s="68">
        <v>7.25</v>
      </c>
      <c r="O55" s="68">
        <v>9.3749999999999997E-3</v>
      </c>
      <c r="P55" s="68">
        <v>2.1551724137930999E-3</v>
      </c>
      <c r="Q55" s="42" t="s">
        <v>772</v>
      </c>
      <c r="R55" s="42" t="s">
        <v>753</v>
      </c>
      <c r="S55" s="42" t="s">
        <v>749</v>
      </c>
      <c r="T55" s="42" t="s">
        <v>399</v>
      </c>
      <c r="U55" s="42">
        <v>500</v>
      </c>
      <c r="V55" s="42" t="s">
        <v>1026</v>
      </c>
      <c r="W55" s="42" t="s">
        <v>798</v>
      </c>
      <c r="X55" s="42">
        <v>300</v>
      </c>
    </row>
    <row r="56" spans="1:24">
      <c r="A56" s="42" t="s">
        <v>1027</v>
      </c>
      <c r="B56" s="42" t="s">
        <v>1028</v>
      </c>
      <c r="C56" s="42" t="s">
        <v>1029</v>
      </c>
      <c r="D56" s="72">
        <v>13591030970</v>
      </c>
      <c r="E56" s="42" t="s">
        <v>837</v>
      </c>
      <c r="F56" s="42" t="s">
        <v>1030</v>
      </c>
      <c r="G56" s="60" t="s">
        <v>1031</v>
      </c>
      <c r="H56" s="44"/>
      <c r="I56" s="42">
        <v>27000</v>
      </c>
      <c r="J56" s="42">
        <v>194000</v>
      </c>
      <c r="M56" s="42" t="s">
        <v>733</v>
      </c>
      <c r="N56" s="68">
        <v>7.1851851851851896</v>
      </c>
      <c r="O56" s="68">
        <v>1.1111111111111099E-2</v>
      </c>
      <c r="P56" s="68">
        <v>2.5773195876288698E-3</v>
      </c>
      <c r="Q56" s="42" t="s">
        <v>1032</v>
      </c>
      <c r="R56" s="42" t="s">
        <v>763</v>
      </c>
      <c r="S56" s="42" t="s">
        <v>749</v>
      </c>
      <c r="T56" s="42" t="s">
        <v>750</v>
      </c>
      <c r="U56" s="42">
        <v>500</v>
      </c>
      <c r="V56" s="42" t="s">
        <v>1033</v>
      </c>
      <c r="W56" s="42" t="s">
        <v>766</v>
      </c>
      <c r="X56" s="42">
        <v>300</v>
      </c>
    </row>
    <row r="57" spans="1:24" s="46" customFormat="1">
      <c r="A57" s="46" t="s">
        <v>1034</v>
      </c>
      <c r="B57" s="46" t="s">
        <v>497</v>
      </c>
      <c r="C57" s="46" t="s">
        <v>498</v>
      </c>
      <c r="D57" s="73">
        <v>15986303486</v>
      </c>
      <c r="E57" s="46" t="s">
        <v>746</v>
      </c>
      <c r="F57" s="46" t="s">
        <v>497</v>
      </c>
      <c r="G57" s="53" t="s">
        <v>499</v>
      </c>
      <c r="I57" s="46">
        <v>36000</v>
      </c>
      <c r="J57" s="46">
        <v>255000</v>
      </c>
      <c r="M57" s="46" t="s">
        <v>733</v>
      </c>
      <c r="N57" s="74">
        <v>7.0833333333333304</v>
      </c>
      <c r="O57" s="74">
        <v>8.3333333333333297E-3</v>
      </c>
      <c r="P57" s="74">
        <v>1.9607843137254902E-3</v>
      </c>
      <c r="Q57" s="46" t="s">
        <v>747</v>
      </c>
      <c r="R57" s="46" t="s">
        <v>753</v>
      </c>
      <c r="S57" s="46" t="s">
        <v>749</v>
      </c>
      <c r="T57" s="46" t="s">
        <v>750</v>
      </c>
      <c r="U57" s="46">
        <v>500</v>
      </c>
      <c r="V57" s="46" t="s">
        <v>499</v>
      </c>
      <c r="W57" s="46" t="s">
        <v>766</v>
      </c>
      <c r="X57" s="46">
        <v>300</v>
      </c>
    </row>
    <row r="58" spans="1:24" s="57" customFormat="1">
      <c r="A58" s="57" t="s">
        <v>1035</v>
      </c>
      <c r="B58" s="57" t="s">
        <v>711</v>
      </c>
      <c r="C58" s="57" t="s">
        <v>712</v>
      </c>
      <c r="D58" s="71">
        <v>15851882362</v>
      </c>
      <c r="E58" s="57" t="s">
        <v>759</v>
      </c>
      <c r="F58" s="57" t="s">
        <v>713</v>
      </c>
      <c r="G58" s="58" t="s">
        <v>1036</v>
      </c>
      <c r="I58" s="57">
        <v>13000</v>
      </c>
      <c r="J58" s="57">
        <v>92000</v>
      </c>
      <c r="M58" s="57" t="s">
        <v>733</v>
      </c>
      <c r="N58" s="66">
        <v>7.0769230769230802</v>
      </c>
      <c r="O58" s="66">
        <v>1.5384615384615399E-2</v>
      </c>
      <c r="P58" s="66">
        <v>3.2608695652173898E-3</v>
      </c>
      <c r="Q58" s="57" t="s">
        <v>747</v>
      </c>
      <c r="R58" s="57" t="s">
        <v>1037</v>
      </c>
      <c r="S58" s="57" t="s">
        <v>1038</v>
      </c>
      <c r="T58" s="57" t="s">
        <v>750</v>
      </c>
      <c r="U58" s="57">
        <v>300</v>
      </c>
      <c r="V58" s="57" t="s">
        <v>1039</v>
      </c>
      <c r="W58" s="57" t="s">
        <v>784</v>
      </c>
      <c r="X58" s="57">
        <v>200</v>
      </c>
    </row>
    <row r="59" spans="1:24">
      <c r="A59" s="42" t="s">
        <v>1040</v>
      </c>
      <c r="B59" s="42" t="s">
        <v>1041</v>
      </c>
      <c r="C59" s="42" t="s">
        <v>1042</v>
      </c>
      <c r="D59" s="72">
        <v>15162108998</v>
      </c>
      <c r="E59" s="42" t="s">
        <v>759</v>
      </c>
      <c r="F59" s="42" t="s">
        <v>1041</v>
      </c>
      <c r="G59" s="60" t="s">
        <v>1043</v>
      </c>
      <c r="I59" s="42">
        <v>15000</v>
      </c>
      <c r="J59" s="42">
        <v>106000</v>
      </c>
      <c r="M59" s="42" t="s">
        <v>733</v>
      </c>
      <c r="N59" s="68">
        <v>7.06666666666667</v>
      </c>
      <c r="O59" s="68">
        <v>1.3333333333333299E-2</v>
      </c>
      <c r="P59" s="68">
        <v>2.8301886792452798E-3</v>
      </c>
      <c r="Q59" s="42" t="s">
        <v>747</v>
      </c>
      <c r="R59" s="42" t="s">
        <v>1044</v>
      </c>
      <c r="S59" s="42" t="s">
        <v>1045</v>
      </c>
      <c r="T59" s="42" t="s">
        <v>859</v>
      </c>
      <c r="U59" s="42">
        <v>300</v>
      </c>
      <c r="V59" s="42" t="s">
        <v>1046</v>
      </c>
      <c r="W59" s="42" t="s">
        <v>1047</v>
      </c>
      <c r="X59" s="42">
        <v>300</v>
      </c>
    </row>
    <row r="60" spans="1:24">
      <c r="A60" s="42" t="s">
        <v>1048</v>
      </c>
      <c r="B60" s="42" t="s">
        <v>1049</v>
      </c>
      <c r="C60" s="42" t="s">
        <v>1050</v>
      </c>
      <c r="D60" s="72">
        <v>13108195838</v>
      </c>
      <c r="E60" s="42" t="s">
        <v>746</v>
      </c>
      <c r="F60" s="42" t="s">
        <v>1051</v>
      </c>
      <c r="G60" s="42" t="s">
        <v>1052</v>
      </c>
      <c r="H60" s="44"/>
      <c r="I60" s="42">
        <v>72000</v>
      </c>
      <c r="J60" s="42">
        <v>504000</v>
      </c>
      <c r="M60" s="42" t="s">
        <v>733</v>
      </c>
      <c r="N60" s="68">
        <f t="shared" ref="N60:N63" si="18">J60/I60</f>
        <v>7</v>
      </c>
      <c r="O60" s="68">
        <f t="shared" ref="O60:O63" si="19">U60/I60</f>
        <v>6.9444444444444441E-3</v>
      </c>
      <c r="P60" s="68">
        <f t="shared" ref="P60:P63" si="20">U60/J60</f>
        <v>9.9206349206349201E-4</v>
      </c>
      <c r="Q60" s="42" t="s">
        <v>747</v>
      </c>
      <c r="R60" s="42" t="s">
        <v>833</v>
      </c>
      <c r="S60" s="42" t="s">
        <v>749</v>
      </c>
      <c r="T60" s="42" t="s">
        <v>399</v>
      </c>
      <c r="U60" s="42">
        <v>500</v>
      </c>
      <c r="V60" s="42" t="s">
        <v>1052</v>
      </c>
      <c r="W60" s="42" t="s">
        <v>766</v>
      </c>
      <c r="X60" s="42">
        <v>200</v>
      </c>
    </row>
    <row r="61" spans="1:24" s="46" customFormat="1">
      <c r="A61" s="46" t="s">
        <v>1053</v>
      </c>
      <c r="B61" s="46" t="s">
        <v>503</v>
      </c>
      <c r="C61" s="46" t="s">
        <v>504</v>
      </c>
      <c r="D61" s="73">
        <v>15522502833</v>
      </c>
      <c r="E61" s="46" t="s">
        <v>746</v>
      </c>
      <c r="F61" s="46" t="s">
        <v>503</v>
      </c>
      <c r="G61" s="53" t="s">
        <v>505</v>
      </c>
      <c r="I61" s="46">
        <v>24000</v>
      </c>
      <c r="J61" s="46">
        <v>166000</v>
      </c>
      <c r="M61" s="46" t="s">
        <v>733</v>
      </c>
      <c r="N61" s="74">
        <v>6.9166666666666696</v>
      </c>
      <c r="O61" s="74">
        <v>8.3333333333333297E-3</v>
      </c>
      <c r="P61" s="74">
        <v>1.80722891566265E-3</v>
      </c>
      <c r="Q61" s="46" t="s">
        <v>747</v>
      </c>
      <c r="R61" s="46" t="s">
        <v>1054</v>
      </c>
      <c r="S61" s="46" t="s">
        <v>749</v>
      </c>
      <c r="T61" s="46" t="s">
        <v>1055</v>
      </c>
      <c r="U61" s="46">
        <v>300</v>
      </c>
      <c r="V61" s="46" t="s">
        <v>1056</v>
      </c>
      <c r="W61" s="46" t="s">
        <v>803</v>
      </c>
      <c r="X61" s="46">
        <v>300</v>
      </c>
    </row>
    <row r="62" spans="1:24">
      <c r="A62" s="42" t="s">
        <v>1057</v>
      </c>
      <c r="B62" s="42" t="s">
        <v>1058</v>
      </c>
      <c r="C62" s="42" t="s">
        <v>1059</v>
      </c>
      <c r="D62" s="72">
        <v>19874246072</v>
      </c>
      <c r="E62" s="42" t="s">
        <v>746</v>
      </c>
      <c r="F62" s="42" t="s">
        <v>1058</v>
      </c>
      <c r="G62" s="61" t="s">
        <v>1060</v>
      </c>
      <c r="I62" s="42">
        <v>53000</v>
      </c>
      <c r="J62" s="42">
        <v>365000</v>
      </c>
      <c r="M62" s="42" t="s">
        <v>733</v>
      </c>
      <c r="N62" s="68">
        <f t="shared" si="18"/>
        <v>6.8867924528301883</v>
      </c>
      <c r="O62" s="68">
        <f t="shared" si="19"/>
        <v>9.433962264150943E-3</v>
      </c>
      <c r="P62" s="68">
        <f t="shared" si="20"/>
        <v>1.3698630136986301E-3</v>
      </c>
      <c r="Q62" s="42" t="s">
        <v>747</v>
      </c>
      <c r="R62" s="42" t="s">
        <v>753</v>
      </c>
      <c r="S62" s="42" t="s">
        <v>749</v>
      </c>
      <c r="T62" s="42" t="s">
        <v>926</v>
      </c>
      <c r="U62" s="42">
        <v>500</v>
      </c>
      <c r="V62" s="42" t="s">
        <v>1060</v>
      </c>
      <c r="W62" s="42" t="s">
        <v>1061</v>
      </c>
      <c r="X62" s="42">
        <v>200</v>
      </c>
    </row>
    <row r="63" spans="1:24">
      <c r="A63" s="42" t="s">
        <v>1062</v>
      </c>
      <c r="B63" s="42" t="s">
        <v>1063</v>
      </c>
      <c r="C63" s="42" t="s">
        <v>1064</v>
      </c>
      <c r="D63" s="72">
        <v>16655123867</v>
      </c>
      <c r="E63" s="42" t="s">
        <v>746</v>
      </c>
      <c r="F63" s="42" t="s">
        <v>1063</v>
      </c>
      <c r="G63" s="42" t="s">
        <v>1065</v>
      </c>
      <c r="H63" s="44"/>
      <c r="I63" s="42">
        <v>47000</v>
      </c>
      <c r="J63" s="42">
        <v>321000</v>
      </c>
      <c r="M63" s="42" t="s">
        <v>733</v>
      </c>
      <c r="N63" s="68">
        <f t="shared" si="18"/>
        <v>6.8297872340425529</v>
      </c>
      <c r="O63" s="68">
        <f t="shared" si="19"/>
        <v>1.0638297872340425E-2</v>
      </c>
      <c r="P63" s="68">
        <f t="shared" si="20"/>
        <v>1.557632398753894E-3</v>
      </c>
      <c r="Q63" s="42" t="s">
        <v>747</v>
      </c>
      <c r="R63" s="42" t="s">
        <v>1066</v>
      </c>
      <c r="S63" s="42" t="s">
        <v>749</v>
      </c>
      <c r="T63" s="42" t="s">
        <v>926</v>
      </c>
      <c r="U63" s="42">
        <v>500</v>
      </c>
      <c r="V63" s="42" t="s">
        <v>1065</v>
      </c>
      <c r="W63" s="42" t="s">
        <v>755</v>
      </c>
      <c r="X63" s="42">
        <v>300</v>
      </c>
    </row>
    <row r="64" spans="1:24" s="57" customFormat="1">
      <c r="A64" s="57" t="s">
        <v>1067</v>
      </c>
      <c r="B64" s="57" t="s">
        <v>580</v>
      </c>
      <c r="C64" s="57" t="s">
        <v>581</v>
      </c>
      <c r="D64" s="71">
        <v>17844553776</v>
      </c>
      <c r="E64" s="57" t="s">
        <v>746</v>
      </c>
      <c r="F64" s="57" t="s">
        <v>582</v>
      </c>
      <c r="G64" s="58" t="s">
        <v>1068</v>
      </c>
      <c r="I64" s="57">
        <v>21000</v>
      </c>
      <c r="J64" s="57">
        <v>143000</v>
      </c>
      <c r="M64" s="57" t="s">
        <v>733</v>
      </c>
      <c r="N64" s="66">
        <v>6.8095238095238102</v>
      </c>
      <c r="O64" s="66">
        <v>9.5238095238095195E-3</v>
      </c>
      <c r="P64" s="66">
        <v>2.0979020979021001E-3</v>
      </c>
      <c r="Q64" s="57" t="s">
        <v>747</v>
      </c>
      <c r="R64" s="57" t="s">
        <v>903</v>
      </c>
      <c r="S64" s="57" t="s">
        <v>852</v>
      </c>
      <c r="T64" s="57" t="s">
        <v>399</v>
      </c>
      <c r="U64" s="57">
        <v>300</v>
      </c>
      <c r="V64" s="57" t="s">
        <v>1069</v>
      </c>
      <c r="W64" s="57" t="s">
        <v>803</v>
      </c>
      <c r="X64" s="57">
        <v>300</v>
      </c>
    </row>
    <row r="65" spans="1:24" s="57" customFormat="1">
      <c r="A65" s="57" t="s">
        <v>1070</v>
      </c>
      <c r="B65" s="57" t="s">
        <v>716</v>
      </c>
      <c r="C65" s="57" t="s">
        <v>717</v>
      </c>
      <c r="D65" s="71">
        <v>15013137120</v>
      </c>
      <c r="E65" s="57" t="s">
        <v>746</v>
      </c>
      <c r="F65" s="57" t="s">
        <v>716</v>
      </c>
      <c r="G65" s="58" t="s">
        <v>718</v>
      </c>
      <c r="H65" s="59"/>
      <c r="I65" s="57">
        <v>26000</v>
      </c>
      <c r="J65" s="57">
        <v>171000</v>
      </c>
      <c r="M65" s="57" t="s">
        <v>733</v>
      </c>
      <c r="N65" s="66">
        <f t="shared" ref="N65:N70" si="21">J65/I65</f>
        <v>6.5769230769230766</v>
      </c>
      <c r="O65" s="66">
        <f t="shared" ref="O65:O70" si="22">U65/I65</f>
        <v>1.1538461538461539E-2</v>
      </c>
      <c r="P65" s="66">
        <f t="shared" ref="P65:P70" si="23">U65/J65</f>
        <v>1.7543859649122807E-3</v>
      </c>
      <c r="Q65" s="57" t="s">
        <v>747</v>
      </c>
      <c r="R65" s="57" t="s">
        <v>753</v>
      </c>
      <c r="S65" s="57" t="s">
        <v>749</v>
      </c>
      <c r="T65" s="57" t="s">
        <v>750</v>
      </c>
      <c r="U65" s="57">
        <v>300</v>
      </c>
      <c r="V65" s="57" t="s">
        <v>718</v>
      </c>
      <c r="W65" s="57" t="s">
        <v>766</v>
      </c>
      <c r="X65" s="57">
        <v>200</v>
      </c>
    </row>
    <row r="66" spans="1:24" s="46" customFormat="1">
      <c r="A66" s="46" t="s">
        <v>1071</v>
      </c>
      <c r="B66" s="46" t="s">
        <v>509</v>
      </c>
      <c r="C66" s="46" t="s">
        <v>510</v>
      </c>
      <c r="D66" s="73">
        <v>15208117487</v>
      </c>
      <c r="E66" s="46" t="s">
        <v>746</v>
      </c>
      <c r="F66" s="46" t="s">
        <v>511</v>
      </c>
      <c r="G66" s="53" t="s">
        <v>512</v>
      </c>
      <c r="I66" s="46">
        <v>17000</v>
      </c>
      <c r="J66" s="46">
        <v>110000</v>
      </c>
      <c r="M66" s="46" t="s">
        <v>733</v>
      </c>
      <c r="N66" s="74">
        <v>6.4705882352941204</v>
      </c>
      <c r="O66" s="74">
        <v>1.1764705882352899E-2</v>
      </c>
      <c r="P66" s="74">
        <v>2.7272727272727301E-3</v>
      </c>
      <c r="Q66" s="46" t="s">
        <v>747</v>
      </c>
      <c r="R66" s="46" t="s">
        <v>1072</v>
      </c>
      <c r="S66" s="46" t="s">
        <v>818</v>
      </c>
      <c r="T66" s="46" t="s">
        <v>859</v>
      </c>
      <c r="U66" s="46">
        <v>300</v>
      </c>
      <c r="V66" s="46" t="s">
        <v>1073</v>
      </c>
      <c r="W66" s="46" t="s">
        <v>755</v>
      </c>
      <c r="X66" s="46">
        <v>200</v>
      </c>
    </row>
    <row r="67" spans="1:24">
      <c r="A67" s="42" t="s">
        <v>1074</v>
      </c>
      <c r="B67" s="42" t="s">
        <v>1075</v>
      </c>
      <c r="C67" s="42" t="s">
        <v>1076</v>
      </c>
      <c r="D67" s="72">
        <v>15626213656</v>
      </c>
      <c r="E67" s="42" t="s">
        <v>746</v>
      </c>
      <c r="F67" s="42" t="s">
        <v>1077</v>
      </c>
      <c r="G67" s="60" t="s">
        <v>1078</v>
      </c>
      <c r="H67" s="44"/>
      <c r="I67" s="42">
        <v>55000</v>
      </c>
      <c r="J67" s="42">
        <v>354000</v>
      </c>
      <c r="M67" s="42" t="s">
        <v>733</v>
      </c>
      <c r="N67" s="68">
        <f t="shared" si="21"/>
        <v>6.4363636363636365</v>
      </c>
      <c r="O67" s="68">
        <f t="shared" si="22"/>
        <v>9.0909090909090905E-3</v>
      </c>
      <c r="P67" s="68">
        <f t="shared" si="23"/>
        <v>1.4124293785310734E-3</v>
      </c>
      <c r="Q67" s="42" t="s">
        <v>747</v>
      </c>
      <c r="R67" s="42" t="s">
        <v>889</v>
      </c>
      <c r="S67" s="42" t="s">
        <v>749</v>
      </c>
      <c r="T67" s="42" t="s">
        <v>399</v>
      </c>
      <c r="U67" s="42">
        <v>500</v>
      </c>
      <c r="V67" s="42" t="s">
        <v>1078</v>
      </c>
      <c r="W67" s="42" t="s">
        <v>766</v>
      </c>
      <c r="X67" s="42">
        <v>200</v>
      </c>
    </row>
    <row r="68" spans="1:24">
      <c r="A68" s="42" t="s">
        <v>1079</v>
      </c>
      <c r="B68" s="42" t="s">
        <v>1080</v>
      </c>
      <c r="C68" s="42" t="s">
        <v>1081</v>
      </c>
      <c r="D68" s="72">
        <v>15952096157</v>
      </c>
      <c r="E68" s="42" t="s">
        <v>759</v>
      </c>
      <c r="F68" s="42" t="s">
        <v>1082</v>
      </c>
      <c r="G68" s="60" t="s">
        <v>1083</v>
      </c>
      <c r="I68" s="42">
        <v>32000</v>
      </c>
      <c r="J68" s="42">
        <v>200000</v>
      </c>
      <c r="M68" s="42" t="s">
        <v>733</v>
      </c>
      <c r="N68" s="68">
        <v>6.25</v>
      </c>
      <c r="O68" s="68">
        <v>9.3749999999999997E-3</v>
      </c>
      <c r="P68" s="68">
        <v>2.5000000000000001E-3</v>
      </c>
      <c r="Q68" s="42" t="s">
        <v>747</v>
      </c>
      <c r="R68" s="42" t="s">
        <v>1037</v>
      </c>
      <c r="S68" s="42" t="s">
        <v>749</v>
      </c>
      <c r="T68" s="42" t="s">
        <v>750</v>
      </c>
      <c r="U68" s="42">
        <v>500</v>
      </c>
      <c r="V68" s="42" t="s">
        <v>1084</v>
      </c>
      <c r="W68" s="42" t="s">
        <v>849</v>
      </c>
      <c r="X68" s="42">
        <v>300</v>
      </c>
    </row>
    <row r="69" spans="1:24">
      <c r="A69" s="42" t="s">
        <v>1085</v>
      </c>
      <c r="B69" s="42" t="s">
        <v>1086</v>
      </c>
      <c r="C69" s="42" t="s">
        <v>1087</v>
      </c>
      <c r="D69" s="72">
        <v>18587252362</v>
      </c>
      <c r="E69" s="42" t="s">
        <v>746</v>
      </c>
      <c r="F69" s="42" t="s">
        <v>1088</v>
      </c>
      <c r="G69" s="60" t="s">
        <v>1089</v>
      </c>
      <c r="I69" s="42">
        <v>56000</v>
      </c>
      <c r="J69" s="42">
        <v>348000</v>
      </c>
      <c r="M69" s="42" t="s">
        <v>733</v>
      </c>
      <c r="N69" s="68">
        <f t="shared" si="21"/>
        <v>6.2142857142857144</v>
      </c>
      <c r="O69" s="68">
        <f t="shared" si="22"/>
        <v>8.9285714285714281E-3</v>
      </c>
      <c r="P69" s="68">
        <f t="shared" si="23"/>
        <v>1.4367816091954023E-3</v>
      </c>
      <c r="Q69" s="42" t="s">
        <v>838</v>
      </c>
      <c r="R69" s="42" t="s">
        <v>889</v>
      </c>
      <c r="S69" s="42" t="s">
        <v>37</v>
      </c>
      <c r="T69" s="42" t="s">
        <v>859</v>
      </c>
      <c r="U69" s="42">
        <v>500</v>
      </c>
      <c r="V69" s="42" t="s">
        <v>1089</v>
      </c>
      <c r="W69" s="42" t="s">
        <v>755</v>
      </c>
      <c r="X69" s="42">
        <v>200</v>
      </c>
    </row>
    <row r="70" spans="1:24" s="57" customFormat="1">
      <c r="A70" s="57" t="s">
        <v>1090</v>
      </c>
      <c r="B70" s="57" t="s">
        <v>1091</v>
      </c>
      <c r="C70" s="57" t="s">
        <v>632</v>
      </c>
      <c r="D70" s="71">
        <v>17816694278</v>
      </c>
      <c r="E70" s="57" t="s">
        <v>746</v>
      </c>
      <c r="F70" s="57" t="s">
        <v>633</v>
      </c>
      <c r="G70" s="58" t="s">
        <v>634</v>
      </c>
      <c r="H70" s="59"/>
      <c r="I70" s="57">
        <v>52000</v>
      </c>
      <c r="J70" s="57">
        <v>320000</v>
      </c>
      <c r="M70" s="57" t="s">
        <v>733</v>
      </c>
      <c r="N70" s="66">
        <f t="shared" si="21"/>
        <v>6.1538461538461542</v>
      </c>
      <c r="O70" s="66">
        <f t="shared" si="22"/>
        <v>9.6153846153846159E-3</v>
      </c>
      <c r="P70" s="66">
        <f t="shared" si="23"/>
        <v>1.5625000000000001E-3</v>
      </c>
      <c r="Q70" s="57" t="s">
        <v>747</v>
      </c>
      <c r="R70" s="57" t="s">
        <v>989</v>
      </c>
      <c r="S70" s="57" t="s">
        <v>749</v>
      </c>
      <c r="T70" s="57" t="s">
        <v>399</v>
      </c>
      <c r="U70" s="57">
        <v>500</v>
      </c>
      <c r="V70" s="57" t="s">
        <v>634</v>
      </c>
      <c r="W70" s="57" t="s">
        <v>798</v>
      </c>
      <c r="X70" s="57">
        <v>200</v>
      </c>
    </row>
    <row r="71" spans="1:24" s="57" customFormat="1">
      <c r="A71" s="57" t="s">
        <v>1092</v>
      </c>
      <c r="B71" s="57" t="s">
        <v>720</v>
      </c>
      <c r="C71" s="57" t="s">
        <v>1093</v>
      </c>
      <c r="D71" s="71">
        <v>13959776681</v>
      </c>
      <c r="E71" s="57" t="s">
        <v>759</v>
      </c>
      <c r="F71" s="57" t="s">
        <v>1094</v>
      </c>
      <c r="G71" s="58" t="s">
        <v>722</v>
      </c>
      <c r="I71" s="57">
        <v>10900</v>
      </c>
      <c r="J71" s="57">
        <v>66900</v>
      </c>
      <c r="M71" s="57" t="s">
        <v>733</v>
      </c>
      <c r="N71" s="66">
        <v>6.1376146788990802</v>
      </c>
      <c r="O71" s="66">
        <v>1.8348623853211E-2</v>
      </c>
      <c r="P71" s="66">
        <v>4.4843049327354303E-3</v>
      </c>
      <c r="Q71" s="57" t="s">
        <v>747</v>
      </c>
      <c r="R71" s="57" t="s">
        <v>1095</v>
      </c>
      <c r="S71" s="57" t="s">
        <v>749</v>
      </c>
      <c r="T71" s="57" t="s">
        <v>399</v>
      </c>
      <c r="U71" s="57">
        <v>300</v>
      </c>
      <c r="V71" s="57" t="s">
        <v>1096</v>
      </c>
      <c r="W71" s="57" t="s">
        <v>755</v>
      </c>
      <c r="X71" s="57">
        <v>300</v>
      </c>
    </row>
    <row r="72" spans="1:24" s="57" customFormat="1">
      <c r="A72" s="57" t="s">
        <v>1097</v>
      </c>
      <c r="B72" s="57" t="s">
        <v>595</v>
      </c>
      <c r="C72" s="57" t="s">
        <v>596</v>
      </c>
      <c r="D72" s="71">
        <v>15218812635</v>
      </c>
      <c r="E72" s="57" t="s">
        <v>746</v>
      </c>
      <c r="F72" s="57" t="s">
        <v>597</v>
      </c>
      <c r="G72" s="58" t="s">
        <v>598</v>
      </c>
      <c r="H72" s="59"/>
      <c r="I72" s="57">
        <v>22000</v>
      </c>
      <c r="J72" s="57">
        <v>133000</v>
      </c>
      <c r="M72" s="57" t="s">
        <v>733</v>
      </c>
      <c r="N72" s="66">
        <f t="shared" ref="N72:N83" si="24">J72/I72</f>
        <v>6.0454545454545459</v>
      </c>
      <c r="O72" s="66">
        <f t="shared" ref="O72:O83" si="25">U72/I72</f>
        <v>1.3636363636363636E-2</v>
      </c>
      <c r="P72" s="66">
        <f t="shared" ref="P72:P83" si="26">U72/J72</f>
        <v>2.255639097744361E-3</v>
      </c>
      <c r="Q72" s="57" t="s">
        <v>747</v>
      </c>
      <c r="R72" s="57" t="s">
        <v>889</v>
      </c>
      <c r="S72" s="57" t="s">
        <v>749</v>
      </c>
      <c r="T72" s="57" t="s">
        <v>399</v>
      </c>
      <c r="U72" s="57">
        <v>300</v>
      </c>
      <c r="V72" s="57" t="s">
        <v>598</v>
      </c>
      <c r="W72" s="57" t="s">
        <v>766</v>
      </c>
      <c r="X72" s="57">
        <v>300</v>
      </c>
    </row>
    <row r="73" spans="1:24">
      <c r="A73" s="42" t="s">
        <v>1098</v>
      </c>
      <c r="B73" s="42" t="s">
        <v>1099</v>
      </c>
      <c r="C73" s="42" t="s">
        <v>1100</v>
      </c>
      <c r="D73" s="72">
        <v>15766972772</v>
      </c>
      <c r="E73" s="42" t="s">
        <v>746</v>
      </c>
      <c r="F73" s="42" t="s">
        <v>1101</v>
      </c>
      <c r="G73" s="60" t="s">
        <v>1102</v>
      </c>
      <c r="I73" s="42">
        <v>11000</v>
      </c>
      <c r="J73" s="42">
        <v>66000</v>
      </c>
      <c r="M73" s="42" t="s">
        <v>733</v>
      </c>
      <c r="N73" s="68">
        <v>6</v>
      </c>
      <c r="O73" s="68">
        <v>1.8181818181818198E-2</v>
      </c>
      <c r="P73" s="68">
        <v>4.5454545454545496E-3</v>
      </c>
      <c r="Q73" s="42" t="s">
        <v>747</v>
      </c>
      <c r="R73" s="42" t="s">
        <v>753</v>
      </c>
      <c r="S73" s="42" t="s">
        <v>1103</v>
      </c>
      <c r="T73" s="42" t="s">
        <v>876</v>
      </c>
      <c r="U73" s="42">
        <v>300</v>
      </c>
      <c r="V73" s="42" t="s">
        <v>1104</v>
      </c>
      <c r="W73" s="42" t="s">
        <v>995</v>
      </c>
      <c r="X73" s="42">
        <v>300</v>
      </c>
    </row>
    <row r="74" spans="1:24">
      <c r="A74" s="42" t="s">
        <v>1105</v>
      </c>
      <c r="B74" s="42" t="s">
        <v>1106</v>
      </c>
      <c r="C74" s="42" t="s">
        <v>1107</v>
      </c>
      <c r="D74" s="72">
        <v>18701112031</v>
      </c>
      <c r="E74" s="42" t="s">
        <v>746</v>
      </c>
      <c r="F74" s="42" t="s">
        <v>1106</v>
      </c>
      <c r="G74" s="60" t="s">
        <v>1108</v>
      </c>
      <c r="I74" s="42">
        <v>53000</v>
      </c>
      <c r="J74" s="42">
        <v>317000</v>
      </c>
      <c r="M74" s="42" t="s">
        <v>733</v>
      </c>
      <c r="N74" s="68">
        <f t="shared" si="24"/>
        <v>5.9811320754716979</v>
      </c>
      <c r="O74" s="68">
        <f t="shared" si="25"/>
        <v>9.433962264150943E-3</v>
      </c>
      <c r="P74" s="68">
        <f t="shared" si="26"/>
        <v>1.5772870662460567E-3</v>
      </c>
      <c r="Q74" s="42" t="s">
        <v>747</v>
      </c>
      <c r="R74" s="42" t="s">
        <v>1109</v>
      </c>
      <c r="S74" s="42" t="s">
        <v>749</v>
      </c>
      <c r="T74" s="42" t="s">
        <v>750</v>
      </c>
      <c r="U74" s="42">
        <v>500</v>
      </c>
      <c r="V74" s="42" t="s">
        <v>1108</v>
      </c>
      <c r="W74" s="42" t="s">
        <v>766</v>
      </c>
      <c r="X74" s="42">
        <v>300</v>
      </c>
    </row>
    <row r="75" spans="1:24">
      <c r="A75" s="42" t="s">
        <v>1110</v>
      </c>
      <c r="B75" s="42" t="s">
        <v>1111</v>
      </c>
      <c r="C75" s="42" t="s">
        <v>1112</v>
      </c>
      <c r="D75" s="72">
        <v>17846745098</v>
      </c>
      <c r="E75" s="42" t="s">
        <v>746</v>
      </c>
      <c r="F75" s="42" t="s">
        <v>1111</v>
      </c>
      <c r="G75" s="60" t="s">
        <v>1113</v>
      </c>
      <c r="I75" s="42">
        <v>53000</v>
      </c>
      <c r="J75" s="42">
        <v>307000</v>
      </c>
      <c r="M75" s="42" t="s">
        <v>733</v>
      </c>
      <c r="N75" s="68">
        <f t="shared" si="24"/>
        <v>5.7924528301886795</v>
      </c>
      <c r="O75" s="68">
        <f t="shared" si="25"/>
        <v>9.433962264150943E-3</v>
      </c>
      <c r="P75" s="68">
        <f t="shared" si="26"/>
        <v>1.6286644951140066E-3</v>
      </c>
      <c r="Q75" s="42" t="s">
        <v>747</v>
      </c>
      <c r="R75" s="42" t="s">
        <v>753</v>
      </c>
      <c r="S75" s="42" t="s">
        <v>749</v>
      </c>
      <c r="T75" s="42" t="s">
        <v>750</v>
      </c>
      <c r="U75" s="42">
        <v>500</v>
      </c>
      <c r="V75" s="42" t="s">
        <v>1113</v>
      </c>
      <c r="W75" s="42" t="s">
        <v>766</v>
      </c>
      <c r="X75" s="42">
        <v>300</v>
      </c>
    </row>
    <row r="76" spans="1:24">
      <c r="A76" s="42" t="s">
        <v>1114</v>
      </c>
      <c r="B76" s="42" t="s">
        <v>1115</v>
      </c>
      <c r="C76" s="42" t="s">
        <v>1116</v>
      </c>
      <c r="D76" s="72">
        <v>18928452932</v>
      </c>
      <c r="E76" s="42" t="s">
        <v>759</v>
      </c>
      <c r="F76" s="42" t="s">
        <v>1115</v>
      </c>
      <c r="G76" s="60" t="s">
        <v>1117</v>
      </c>
      <c r="I76" s="42">
        <v>53000</v>
      </c>
      <c r="J76" s="42">
        <v>300000</v>
      </c>
      <c r="M76" s="42" t="s">
        <v>733</v>
      </c>
      <c r="N76" s="68">
        <f t="shared" si="24"/>
        <v>5.6603773584905657</v>
      </c>
      <c r="O76" s="68">
        <f t="shared" si="25"/>
        <v>9.433962264150943E-3</v>
      </c>
      <c r="P76" s="68">
        <f t="shared" si="26"/>
        <v>1.6666666666666668E-3</v>
      </c>
      <c r="Q76" s="42" t="s">
        <v>772</v>
      </c>
      <c r="R76" s="42" t="s">
        <v>781</v>
      </c>
      <c r="S76" s="42" t="s">
        <v>749</v>
      </c>
      <c r="T76" s="42" t="s">
        <v>859</v>
      </c>
      <c r="U76" s="42">
        <v>500</v>
      </c>
      <c r="V76" s="42" t="s">
        <v>1118</v>
      </c>
      <c r="W76" s="42" t="s">
        <v>798</v>
      </c>
      <c r="X76" s="42">
        <v>200</v>
      </c>
    </row>
    <row r="77" spans="1:24">
      <c r="A77" s="42" t="s">
        <v>1119</v>
      </c>
      <c r="B77" s="42" t="s">
        <v>1120</v>
      </c>
      <c r="C77" s="42" t="s">
        <v>1121</v>
      </c>
      <c r="D77" s="72">
        <v>16620129471</v>
      </c>
      <c r="E77" s="42" t="s">
        <v>746</v>
      </c>
      <c r="F77" s="42" t="s">
        <v>1120</v>
      </c>
      <c r="G77" s="62" t="s">
        <v>1122</v>
      </c>
      <c r="I77" s="42">
        <v>54000</v>
      </c>
      <c r="J77" s="42">
        <v>300000</v>
      </c>
      <c r="M77" s="42" t="s">
        <v>733</v>
      </c>
      <c r="N77" s="68">
        <f t="shared" si="24"/>
        <v>5.5555555555555554</v>
      </c>
      <c r="O77" s="68">
        <f t="shared" si="25"/>
        <v>9.2592592592592587E-3</v>
      </c>
      <c r="P77" s="68">
        <f t="shared" si="26"/>
        <v>1.6666666666666668E-3</v>
      </c>
      <c r="Q77" s="42" t="s">
        <v>772</v>
      </c>
      <c r="R77" s="42" t="s">
        <v>753</v>
      </c>
      <c r="S77" s="42" t="s">
        <v>1123</v>
      </c>
      <c r="T77" s="42" t="s">
        <v>859</v>
      </c>
      <c r="U77" s="42">
        <v>500</v>
      </c>
      <c r="V77" s="42" t="s">
        <v>1124</v>
      </c>
      <c r="W77" s="42" t="s">
        <v>820</v>
      </c>
      <c r="X77" s="42">
        <v>200</v>
      </c>
    </row>
    <row r="78" spans="1:24">
      <c r="A78" s="42" t="s">
        <v>1125</v>
      </c>
      <c r="B78" s="42" t="s">
        <v>1126</v>
      </c>
      <c r="C78" s="42" t="s">
        <v>1127</v>
      </c>
      <c r="D78" s="72">
        <v>15132062771</v>
      </c>
      <c r="E78" s="42" t="s">
        <v>746</v>
      </c>
      <c r="F78" s="42" t="s">
        <v>1126</v>
      </c>
      <c r="G78" s="60" t="s">
        <v>1128</v>
      </c>
      <c r="H78" s="44"/>
      <c r="I78" s="42">
        <v>66000</v>
      </c>
      <c r="J78" s="42">
        <v>360000</v>
      </c>
      <c r="M78" s="42" t="s">
        <v>733</v>
      </c>
      <c r="N78" s="68">
        <f t="shared" si="24"/>
        <v>5.4545454545454541</v>
      </c>
      <c r="O78" s="68">
        <f t="shared" si="25"/>
        <v>7.575757575757576E-3</v>
      </c>
      <c r="P78" s="68">
        <f t="shared" si="26"/>
        <v>1.3888888888888889E-3</v>
      </c>
      <c r="Q78" s="42" t="s">
        <v>747</v>
      </c>
      <c r="R78" s="42" t="s">
        <v>1129</v>
      </c>
      <c r="S78" s="42" t="s">
        <v>749</v>
      </c>
      <c r="T78" s="42" t="s">
        <v>754</v>
      </c>
      <c r="U78" s="42">
        <v>500</v>
      </c>
      <c r="V78" s="42" t="s">
        <v>1128</v>
      </c>
      <c r="W78" s="42" t="s">
        <v>798</v>
      </c>
      <c r="X78" s="42">
        <v>200</v>
      </c>
    </row>
    <row r="79" spans="1:24">
      <c r="A79" s="42" t="s">
        <v>1130</v>
      </c>
      <c r="B79" s="42" t="s">
        <v>1131</v>
      </c>
      <c r="C79" s="42" t="s">
        <v>1132</v>
      </c>
      <c r="D79" s="72">
        <v>18156697016</v>
      </c>
      <c r="E79" s="42" t="s">
        <v>759</v>
      </c>
      <c r="F79" s="42" t="s">
        <v>1131</v>
      </c>
      <c r="G79" s="60" t="s">
        <v>1133</v>
      </c>
      <c r="I79" s="42">
        <v>12000</v>
      </c>
      <c r="J79" s="42">
        <v>65000</v>
      </c>
      <c r="M79" s="42" t="s">
        <v>733</v>
      </c>
      <c r="N79" s="68">
        <f t="shared" si="24"/>
        <v>5.416666666666667</v>
      </c>
      <c r="O79" s="68">
        <f t="shared" si="25"/>
        <v>2.5000000000000001E-2</v>
      </c>
      <c r="P79" s="68">
        <f t="shared" si="26"/>
        <v>4.6153846153846158E-3</v>
      </c>
      <c r="Q79" s="42" t="s">
        <v>772</v>
      </c>
      <c r="R79" s="42" t="s">
        <v>925</v>
      </c>
      <c r="S79" s="42" t="s">
        <v>1134</v>
      </c>
      <c r="T79" s="42" t="s">
        <v>926</v>
      </c>
      <c r="U79" s="42">
        <v>300</v>
      </c>
      <c r="V79" s="42" t="s">
        <v>1135</v>
      </c>
      <c r="W79" s="42" t="s">
        <v>820</v>
      </c>
      <c r="X79" s="42">
        <v>200</v>
      </c>
    </row>
    <row r="80" spans="1:24">
      <c r="A80" s="42" t="s">
        <v>1136</v>
      </c>
      <c r="B80" s="42" t="s">
        <v>1137</v>
      </c>
      <c r="C80" s="42" t="s">
        <v>1138</v>
      </c>
      <c r="D80" s="72">
        <v>17336251277</v>
      </c>
      <c r="E80" s="42" t="s">
        <v>746</v>
      </c>
      <c r="F80" s="42" t="s">
        <v>1137</v>
      </c>
      <c r="G80" s="60" t="s">
        <v>1139</v>
      </c>
      <c r="H80" s="44"/>
      <c r="I80" s="42">
        <v>23000</v>
      </c>
      <c r="J80" s="42">
        <v>120000</v>
      </c>
      <c r="M80" s="42" t="s">
        <v>733</v>
      </c>
      <c r="N80" s="68">
        <f t="shared" si="24"/>
        <v>5.2173913043478262</v>
      </c>
      <c r="O80" s="68">
        <f t="shared" si="25"/>
        <v>1.3043478260869565E-2</v>
      </c>
      <c r="P80" s="68">
        <f t="shared" si="26"/>
        <v>2.5000000000000001E-3</v>
      </c>
      <c r="Q80" s="42" t="s">
        <v>747</v>
      </c>
      <c r="R80" s="42" t="s">
        <v>1140</v>
      </c>
      <c r="S80" s="42" t="s">
        <v>749</v>
      </c>
      <c r="T80" s="42" t="s">
        <v>754</v>
      </c>
      <c r="U80" s="42">
        <v>300</v>
      </c>
      <c r="V80" s="42" t="s">
        <v>948</v>
      </c>
      <c r="W80" s="42" t="s">
        <v>1141</v>
      </c>
      <c r="X80" s="42">
        <v>200</v>
      </c>
    </row>
    <row r="81" spans="1:24" s="46" customFormat="1">
      <c r="A81" s="46" t="s">
        <v>1142</v>
      </c>
      <c r="B81" s="46" t="s">
        <v>1143</v>
      </c>
      <c r="C81" s="46" t="s">
        <v>1144</v>
      </c>
      <c r="D81" s="73">
        <v>15820208071</v>
      </c>
      <c r="E81" s="46" t="s">
        <v>746</v>
      </c>
      <c r="F81" s="46" t="s">
        <v>1143</v>
      </c>
      <c r="G81" s="53" t="s">
        <v>1145</v>
      </c>
      <c r="H81" s="54"/>
      <c r="I81" s="46">
        <v>55000</v>
      </c>
      <c r="J81" s="46">
        <v>283000</v>
      </c>
      <c r="M81" s="46" t="s">
        <v>733</v>
      </c>
      <c r="N81" s="74">
        <f t="shared" si="24"/>
        <v>5.1454545454545455</v>
      </c>
      <c r="O81" s="74">
        <f t="shared" si="25"/>
        <v>9.0909090909090905E-3</v>
      </c>
      <c r="P81" s="74">
        <f t="shared" si="26"/>
        <v>1.7667844522968198E-3</v>
      </c>
      <c r="Q81" s="46" t="s">
        <v>772</v>
      </c>
      <c r="R81" s="46" t="s">
        <v>753</v>
      </c>
      <c r="S81" s="46" t="s">
        <v>749</v>
      </c>
      <c r="T81" s="46" t="s">
        <v>399</v>
      </c>
      <c r="U81" s="46">
        <v>500</v>
      </c>
      <c r="V81" s="46" t="s">
        <v>1145</v>
      </c>
      <c r="W81" s="46" t="s">
        <v>784</v>
      </c>
      <c r="X81" s="46">
        <v>300</v>
      </c>
    </row>
    <row r="82" spans="1:24" s="57" customFormat="1">
      <c r="A82" s="57" t="s">
        <v>1146</v>
      </c>
      <c r="B82" s="57" t="s">
        <v>610</v>
      </c>
      <c r="C82" s="57" t="s">
        <v>611</v>
      </c>
      <c r="D82" s="71">
        <v>15915810397</v>
      </c>
      <c r="E82" s="57" t="s">
        <v>746</v>
      </c>
      <c r="F82" s="57" t="s">
        <v>612</v>
      </c>
      <c r="G82" s="58" t="s">
        <v>613</v>
      </c>
      <c r="I82" s="57">
        <v>66000</v>
      </c>
      <c r="J82" s="57">
        <v>321000</v>
      </c>
      <c r="M82" s="57" t="s">
        <v>733</v>
      </c>
      <c r="N82" s="66">
        <f t="shared" si="24"/>
        <v>4.8636363636363633</v>
      </c>
      <c r="O82" s="66">
        <f t="shared" si="25"/>
        <v>7.575757575757576E-3</v>
      </c>
      <c r="P82" s="66">
        <f t="shared" si="26"/>
        <v>1.557632398753894E-3</v>
      </c>
      <c r="Q82" s="57" t="s">
        <v>747</v>
      </c>
      <c r="R82" s="57" t="s">
        <v>889</v>
      </c>
      <c r="S82" s="57" t="s">
        <v>749</v>
      </c>
      <c r="T82" s="57" t="s">
        <v>399</v>
      </c>
      <c r="U82" s="57">
        <v>500</v>
      </c>
      <c r="V82" s="57" t="s">
        <v>613</v>
      </c>
      <c r="W82" s="57" t="s">
        <v>798</v>
      </c>
      <c r="X82" s="57">
        <v>200</v>
      </c>
    </row>
    <row r="83" spans="1:24">
      <c r="A83" s="42" t="s">
        <v>1147</v>
      </c>
      <c r="B83" s="42" t="s">
        <v>1148</v>
      </c>
      <c r="C83" s="42" t="s">
        <v>1149</v>
      </c>
      <c r="D83" s="72">
        <v>13591075770</v>
      </c>
      <c r="E83" s="42" t="s">
        <v>759</v>
      </c>
      <c r="F83" s="42" t="s">
        <v>1150</v>
      </c>
      <c r="G83" s="60" t="s">
        <v>1151</v>
      </c>
      <c r="I83" s="42">
        <v>46000</v>
      </c>
      <c r="J83" s="42">
        <v>207000</v>
      </c>
      <c r="M83" s="42" t="s">
        <v>733</v>
      </c>
      <c r="N83" s="68">
        <f t="shared" si="24"/>
        <v>4.5</v>
      </c>
      <c r="O83" s="68">
        <f t="shared" si="25"/>
        <v>1.0869565217391304E-2</v>
      </c>
      <c r="P83" s="68">
        <f t="shared" si="26"/>
        <v>2.4154589371980675E-3</v>
      </c>
      <c r="Q83" s="42" t="s">
        <v>762</v>
      </c>
      <c r="R83" s="42" t="s">
        <v>1152</v>
      </c>
      <c r="S83" s="42" t="s">
        <v>1153</v>
      </c>
      <c r="T83" s="42" t="s">
        <v>859</v>
      </c>
      <c r="U83" s="42">
        <v>500</v>
      </c>
      <c r="V83" s="42" t="s">
        <v>1154</v>
      </c>
      <c r="W83" s="42" t="s">
        <v>766</v>
      </c>
      <c r="X83" s="42">
        <v>200</v>
      </c>
    </row>
    <row r="84" spans="1:24">
      <c r="N84" s="68"/>
      <c r="O84" s="68"/>
      <c r="P84" s="68"/>
    </row>
    <row r="85" spans="1:24">
      <c r="H85" s="44"/>
      <c r="N85" s="68"/>
      <c r="O85" s="68"/>
      <c r="P85" s="68"/>
    </row>
    <row r="86" spans="1:24">
      <c r="H86" s="44"/>
      <c r="N86" s="68"/>
      <c r="O86" s="68"/>
      <c r="P86" s="68"/>
    </row>
    <row r="87" spans="1:24" s="70" customFormat="1" ht="26.25">
      <c r="A87" s="70" t="s">
        <v>1155</v>
      </c>
      <c r="H87" s="75"/>
      <c r="N87" s="76"/>
      <c r="O87" s="76"/>
      <c r="P87" s="76"/>
    </row>
    <row r="88" spans="1:24" s="70" customFormat="1" ht="26.25">
      <c r="A88" s="70" t="s">
        <v>1156</v>
      </c>
      <c r="H88" s="75"/>
      <c r="N88" s="76"/>
      <c r="O88" s="76"/>
      <c r="P88" s="76"/>
    </row>
    <row r="89" spans="1:24">
      <c r="N89" s="68"/>
      <c r="O89" s="68"/>
      <c r="P89" s="68"/>
    </row>
    <row r="90" spans="1:24">
      <c r="H90" s="44"/>
      <c r="N90" s="68"/>
      <c r="O90" s="68"/>
      <c r="P90" s="68"/>
    </row>
    <row r="91" spans="1:24">
      <c r="N91" s="68"/>
      <c r="O91" s="68"/>
      <c r="P91" s="68"/>
    </row>
    <row r="92" spans="1:24">
      <c r="N92" s="68"/>
      <c r="O92" s="68"/>
      <c r="P92" s="68"/>
    </row>
    <row r="93" spans="1:24">
      <c r="H93" s="44"/>
      <c r="N93" s="68"/>
      <c r="O93" s="68"/>
      <c r="P93" s="68"/>
    </row>
    <row r="94" spans="1:24">
      <c r="H94" s="44"/>
      <c r="N94" s="68"/>
      <c r="O94" s="68"/>
      <c r="P94" s="68"/>
    </row>
    <row r="95" spans="1:24">
      <c r="H95" s="44"/>
      <c r="N95" s="68"/>
      <c r="O95" s="68"/>
      <c r="P95" s="68"/>
    </row>
    <row r="96" spans="1:24">
      <c r="H96" s="44"/>
      <c r="N96" s="68"/>
      <c r="O96" s="68"/>
      <c r="P96" s="68"/>
    </row>
    <row r="97" spans="8:16">
      <c r="H97" s="44"/>
      <c r="N97" s="68"/>
      <c r="O97" s="68"/>
      <c r="P97" s="68"/>
    </row>
    <row r="98" spans="8:16">
      <c r="H98" s="44"/>
      <c r="N98" s="68"/>
      <c r="O98" s="68"/>
      <c r="P98" s="68"/>
    </row>
    <row r="99" spans="8:16">
      <c r="N99" s="68"/>
      <c r="O99" s="68"/>
      <c r="P99" s="68"/>
    </row>
    <row r="100" spans="8:16">
      <c r="N100" s="68"/>
      <c r="O100" s="68"/>
      <c r="P100" s="68"/>
    </row>
    <row r="101" spans="8:16">
      <c r="H101" s="44"/>
      <c r="N101" s="68"/>
      <c r="O101" s="68"/>
      <c r="P101" s="68"/>
    </row>
    <row r="102" spans="8:16">
      <c r="H102" s="44"/>
      <c r="N102" s="68"/>
      <c r="O102" s="68"/>
      <c r="P102" s="68"/>
    </row>
    <row r="103" spans="8:16">
      <c r="H103" s="44"/>
      <c r="N103" s="68"/>
      <c r="O103" s="68"/>
      <c r="P103" s="68"/>
    </row>
    <row r="104" spans="8:16">
      <c r="H104" s="44"/>
      <c r="N104" s="68"/>
      <c r="O104" s="68"/>
      <c r="P104" s="68"/>
    </row>
    <row r="105" spans="8:16">
      <c r="H105" s="44"/>
      <c r="N105" s="68"/>
      <c r="O105" s="68"/>
      <c r="P105" s="68"/>
    </row>
    <row r="106" spans="8:16">
      <c r="H106" s="44"/>
      <c r="N106" s="68"/>
      <c r="O106" s="68"/>
      <c r="P106" s="68"/>
    </row>
    <row r="107" spans="8:16">
      <c r="H107" s="44"/>
      <c r="N107" s="68"/>
      <c r="O107" s="68"/>
      <c r="P107" s="68"/>
    </row>
    <row r="108" spans="8:16">
      <c r="N108" s="68"/>
      <c r="O108" s="68"/>
      <c r="P108" s="68"/>
    </row>
    <row r="109" spans="8:16">
      <c r="N109" s="68"/>
      <c r="O109" s="68"/>
      <c r="P109" s="68"/>
    </row>
    <row r="110" spans="8:16">
      <c r="N110" s="68"/>
      <c r="O110" s="68"/>
      <c r="P110" s="68"/>
    </row>
    <row r="111" spans="8:16">
      <c r="N111" s="68"/>
      <c r="O111" s="68"/>
      <c r="P111" s="68"/>
    </row>
    <row r="112" spans="8:16">
      <c r="N112" s="68"/>
      <c r="O112" s="68"/>
      <c r="P112" s="68"/>
    </row>
    <row r="113" spans="14:16">
      <c r="N113" s="68"/>
      <c r="O113" s="68"/>
      <c r="P113" s="68"/>
    </row>
    <row r="114" spans="14:16">
      <c r="N114" s="68"/>
      <c r="O114" s="68"/>
      <c r="P114" s="68"/>
    </row>
    <row r="115" spans="14:16">
      <c r="N115" s="68"/>
      <c r="O115" s="68"/>
      <c r="P115" s="68"/>
    </row>
    <row r="116" spans="14:16">
      <c r="N116" s="68"/>
      <c r="O116" s="68"/>
      <c r="P116" s="68"/>
    </row>
    <row r="117" spans="14:16">
      <c r="N117" s="68"/>
      <c r="O117" s="68"/>
      <c r="P117" s="68"/>
    </row>
    <row r="118" spans="14:16">
      <c r="N118" s="68"/>
      <c r="O118" s="68"/>
      <c r="P118" s="68"/>
    </row>
    <row r="119" spans="14:16">
      <c r="N119" s="68"/>
      <c r="O119" s="68"/>
      <c r="P119" s="68"/>
    </row>
    <row r="120" spans="14:16">
      <c r="N120" s="68"/>
      <c r="O120" s="68"/>
      <c r="P120" s="68"/>
    </row>
    <row r="121" spans="14:16">
      <c r="N121" s="68"/>
      <c r="O121" s="68"/>
      <c r="P121" s="68"/>
    </row>
    <row r="122" spans="14:16">
      <c r="N122" s="68"/>
      <c r="O122" s="68"/>
      <c r="P122" s="68"/>
    </row>
    <row r="123" spans="14:16">
      <c r="N123" s="68"/>
      <c r="O123" s="68"/>
      <c r="P123" s="68"/>
    </row>
    <row r="124" spans="14:16">
      <c r="N124" s="68"/>
      <c r="O124" s="68"/>
      <c r="P124" s="68"/>
    </row>
    <row r="125" spans="14:16">
      <c r="N125" s="68"/>
      <c r="O125" s="68"/>
      <c r="P125" s="68"/>
    </row>
    <row r="126" spans="14:16">
      <c r="N126" s="68"/>
      <c r="O126" s="68"/>
      <c r="P126" s="68"/>
    </row>
    <row r="127" spans="14:16">
      <c r="N127" s="68"/>
      <c r="O127" s="68"/>
      <c r="P127" s="68"/>
    </row>
    <row r="128" spans="14:16">
      <c r="N128" s="68"/>
      <c r="O128" s="68"/>
      <c r="P128" s="68"/>
    </row>
    <row r="129" spans="14:16">
      <c r="N129" s="68"/>
      <c r="O129" s="68"/>
      <c r="P129" s="68"/>
    </row>
    <row r="130" spans="14:16">
      <c r="N130" s="68"/>
      <c r="O130" s="68"/>
      <c r="P130" s="68"/>
    </row>
    <row r="131" spans="14:16">
      <c r="N131" s="68"/>
      <c r="O131" s="68"/>
      <c r="P131" s="68"/>
    </row>
    <row r="132" spans="14:16">
      <c r="N132" s="68"/>
      <c r="O132" s="68"/>
      <c r="P132" s="68"/>
    </row>
    <row r="133" spans="14:16">
      <c r="N133" s="68"/>
      <c r="O133" s="68"/>
      <c r="P133" s="68"/>
    </row>
    <row r="134" spans="14:16">
      <c r="N134" s="68"/>
      <c r="O134" s="68"/>
      <c r="P134" s="68"/>
    </row>
    <row r="135" spans="14:16">
      <c r="N135" s="68"/>
      <c r="O135" s="68"/>
      <c r="P135" s="68"/>
    </row>
    <row r="136" spans="14:16">
      <c r="N136" s="68"/>
      <c r="O136" s="68"/>
      <c r="P136" s="68"/>
    </row>
    <row r="137" spans="14:16">
      <c r="N137" s="68"/>
      <c r="O137" s="68"/>
      <c r="P137" s="68"/>
    </row>
    <row r="138" spans="14:16">
      <c r="N138" s="68"/>
      <c r="O138" s="68"/>
      <c r="P138" s="68"/>
    </row>
    <row r="139" spans="14:16">
      <c r="N139" s="68"/>
      <c r="O139" s="68"/>
      <c r="P139" s="68"/>
    </row>
    <row r="140" spans="14:16">
      <c r="N140" s="68"/>
      <c r="O140" s="68"/>
      <c r="P140" s="68"/>
    </row>
    <row r="141" spans="14:16">
      <c r="N141" s="68"/>
      <c r="O141" s="68"/>
      <c r="P141" s="68"/>
    </row>
    <row r="142" spans="14:16">
      <c r="N142" s="68"/>
      <c r="O142" s="68"/>
      <c r="P142" s="68"/>
    </row>
    <row r="143" spans="14:16">
      <c r="N143" s="68"/>
      <c r="O143" s="68"/>
      <c r="P143" s="68"/>
    </row>
    <row r="144" spans="14:16">
      <c r="N144" s="68"/>
      <c r="O144" s="68"/>
      <c r="P144" s="68"/>
    </row>
    <row r="145" spans="14:16">
      <c r="N145" s="68"/>
      <c r="O145" s="68"/>
      <c r="P145" s="68"/>
    </row>
    <row r="146" spans="14:16">
      <c r="N146" s="68"/>
      <c r="O146" s="68"/>
      <c r="P146" s="68"/>
    </row>
    <row r="147" spans="14:16">
      <c r="N147" s="68"/>
      <c r="O147" s="68"/>
      <c r="P147" s="68"/>
    </row>
    <row r="148" spans="14:16">
      <c r="N148" s="68"/>
      <c r="O148" s="68"/>
      <c r="P148" s="68"/>
    </row>
    <row r="149" spans="14:16">
      <c r="N149" s="68"/>
      <c r="O149" s="68"/>
      <c r="P149" s="68"/>
    </row>
    <row r="150" spans="14:16">
      <c r="N150" s="68"/>
      <c r="O150" s="68"/>
      <c r="P150" s="68"/>
    </row>
    <row r="151" spans="14:16">
      <c r="N151" s="68"/>
      <c r="O151" s="68"/>
      <c r="P151" s="68"/>
    </row>
    <row r="152" spans="14:16">
      <c r="N152" s="68"/>
      <c r="O152" s="68"/>
      <c r="P152" s="68"/>
    </row>
    <row r="153" spans="14:16">
      <c r="N153" s="68"/>
      <c r="O153" s="68"/>
      <c r="P153" s="68"/>
    </row>
    <row r="154" spans="14:16">
      <c r="N154" s="68"/>
      <c r="O154" s="68"/>
      <c r="P154" s="68"/>
    </row>
    <row r="155" spans="14:16">
      <c r="N155" s="68"/>
      <c r="O155" s="68"/>
      <c r="P155" s="68"/>
    </row>
    <row r="156" spans="14:16">
      <c r="N156" s="68"/>
      <c r="O156" s="68"/>
      <c r="P156" s="68"/>
    </row>
    <row r="157" spans="14:16">
      <c r="N157" s="68"/>
      <c r="O157" s="68"/>
      <c r="P157" s="68"/>
    </row>
    <row r="158" spans="14:16">
      <c r="N158" s="68"/>
      <c r="O158" s="68"/>
      <c r="P158" s="68"/>
    </row>
    <row r="159" spans="14:16">
      <c r="N159" s="68"/>
      <c r="O159" s="68"/>
      <c r="P159" s="68"/>
    </row>
    <row r="160" spans="14:16">
      <c r="N160" s="68"/>
      <c r="O160" s="68"/>
      <c r="P160" s="68"/>
    </row>
    <row r="161" spans="14:16">
      <c r="N161" s="68"/>
      <c r="O161" s="68"/>
      <c r="P161" s="68"/>
    </row>
    <row r="162" spans="14:16">
      <c r="N162" s="68"/>
      <c r="O162" s="68"/>
      <c r="P162" s="68"/>
    </row>
    <row r="163" spans="14:16">
      <c r="N163" s="68"/>
      <c r="O163" s="68"/>
      <c r="P163" s="68"/>
    </row>
    <row r="164" spans="14:16">
      <c r="N164" s="68"/>
      <c r="O164" s="68"/>
      <c r="P164" s="68"/>
    </row>
    <row r="165" spans="14:16">
      <c r="N165" s="68"/>
      <c r="O165" s="68"/>
      <c r="P165" s="68"/>
    </row>
    <row r="166" spans="14:16">
      <c r="N166" s="68"/>
      <c r="O166" s="68"/>
      <c r="P166" s="68"/>
    </row>
    <row r="167" spans="14:16">
      <c r="N167" s="68"/>
      <c r="O167" s="68"/>
      <c r="P167" s="68"/>
    </row>
    <row r="168" spans="14:16">
      <c r="N168" s="68"/>
      <c r="O168" s="68"/>
      <c r="P168" s="68"/>
    </row>
    <row r="169" spans="14:16">
      <c r="N169" s="68"/>
      <c r="O169" s="68"/>
      <c r="P169" s="68"/>
    </row>
    <row r="170" spans="14:16">
      <c r="N170" s="68"/>
      <c r="O170" s="68"/>
      <c r="P170" s="68"/>
    </row>
    <row r="171" spans="14:16">
      <c r="N171" s="68"/>
      <c r="O171" s="68"/>
      <c r="P171" s="68"/>
    </row>
    <row r="172" spans="14:16">
      <c r="N172" s="68"/>
      <c r="O172" s="68"/>
      <c r="P172" s="68"/>
    </row>
    <row r="173" spans="14:16">
      <c r="N173" s="68"/>
      <c r="O173" s="68"/>
      <c r="P173" s="68"/>
    </row>
    <row r="174" spans="14:16">
      <c r="N174" s="68"/>
      <c r="O174" s="68"/>
      <c r="P174" s="68"/>
    </row>
    <row r="175" spans="14:16">
      <c r="N175" s="68"/>
      <c r="O175" s="68"/>
      <c r="P175" s="68"/>
    </row>
    <row r="176" spans="14:16">
      <c r="N176" s="68"/>
      <c r="O176" s="68"/>
      <c r="P176" s="68"/>
    </row>
    <row r="177" spans="14:16">
      <c r="N177" s="68"/>
      <c r="O177" s="68"/>
      <c r="P177" s="68"/>
    </row>
    <row r="178" spans="14:16">
      <c r="N178" s="68"/>
      <c r="O178" s="68"/>
      <c r="P178" s="68"/>
    </row>
    <row r="179" spans="14:16">
      <c r="N179" s="68"/>
      <c r="O179" s="68"/>
      <c r="P179" s="68"/>
    </row>
    <row r="180" spans="14:16">
      <c r="N180" s="68"/>
      <c r="O180" s="68"/>
      <c r="P180" s="68"/>
    </row>
    <row r="181" spans="14:16">
      <c r="N181" s="68"/>
      <c r="O181" s="68"/>
      <c r="P181" s="68"/>
    </row>
    <row r="182" spans="14:16">
      <c r="N182" s="68"/>
      <c r="O182" s="68"/>
      <c r="P182" s="68"/>
    </row>
    <row r="183" spans="14:16">
      <c r="N183" s="68"/>
      <c r="O183" s="68"/>
      <c r="P183" s="68"/>
    </row>
    <row r="184" spans="14:16">
      <c r="N184" s="68"/>
      <c r="O184" s="68"/>
      <c r="P184" s="68"/>
    </row>
    <row r="185" spans="14:16">
      <c r="N185" s="68"/>
      <c r="O185" s="68"/>
      <c r="P185" s="68"/>
    </row>
    <row r="186" spans="14:16">
      <c r="N186" s="68"/>
      <c r="O186" s="68"/>
      <c r="P186" s="68"/>
    </row>
    <row r="187" spans="14:16">
      <c r="N187" s="68"/>
      <c r="O187" s="68"/>
      <c r="P187" s="68"/>
    </row>
    <row r="188" spans="14:16">
      <c r="N188" s="68"/>
      <c r="O188" s="68"/>
      <c r="P188" s="68"/>
    </row>
    <row r="189" spans="14:16">
      <c r="N189" s="68"/>
      <c r="O189" s="68"/>
      <c r="P189" s="68"/>
    </row>
    <row r="190" spans="14:16">
      <c r="N190" s="68"/>
      <c r="O190" s="68"/>
      <c r="P190" s="68"/>
    </row>
    <row r="191" spans="14:16">
      <c r="N191" s="68"/>
      <c r="O191" s="68"/>
      <c r="P191" s="68"/>
    </row>
    <row r="192" spans="14:16">
      <c r="N192" s="68"/>
      <c r="O192" s="68"/>
      <c r="P192" s="68"/>
    </row>
    <row r="193" spans="14:16">
      <c r="N193" s="68"/>
      <c r="O193" s="68"/>
      <c r="P193" s="68"/>
    </row>
    <row r="194" spans="14:16">
      <c r="N194" s="68"/>
      <c r="O194" s="68"/>
      <c r="P194" s="68"/>
    </row>
    <row r="195" spans="14:16">
      <c r="N195" s="68"/>
      <c r="O195" s="68"/>
      <c r="P195" s="68"/>
    </row>
    <row r="196" spans="14:16">
      <c r="N196" s="68"/>
      <c r="O196" s="68"/>
      <c r="P196" s="68"/>
    </row>
    <row r="197" spans="14:16">
      <c r="N197" s="68"/>
      <c r="O197" s="68"/>
      <c r="P197" s="68"/>
    </row>
    <row r="198" spans="14:16">
      <c r="N198" s="68"/>
      <c r="O198" s="68"/>
      <c r="P198" s="68"/>
    </row>
    <row r="199" spans="14:16">
      <c r="N199" s="68"/>
      <c r="O199" s="68"/>
      <c r="P199" s="68"/>
    </row>
    <row r="200" spans="14:16">
      <c r="N200" s="68"/>
      <c r="O200" s="68"/>
      <c r="P200" s="68"/>
    </row>
    <row r="201" spans="14:16">
      <c r="N201" s="68"/>
      <c r="O201" s="68"/>
      <c r="P201" s="68"/>
    </row>
    <row r="202" spans="14:16">
      <c r="N202" s="68"/>
      <c r="O202" s="68"/>
      <c r="P202" s="68"/>
    </row>
    <row r="203" spans="14:16">
      <c r="N203" s="68"/>
      <c r="O203" s="68"/>
      <c r="P203" s="68"/>
    </row>
    <row r="204" spans="14:16">
      <c r="N204" s="68"/>
      <c r="O204" s="68"/>
      <c r="P204" s="68"/>
    </row>
    <row r="205" spans="14:16">
      <c r="N205" s="68"/>
      <c r="O205" s="68"/>
      <c r="P205" s="68"/>
    </row>
    <row r="206" spans="14:16">
      <c r="N206" s="68"/>
      <c r="O206" s="68"/>
      <c r="P206" s="68"/>
    </row>
    <row r="207" spans="14:16">
      <c r="N207" s="68"/>
      <c r="O207" s="68"/>
      <c r="P207" s="68"/>
    </row>
    <row r="208" spans="14:16">
      <c r="N208" s="68"/>
      <c r="O208" s="68"/>
      <c r="P208" s="68"/>
    </row>
    <row r="209" spans="14:16">
      <c r="N209" s="68"/>
      <c r="O209" s="68"/>
      <c r="P209" s="68"/>
    </row>
    <row r="210" spans="14:16">
      <c r="N210" s="68"/>
      <c r="O210" s="68"/>
      <c r="P210" s="68"/>
    </row>
    <row r="211" spans="14:16">
      <c r="N211" s="68"/>
      <c r="O211" s="68"/>
      <c r="P211" s="68"/>
    </row>
  </sheetData>
  <autoFilter ref="A1:W83" xr:uid="{00000000-0009-0000-0000-000001000000}">
    <filterColumn colId="13">
      <customFilters>
        <customFilter operator="greaterThanOrEqual" val="4"/>
      </customFilters>
    </filterColumn>
    <filterColumn colId="19">
      <filters>
        <filter val="3"/>
        <filter val="3天"/>
        <filter val="5"/>
        <filter val="5天"/>
        <filter val="5天内"/>
        <filter val="7"/>
      </filters>
    </filterColumn>
  </autoFilter>
  <hyperlinks>
    <hyperlink ref="G2" r:id="rId1" xr:uid="{00000000-0004-0000-0100-000000000000}"/>
    <hyperlink ref="G10" r:id="rId2" xr:uid="{00000000-0004-0000-0100-000001000000}"/>
    <hyperlink ref="G11" r:id="rId3" xr:uid="{00000000-0004-0000-0100-000002000000}"/>
    <hyperlink ref="G8" r:id="rId4" xr:uid="{00000000-0004-0000-0100-000003000000}"/>
    <hyperlink ref="G12" r:id="rId5" xr:uid="{00000000-0004-0000-0100-000004000000}"/>
    <hyperlink ref="G13" r:id="rId6" xr:uid="{00000000-0004-0000-0100-000005000000}"/>
    <hyperlink ref="G16" r:id="rId7" xr:uid="{00000000-0004-0000-0100-000006000000}"/>
    <hyperlink ref="G17" r:id="rId8" xr:uid="{00000000-0004-0000-0100-000007000000}"/>
    <hyperlink ref="G18" r:id="rId9" xr:uid="{00000000-0004-0000-0100-000008000000}"/>
    <hyperlink ref="G19" r:id="rId10" xr:uid="{00000000-0004-0000-0100-000009000000}"/>
    <hyperlink ref="G20" r:id="rId11" xr:uid="{00000000-0004-0000-0100-00000A000000}"/>
    <hyperlink ref="G21" r:id="rId12" xr:uid="{00000000-0004-0000-0100-00000B000000}"/>
    <hyperlink ref="G23" r:id="rId13" xr:uid="{00000000-0004-0000-0100-00000C000000}"/>
    <hyperlink ref="G25" r:id="rId14" xr:uid="{00000000-0004-0000-0100-00000D000000}"/>
    <hyperlink ref="G26" r:id="rId15" xr:uid="{00000000-0004-0000-0100-00000E000000}"/>
    <hyperlink ref="G27" r:id="rId16" xr:uid="{00000000-0004-0000-0100-00000F000000}"/>
    <hyperlink ref="G28" r:id="rId17" xr:uid="{00000000-0004-0000-0100-000010000000}"/>
    <hyperlink ref="G29" r:id="rId18" xr:uid="{00000000-0004-0000-0100-000011000000}"/>
    <hyperlink ref="G31" r:id="rId19" xr:uid="{00000000-0004-0000-0100-000012000000}"/>
    <hyperlink ref="G32" r:id="rId20" xr:uid="{00000000-0004-0000-0100-000013000000}"/>
    <hyperlink ref="G33" r:id="rId21" xr:uid="{00000000-0004-0000-0100-000014000000}"/>
    <hyperlink ref="G35" r:id="rId22" xr:uid="{00000000-0004-0000-0100-000015000000}"/>
    <hyperlink ref="G36" r:id="rId23" xr:uid="{00000000-0004-0000-0100-000016000000}"/>
    <hyperlink ref="G37" r:id="rId24" xr:uid="{00000000-0004-0000-0100-000017000000}"/>
    <hyperlink ref="G39" r:id="rId25" xr:uid="{00000000-0004-0000-0100-000018000000}"/>
    <hyperlink ref="G40" r:id="rId26" xr:uid="{00000000-0004-0000-0100-000019000000}"/>
    <hyperlink ref="G43" r:id="rId27" xr:uid="{00000000-0004-0000-0100-00001A000000}"/>
    <hyperlink ref="G44" r:id="rId28" xr:uid="{00000000-0004-0000-0100-00001B000000}"/>
    <hyperlink ref="G45" r:id="rId29" xr:uid="{00000000-0004-0000-0100-00001C000000}"/>
    <hyperlink ref="G46" r:id="rId30" xr:uid="{00000000-0004-0000-0100-00001D000000}"/>
    <hyperlink ref="G47" r:id="rId31" xr:uid="{00000000-0004-0000-0100-00001E000000}"/>
    <hyperlink ref="G48" r:id="rId32" xr:uid="{00000000-0004-0000-0100-00001F000000}"/>
    <hyperlink ref="G49" r:id="rId33" xr:uid="{00000000-0004-0000-0100-000020000000}"/>
    <hyperlink ref="G50" r:id="rId34" xr:uid="{00000000-0004-0000-0100-000021000000}"/>
    <hyperlink ref="G51" r:id="rId35" xr:uid="{00000000-0004-0000-0100-000022000000}"/>
    <hyperlink ref="G52" r:id="rId36" xr:uid="{00000000-0004-0000-0100-000023000000}"/>
    <hyperlink ref="G53" r:id="rId37" xr:uid="{00000000-0004-0000-0100-000024000000}"/>
    <hyperlink ref="G54" r:id="rId38" xr:uid="{00000000-0004-0000-0100-000025000000}"/>
    <hyperlink ref="G55" r:id="rId39" xr:uid="{00000000-0004-0000-0100-000026000000}"/>
    <hyperlink ref="G56" r:id="rId40" xr:uid="{00000000-0004-0000-0100-000027000000}"/>
    <hyperlink ref="G57" r:id="rId41" xr:uid="{00000000-0004-0000-0100-000028000000}"/>
    <hyperlink ref="G58" r:id="rId42" xr:uid="{00000000-0004-0000-0100-000029000000}"/>
    <hyperlink ref="G59" r:id="rId43" xr:uid="{00000000-0004-0000-0100-00002A000000}"/>
    <hyperlink ref="G61" r:id="rId44" xr:uid="{00000000-0004-0000-0100-00002B000000}"/>
    <hyperlink ref="G62" r:id="rId45" xr:uid="{00000000-0004-0000-0100-00002C000000}"/>
    <hyperlink ref="G64" r:id="rId46" xr:uid="{00000000-0004-0000-0100-00002D000000}"/>
    <hyperlink ref="G65" r:id="rId47" xr:uid="{00000000-0004-0000-0100-00002E000000}"/>
    <hyperlink ref="G66" r:id="rId48" xr:uid="{00000000-0004-0000-0100-00002F000000}"/>
    <hyperlink ref="G67" r:id="rId49" xr:uid="{00000000-0004-0000-0100-000030000000}"/>
    <hyperlink ref="G68" r:id="rId50" xr:uid="{00000000-0004-0000-0100-000031000000}"/>
    <hyperlink ref="G69" r:id="rId51" xr:uid="{00000000-0004-0000-0100-000032000000}"/>
    <hyperlink ref="G70" r:id="rId52" xr:uid="{00000000-0004-0000-0100-000033000000}"/>
    <hyperlink ref="G71" r:id="rId53" xr:uid="{00000000-0004-0000-0100-000034000000}"/>
    <hyperlink ref="G72" r:id="rId54" xr:uid="{00000000-0004-0000-0100-000035000000}"/>
    <hyperlink ref="G73" r:id="rId55" xr:uid="{00000000-0004-0000-0100-000036000000}"/>
    <hyperlink ref="G74" r:id="rId56" xr:uid="{00000000-0004-0000-0100-000037000000}"/>
    <hyperlink ref="G75" r:id="rId57" xr:uid="{00000000-0004-0000-0100-000038000000}"/>
    <hyperlink ref="G77" r:id="rId58" xr:uid="{00000000-0004-0000-0100-000039000000}"/>
    <hyperlink ref="G76" r:id="rId59" xr:uid="{00000000-0004-0000-0100-00003A000000}"/>
    <hyperlink ref="G79" r:id="rId60" xr:uid="{00000000-0004-0000-0100-00003B000000}"/>
    <hyperlink ref="G78" r:id="rId61" xr:uid="{00000000-0004-0000-0100-00003C000000}"/>
    <hyperlink ref="G80" r:id="rId62" xr:uid="{00000000-0004-0000-0100-00003D000000}"/>
    <hyperlink ref="G81" r:id="rId63" xr:uid="{00000000-0004-0000-0100-00003E000000}"/>
    <hyperlink ref="G82" r:id="rId64" xr:uid="{00000000-0004-0000-0100-00003F000000}"/>
    <hyperlink ref="G83" r:id="rId65" xr:uid="{00000000-0004-0000-0100-000040000000}"/>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D425"/>
  <sheetViews>
    <sheetView topLeftCell="B1" workbookViewId="0">
      <pane ySplit="1" topLeftCell="A154" activePane="bottomLeft" state="frozen"/>
      <selection pane="bottomLeft" activeCell="C425" sqref="C425"/>
    </sheetView>
  </sheetViews>
  <sheetFormatPr baseColWidth="10" defaultColWidth="8" defaultRowHeight="15"/>
  <cols>
    <col min="1" max="2" width="8" style="42"/>
    <col min="3" max="3" width="30.33203125" style="42" customWidth="1"/>
    <col min="4" max="8" width="7.77734375" style="42" customWidth="1"/>
    <col min="9" max="9" width="8.6640625" style="42" customWidth="1"/>
    <col min="10" max="17" width="7.77734375" style="42" hidden="1" customWidth="1"/>
    <col min="18" max="22" width="7.77734375" style="42" customWidth="1"/>
    <col min="23" max="23" width="49.6640625" style="42" hidden="1" customWidth="1"/>
    <col min="24" max="16384" width="8" style="42"/>
  </cols>
  <sheetData>
    <row r="1" spans="1:30">
      <c r="A1" s="42" t="s">
        <v>727</v>
      </c>
      <c r="B1" s="42" t="s">
        <v>2</v>
      </c>
      <c r="C1" s="42" t="s">
        <v>1157</v>
      </c>
      <c r="D1" s="42" t="s">
        <v>3</v>
      </c>
      <c r="E1" s="42" t="s">
        <v>8</v>
      </c>
      <c r="F1" s="42" t="s">
        <v>728</v>
      </c>
      <c r="G1" s="42" t="s">
        <v>4</v>
      </c>
      <c r="H1" s="42" t="s">
        <v>5</v>
      </c>
      <c r="I1" s="45" t="s">
        <v>729</v>
      </c>
      <c r="J1" s="42" t="s">
        <v>6</v>
      </c>
      <c r="K1" s="42" t="s">
        <v>730</v>
      </c>
      <c r="L1" s="63" t="s">
        <v>732</v>
      </c>
      <c r="M1" s="63" t="s">
        <v>733</v>
      </c>
      <c r="N1" s="64" t="s">
        <v>734</v>
      </c>
      <c r="O1" s="64" t="s">
        <v>735</v>
      </c>
      <c r="P1" s="64" t="s">
        <v>736</v>
      </c>
      <c r="Q1" s="42" t="s">
        <v>737</v>
      </c>
      <c r="R1" s="42" t="s">
        <v>738</v>
      </c>
      <c r="S1" s="42" t="s">
        <v>739</v>
      </c>
      <c r="T1" s="42" t="s">
        <v>740</v>
      </c>
      <c r="U1" s="42" t="s">
        <v>741</v>
      </c>
      <c r="V1" s="42" t="s">
        <v>742</v>
      </c>
      <c r="W1" s="42" t="s">
        <v>743</v>
      </c>
      <c r="X1" s="42" t="s">
        <v>1158</v>
      </c>
      <c r="Y1" s="42" t="s">
        <v>1159</v>
      </c>
      <c r="Z1" s="42" t="s">
        <v>1160</v>
      </c>
      <c r="AA1" s="42" t="s">
        <v>1161</v>
      </c>
      <c r="AB1" s="42" t="s">
        <v>1162</v>
      </c>
      <c r="AC1" s="42" t="s">
        <v>1163</v>
      </c>
      <c r="AD1" s="42" t="s">
        <v>1164</v>
      </c>
    </row>
    <row r="2" spans="1:30">
      <c r="A2" s="42" t="s">
        <v>1165</v>
      </c>
      <c r="B2" s="46" t="s">
        <v>32</v>
      </c>
      <c r="C2" s="46" t="s">
        <v>1166</v>
      </c>
      <c r="D2" s="42" t="s">
        <v>33</v>
      </c>
      <c r="E2" s="42" t="s">
        <v>36</v>
      </c>
      <c r="F2" s="42" t="s">
        <v>746</v>
      </c>
      <c r="G2" s="42" t="s">
        <v>34</v>
      </c>
      <c r="H2" s="42" t="s">
        <v>35</v>
      </c>
      <c r="I2" s="42" t="s">
        <v>1167</v>
      </c>
      <c r="J2" s="42">
        <v>16000</v>
      </c>
      <c r="K2" s="42">
        <v>263000</v>
      </c>
      <c r="M2" s="42" t="e">
        <f>VLOOKUP(H2,[1]视频!$G$2:$M$83,6,FALSE)</f>
        <v>#N/A</v>
      </c>
      <c r="N2" s="68">
        <f t="shared" ref="N2:N17" si="0">K2/J2</f>
        <v>16.4375</v>
      </c>
      <c r="O2" s="68">
        <f t="shared" ref="O2:O17" si="1">X2/J2</f>
        <v>1.2500000000000001E-2</v>
      </c>
      <c r="P2" s="68">
        <f t="shared" ref="P2:P7" si="2">X2/K2</f>
        <v>7.6045627376425851E-4</v>
      </c>
      <c r="Q2" s="42" t="s">
        <v>747</v>
      </c>
      <c r="R2" s="42" t="s">
        <v>753</v>
      </c>
      <c r="S2" s="42" t="s">
        <v>1168</v>
      </c>
      <c r="T2" s="42" t="s">
        <v>859</v>
      </c>
      <c r="U2" s="42" t="s">
        <v>1169</v>
      </c>
      <c r="V2" s="42" t="s">
        <v>1170</v>
      </c>
      <c r="W2" s="42" t="s">
        <v>766</v>
      </c>
      <c r="X2" s="42">
        <v>200</v>
      </c>
    </row>
    <row r="3" spans="1:30" hidden="1">
      <c r="A3" s="42" t="s">
        <v>1171</v>
      </c>
      <c r="B3" s="42" t="s">
        <v>1172</v>
      </c>
      <c r="D3" s="42" t="s">
        <v>1173</v>
      </c>
      <c r="E3" s="42" t="s">
        <v>1174</v>
      </c>
      <c r="F3" s="42" t="s">
        <v>746</v>
      </c>
      <c r="G3" s="42" t="s">
        <v>1175</v>
      </c>
      <c r="H3" s="42" t="s">
        <v>1176</v>
      </c>
      <c r="J3" s="42">
        <v>23000</v>
      </c>
      <c r="K3" s="42">
        <v>77000</v>
      </c>
      <c r="M3" s="42" t="e">
        <f>VLOOKUP(H3,[1]视频!$G$2:$M$83,6,FALSE)</f>
        <v>#N/A</v>
      </c>
      <c r="N3" s="68">
        <f t="shared" si="0"/>
        <v>3.347826086956522</v>
      </c>
      <c r="O3" s="68">
        <f t="shared" si="1"/>
        <v>8.6956521739130436E-3</v>
      </c>
      <c r="P3" s="68">
        <f t="shared" si="2"/>
        <v>2.5974025974025974E-3</v>
      </c>
      <c r="Q3" s="42" t="s">
        <v>747</v>
      </c>
      <c r="R3" s="42" t="s">
        <v>753</v>
      </c>
      <c r="S3" s="42" t="s">
        <v>1177</v>
      </c>
      <c r="T3" s="42" t="s">
        <v>859</v>
      </c>
      <c r="U3" s="42" t="s">
        <v>1169</v>
      </c>
      <c r="V3" s="42" t="s">
        <v>1170</v>
      </c>
      <c r="W3" s="42" t="s">
        <v>755</v>
      </c>
      <c r="X3" s="42">
        <v>200</v>
      </c>
    </row>
    <row r="4" spans="1:30" hidden="1">
      <c r="A4" s="42" t="s">
        <v>1178</v>
      </c>
      <c r="B4" s="42" t="s">
        <v>1179</v>
      </c>
      <c r="D4" s="42" t="s">
        <v>1180</v>
      </c>
      <c r="E4" s="42" t="s">
        <v>1181</v>
      </c>
      <c r="F4" s="42" t="s">
        <v>746</v>
      </c>
      <c r="G4" s="42" t="s">
        <v>1182</v>
      </c>
      <c r="H4" s="42" t="s">
        <v>1183</v>
      </c>
      <c r="J4" s="42">
        <v>0.104</v>
      </c>
      <c r="K4" s="42">
        <v>27000</v>
      </c>
      <c r="M4" s="42" t="e">
        <f>VLOOKUP(H4,[1]视频!$G$2:$M$83,6,FALSE)</f>
        <v>#N/A</v>
      </c>
      <c r="N4" s="68">
        <f t="shared" si="0"/>
        <v>259615.38461538462</v>
      </c>
      <c r="O4" s="68">
        <f t="shared" si="1"/>
        <v>1923.0769230769231</v>
      </c>
      <c r="P4" s="68">
        <f t="shared" si="2"/>
        <v>7.4074074074074077E-3</v>
      </c>
      <c r="Q4" s="42" t="s">
        <v>747</v>
      </c>
      <c r="R4" s="42" t="s">
        <v>1184</v>
      </c>
      <c r="S4" s="42" t="s">
        <v>1185</v>
      </c>
      <c r="T4" s="42" t="s">
        <v>859</v>
      </c>
      <c r="U4" s="42" t="s">
        <v>1169</v>
      </c>
      <c r="V4" s="42" t="s">
        <v>1170</v>
      </c>
      <c r="W4" s="42" t="s">
        <v>755</v>
      </c>
      <c r="X4" s="42">
        <v>200</v>
      </c>
    </row>
    <row r="5" spans="1:30" hidden="1">
      <c r="A5" s="42" t="s">
        <v>776</v>
      </c>
      <c r="B5" s="42" t="s">
        <v>777</v>
      </c>
      <c r="D5" s="42" t="s">
        <v>778</v>
      </c>
      <c r="E5" s="42" t="s">
        <v>778</v>
      </c>
      <c r="F5" s="42" t="s">
        <v>746</v>
      </c>
      <c r="G5" s="42" t="s">
        <v>779</v>
      </c>
      <c r="H5" s="42" t="s">
        <v>780</v>
      </c>
      <c r="I5" s="44"/>
      <c r="J5" s="42">
        <v>11000</v>
      </c>
      <c r="K5" s="42">
        <v>250000</v>
      </c>
      <c r="M5" s="42">
        <f>VLOOKUP(H5,[1]视频!$G$2:$M$83,6,FALSE)</f>
        <v>0</v>
      </c>
      <c r="N5" s="68">
        <f t="shared" si="0"/>
        <v>22.727272727272727</v>
      </c>
      <c r="O5" s="68">
        <f t="shared" si="1"/>
        <v>1.8181818181818181E-2</v>
      </c>
      <c r="P5" s="68">
        <f t="shared" ref="P5:P8" si="3">U5/K5</f>
        <v>1.1999999999999999E-3</v>
      </c>
      <c r="Q5" s="42" t="s">
        <v>772</v>
      </c>
      <c r="R5" s="42" t="s">
        <v>781</v>
      </c>
      <c r="S5" s="42" t="s">
        <v>782</v>
      </c>
      <c r="T5" s="42" t="s">
        <v>399</v>
      </c>
      <c r="U5" s="42">
        <v>300</v>
      </c>
      <c r="V5" s="42" t="s">
        <v>783</v>
      </c>
      <c r="W5" s="42" t="s">
        <v>784</v>
      </c>
      <c r="X5" s="42">
        <v>200</v>
      </c>
    </row>
    <row r="6" spans="1:30" hidden="1">
      <c r="A6" s="42" t="s">
        <v>1186</v>
      </c>
      <c r="B6" s="42" t="s">
        <v>1187</v>
      </c>
      <c r="D6" s="42" t="s">
        <v>1188</v>
      </c>
      <c r="E6" s="42" t="s">
        <v>1189</v>
      </c>
      <c r="F6" s="42" t="s">
        <v>759</v>
      </c>
      <c r="G6" s="42" t="s">
        <v>1190</v>
      </c>
      <c r="H6" s="42" t="s">
        <v>1191</v>
      </c>
      <c r="J6" s="42">
        <v>5600</v>
      </c>
      <c r="K6" s="42">
        <v>46000</v>
      </c>
      <c r="M6" s="42" t="e">
        <f>VLOOKUP(H6,[1]视频!$G$2:$M$83,6,FALSE)</f>
        <v>#N/A</v>
      </c>
      <c r="N6" s="68">
        <f t="shared" si="0"/>
        <v>8.2142857142857135</v>
      </c>
      <c r="O6" s="68">
        <f t="shared" si="1"/>
        <v>3.5714285714285712E-2</v>
      </c>
      <c r="P6" s="68">
        <f t="shared" si="3"/>
        <v>6.5217391304347823E-3</v>
      </c>
      <c r="Q6" s="42" t="s">
        <v>772</v>
      </c>
      <c r="R6" s="42" t="s">
        <v>1192</v>
      </c>
      <c r="S6" s="42" t="s">
        <v>1193</v>
      </c>
      <c r="T6" s="42" t="s">
        <v>859</v>
      </c>
      <c r="U6" s="42">
        <v>300</v>
      </c>
      <c r="V6" s="42" t="s">
        <v>1194</v>
      </c>
      <c r="W6" s="42" t="s">
        <v>1047</v>
      </c>
      <c r="X6" s="42">
        <v>200</v>
      </c>
    </row>
    <row r="7" spans="1:30" hidden="1">
      <c r="A7" s="42" t="s">
        <v>792</v>
      </c>
      <c r="B7" s="42" t="s">
        <v>1195</v>
      </c>
      <c r="D7" s="42" t="s">
        <v>1196</v>
      </c>
      <c r="E7" s="42" t="s">
        <v>1197</v>
      </c>
      <c r="F7" s="42" t="s">
        <v>837</v>
      </c>
      <c r="G7" s="42" t="s">
        <v>1198</v>
      </c>
      <c r="H7" s="42" t="s">
        <v>1199</v>
      </c>
      <c r="J7" s="42">
        <v>15000</v>
      </c>
      <c r="K7" s="42">
        <v>14000</v>
      </c>
      <c r="M7" s="42" t="e">
        <f>VLOOKUP(H7,[1]视频!$G$2:$M$83,6,FALSE)</f>
        <v>#N/A</v>
      </c>
      <c r="N7" s="68">
        <f t="shared" si="0"/>
        <v>0.93333333333333335</v>
      </c>
      <c r="O7" s="68">
        <f t="shared" si="1"/>
        <v>1.3333333333333334E-2</v>
      </c>
      <c r="P7" s="68">
        <f t="shared" si="2"/>
        <v>1.4285714285714285E-2</v>
      </c>
      <c r="Q7" s="42" t="s">
        <v>747</v>
      </c>
      <c r="R7" s="42" t="s">
        <v>1200</v>
      </c>
      <c r="S7" s="42" t="s">
        <v>749</v>
      </c>
      <c r="T7" s="42" t="s">
        <v>399</v>
      </c>
      <c r="U7" s="42" t="s">
        <v>1169</v>
      </c>
      <c r="V7" s="42" t="s">
        <v>1201</v>
      </c>
      <c r="W7" s="42" t="s">
        <v>940</v>
      </c>
      <c r="X7" s="42">
        <v>200</v>
      </c>
    </row>
    <row r="8" spans="1:30" hidden="1">
      <c r="A8" s="42" t="s">
        <v>812</v>
      </c>
      <c r="B8" s="42" t="s">
        <v>813</v>
      </c>
      <c r="D8" s="42" t="s">
        <v>814</v>
      </c>
      <c r="E8" s="42" t="s">
        <v>815</v>
      </c>
      <c r="F8" s="42" t="s">
        <v>746</v>
      </c>
      <c r="G8" s="42" t="s">
        <v>816</v>
      </c>
      <c r="H8" s="42" t="s">
        <v>817</v>
      </c>
      <c r="J8" s="42">
        <v>11000</v>
      </c>
      <c r="K8" s="42">
        <v>170000</v>
      </c>
      <c r="M8" s="42">
        <f>VLOOKUP(H8,[1]视频!$G$2:$M$83,6,FALSE)</f>
        <v>0</v>
      </c>
      <c r="N8" s="68">
        <f t="shared" si="0"/>
        <v>15.454545454545455</v>
      </c>
      <c r="O8" s="68">
        <f t="shared" si="1"/>
        <v>1.8181818181818181E-2</v>
      </c>
      <c r="P8" s="68">
        <f t="shared" si="3"/>
        <v>1.7647058823529412E-3</v>
      </c>
      <c r="Q8" s="42" t="s">
        <v>747</v>
      </c>
      <c r="R8" s="42" t="s">
        <v>753</v>
      </c>
      <c r="S8" s="42" t="s">
        <v>818</v>
      </c>
      <c r="T8" s="42" t="s">
        <v>399</v>
      </c>
      <c r="U8" s="42">
        <v>300</v>
      </c>
      <c r="V8" s="42" t="s">
        <v>819</v>
      </c>
      <c r="W8" s="42" t="s">
        <v>820</v>
      </c>
      <c r="X8" s="42">
        <v>200</v>
      </c>
    </row>
    <row r="9" spans="1:30" hidden="1">
      <c r="A9" s="42" t="s">
        <v>1202</v>
      </c>
      <c r="B9" s="42" t="s">
        <v>1203</v>
      </c>
      <c r="D9" s="42" t="s">
        <v>1204</v>
      </c>
      <c r="E9" s="42" t="s">
        <v>1205</v>
      </c>
      <c r="F9" s="42" t="s">
        <v>746</v>
      </c>
      <c r="G9" s="42" t="s">
        <v>1206</v>
      </c>
      <c r="H9" s="42" t="s">
        <v>1207</v>
      </c>
      <c r="I9" s="44"/>
      <c r="J9" s="42">
        <v>13000</v>
      </c>
      <c r="K9" s="42">
        <v>50000</v>
      </c>
      <c r="M9" s="42" t="e">
        <f>VLOOKUP(H9,[1]视频!$G$2:$M$83,6,FALSE)</f>
        <v>#N/A</v>
      </c>
      <c r="N9" s="68">
        <f t="shared" si="0"/>
        <v>3.8461538461538463</v>
      </c>
      <c r="O9" s="68">
        <f t="shared" si="1"/>
        <v>1.5384615384615385E-2</v>
      </c>
      <c r="P9" s="68">
        <f t="shared" ref="P9:P13" si="4">X9/K9</f>
        <v>4.0000000000000001E-3</v>
      </c>
      <c r="Q9" s="42" t="s">
        <v>772</v>
      </c>
      <c r="R9" s="42" t="s">
        <v>781</v>
      </c>
      <c r="S9" s="42" t="s">
        <v>1208</v>
      </c>
      <c r="T9" s="42" t="s">
        <v>859</v>
      </c>
      <c r="U9" s="42" t="s">
        <v>1169</v>
      </c>
      <c r="V9" s="42" t="s">
        <v>1209</v>
      </c>
      <c r="W9" s="42" t="s">
        <v>1210</v>
      </c>
      <c r="X9" s="42">
        <v>200</v>
      </c>
    </row>
    <row r="10" spans="1:30">
      <c r="A10" s="42" t="s">
        <v>1211</v>
      </c>
      <c r="B10" s="46" t="s">
        <v>1212</v>
      </c>
      <c r="C10" s="46" t="s">
        <v>1166</v>
      </c>
      <c r="D10" s="42" t="s">
        <v>41</v>
      </c>
      <c r="E10" s="42" t="s">
        <v>44</v>
      </c>
      <c r="F10" s="42" t="s">
        <v>759</v>
      </c>
      <c r="G10" s="42" t="s">
        <v>42</v>
      </c>
      <c r="H10" s="42" t="s">
        <v>43</v>
      </c>
      <c r="I10" s="42" t="s">
        <v>1167</v>
      </c>
      <c r="J10" s="42">
        <v>12755</v>
      </c>
      <c r="K10" s="42">
        <v>161000</v>
      </c>
      <c r="M10" s="42" t="e">
        <f>VLOOKUP(H10,[1]视频!$G$2:$M$83,6,FALSE)</f>
        <v>#N/A</v>
      </c>
      <c r="N10" s="68">
        <f t="shared" si="0"/>
        <v>12.622500980007841</v>
      </c>
      <c r="O10" s="68">
        <f t="shared" si="1"/>
        <v>1.5680125441003528E-2</v>
      </c>
      <c r="P10" s="68">
        <f t="shared" si="4"/>
        <v>1.2422360248447205E-3</v>
      </c>
      <c r="Q10" s="42" t="s">
        <v>747</v>
      </c>
      <c r="R10" s="42" t="s">
        <v>753</v>
      </c>
      <c r="S10" s="42" t="s">
        <v>1213</v>
      </c>
      <c r="T10" s="42" t="s">
        <v>399</v>
      </c>
      <c r="U10" s="42" t="s">
        <v>1169</v>
      </c>
      <c r="V10" s="42" t="s">
        <v>1214</v>
      </c>
      <c r="W10" s="42" t="s">
        <v>766</v>
      </c>
      <c r="X10" s="42">
        <v>200</v>
      </c>
    </row>
    <row r="11" spans="1:30" hidden="1">
      <c r="A11" s="42" t="s">
        <v>1215</v>
      </c>
      <c r="B11" s="42" t="s">
        <v>1216</v>
      </c>
      <c r="D11" s="42" t="s">
        <v>1217</v>
      </c>
      <c r="E11" s="42" t="s">
        <v>1218</v>
      </c>
      <c r="F11" s="42" t="s">
        <v>759</v>
      </c>
      <c r="G11" s="42" t="s">
        <v>1216</v>
      </c>
      <c r="H11" s="42" t="s">
        <v>1219</v>
      </c>
      <c r="J11" s="42">
        <v>35000</v>
      </c>
      <c r="K11" s="42">
        <v>62000</v>
      </c>
      <c r="M11" s="42" t="e">
        <f>VLOOKUP(H11,[1]视频!$G$2:$M$83,6,FALSE)</f>
        <v>#N/A</v>
      </c>
      <c r="N11" s="68">
        <f t="shared" si="0"/>
        <v>1.7714285714285714</v>
      </c>
      <c r="O11" s="68">
        <f t="shared" si="1"/>
        <v>8.5714285714285719E-3</v>
      </c>
      <c r="P11" s="68">
        <f t="shared" si="4"/>
        <v>4.8387096774193551E-3</v>
      </c>
      <c r="Q11" s="42" t="s">
        <v>747</v>
      </c>
      <c r="R11" s="42" t="s">
        <v>1220</v>
      </c>
      <c r="S11" s="42" t="s">
        <v>764</v>
      </c>
      <c r="T11" s="42" t="s">
        <v>859</v>
      </c>
      <c r="U11" s="42" t="s">
        <v>1221</v>
      </c>
      <c r="V11" s="42" t="s">
        <v>1222</v>
      </c>
      <c r="W11" s="42" t="s">
        <v>820</v>
      </c>
      <c r="X11" s="42">
        <v>300</v>
      </c>
    </row>
    <row r="12" spans="1:30">
      <c r="A12" s="42" t="s">
        <v>1223</v>
      </c>
      <c r="B12" s="46" t="s">
        <v>1224</v>
      </c>
      <c r="C12" s="46" t="s">
        <v>1166</v>
      </c>
      <c r="D12" s="42" t="s">
        <v>50</v>
      </c>
      <c r="E12" s="42" t="s">
        <v>53</v>
      </c>
      <c r="F12" s="42" t="s">
        <v>746</v>
      </c>
      <c r="G12" s="42" t="s">
        <v>51</v>
      </c>
      <c r="H12" s="42" t="s">
        <v>52</v>
      </c>
      <c r="I12" s="42" t="s">
        <v>1167</v>
      </c>
      <c r="J12" s="42">
        <v>10000</v>
      </c>
      <c r="K12" s="42">
        <v>125000</v>
      </c>
      <c r="M12" s="42" t="e">
        <f>VLOOKUP(H12,[1]视频!$G$2:$M$83,6,FALSE)</f>
        <v>#N/A</v>
      </c>
      <c r="N12" s="68">
        <f t="shared" si="0"/>
        <v>12.5</v>
      </c>
      <c r="O12" s="68">
        <f t="shared" si="1"/>
        <v>0.02</v>
      </c>
      <c r="P12" s="68">
        <f t="shared" si="4"/>
        <v>1.6000000000000001E-3</v>
      </c>
      <c r="Q12" s="42" t="s">
        <v>747</v>
      </c>
      <c r="R12" s="42" t="s">
        <v>1225</v>
      </c>
      <c r="S12" s="42" t="s">
        <v>852</v>
      </c>
      <c r="T12" s="42" t="s">
        <v>399</v>
      </c>
      <c r="U12" s="42" t="s">
        <v>1169</v>
      </c>
      <c r="V12" s="42" t="s">
        <v>1170</v>
      </c>
      <c r="W12" s="42" t="s">
        <v>766</v>
      </c>
      <c r="X12" s="42">
        <v>200</v>
      </c>
    </row>
    <row r="13" spans="1:30" hidden="1">
      <c r="A13" s="42" t="s">
        <v>1226</v>
      </c>
      <c r="B13" s="42" t="s">
        <v>1227</v>
      </c>
      <c r="D13" s="42" t="s">
        <v>1228</v>
      </c>
      <c r="E13" s="42" t="s">
        <v>1228</v>
      </c>
      <c r="F13" s="42" t="s">
        <v>746</v>
      </c>
      <c r="G13" s="42" t="s">
        <v>1229</v>
      </c>
      <c r="H13" s="42" t="s">
        <v>1230</v>
      </c>
      <c r="I13" s="44"/>
      <c r="J13" s="42">
        <v>1330</v>
      </c>
      <c r="K13" s="42">
        <v>839</v>
      </c>
      <c r="M13" s="42" t="e">
        <f>VLOOKUP(H13,[1]视频!$G$2:$M$83,6,FALSE)</f>
        <v>#N/A</v>
      </c>
      <c r="N13" s="68">
        <f t="shared" si="0"/>
        <v>0.63082706766917296</v>
      </c>
      <c r="O13" s="68">
        <f t="shared" si="1"/>
        <v>0</v>
      </c>
      <c r="P13" s="68">
        <f t="shared" si="4"/>
        <v>0</v>
      </c>
      <c r="Q13" s="42" t="s">
        <v>772</v>
      </c>
      <c r="R13" s="42" t="s">
        <v>1109</v>
      </c>
      <c r="S13" s="42" t="s">
        <v>1231</v>
      </c>
      <c r="T13" s="42" t="s">
        <v>399</v>
      </c>
      <c r="U13" s="42">
        <v>0</v>
      </c>
      <c r="V13" s="42" t="s">
        <v>1170</v>
      </c>
      <c r="W13" s="42" t="s">
        <v>820</v>
      </c>
      <c r="X13" s="42">
        <v>0</v>
      </c>
    </row>
    <row r="14" spans="1:30" hidden="1">
      <c r="A14" s="42" t="s">
        <v>1232</v>
      </c>
      <c r="B14" s="42" t="s">
        <v>1233</v>
      </c>
      <c r="D14" s="42" t="s">
        <v>1234</v>
      </c>
      <c r="E14" s="42" t="s">
        <v>1235</v>
      </c>
      <c r="F14" s="42" t="s">
        <v>746</v>
      </c>
      <c r="G14" s="42" t="s">
        <v>1236</v>
      </c>
      <c r="H14" s="42" t="s">
        <v>1237</v>
      </c>
      <c r="J14" s="42">
        <v>10000</v>
      </c>
      <c r="K14" s="42">
        <v>59000</v>
      </c>
      <c r="M14" s="42" t="e">
        <f>VLOOKUP(H14,[1]视频!$G$2:$M$83,6,FALSE)</f>
        <v>#N/A</v>
      </c>
      <c r="N14" s="68">
        <f t="shared" si="0"/>
        <v>5.9</v>
      </c>
      <c r="O14" s="68">
        <f t="shared" si="1"/>
        <v>0.02</v>
      </c>
      <c r="P14" s="68">
        <f>U14/K14</f>
        <v>5.084745762711864E-3</v>
      </c>
      <c r="Q14" s="42" t="s">
        <v>747</v>
      </c>
      <c r="R14" s="42" t="s">
        <v>753</v>
      </c>
      <c r="S14" s="42" t="s">
        <v>827</v>
      </c>
      <c r="T14" s="42" t="s">
        <v>1171</v>
      </c>
      <c r="U14" s="42">
        <v>300</v>
      </c>
      <c r="V14" s="42" t="s">
        <v>1238</v>
      </c>
      <c r="W14" s="42" t="s">
        <v>1047</v>
      </c>
      <c r="X14" s="42">
        <v>200</v>
      </c>
    </row>
    <row r="15" spans="1:30" hidden="1">
      <c r="A15" s="42" t="s">
        <v>1239</v>
      </c>
      <c r="B15" s="42" t="s">
        <v>1240</v>
      </c>
      <c r="D15" s="42" t="s">
        <v>1241</v>
      </c>
      <c r="E15" s="42" t="s">
        <v>1242</v>
      </c>
      <c r="F15" s="42" t="s">
        <v>746</v>
      </c>
      <c r="G15" s="42" t="s">
        <v>1243</v>
      </c>
      <c r="H15" s="42" t="s">
        <v>1244</v>
      </c>
      <c r="J15" s="42">
        <v>11000</v>
      </c>
      <c r="K15" s="42">
        <v>44000</v>
      </c>
      <c r="M15" s="42" t="e">
        <f>VLOOKUP(H15,[1]视频!$G$2:$M$83,6,FALSE)</f>
        <v>#N/A</v>
      </c>
      <c r="N15" s="68">
        <f t="shared" si="0"/>
        <v>4</v>
      </c>
      <c r="O15" s="68">
        <f t="shared" si="1"/>
        <v>1.8181818181818181E-2</v>
      </c>
      <c r="P15" s="68">
        <f t="shared" ref="P15:P17" si="5">X15/K15</f>
        <v>4.5454545454545452E-3</v>
      </c>
      <c r="Q15" s="42" t="s">
        <v>747</v>
      </c>
      <c r="R15" s="42" t="s">
        <v>1245</v>
      </c>
      <c r="S15" s="42" t="s">
        <v>1168</v>
      </c>
      <c r="T15" s="42" t="s">
        <v>859</v>
      </c>
      <c r="U15" s="42" t="s">
        <v>1169</v>
      </c>
      <c r="V15" s="42" t="s">
        <v>1170</v>
      </c>
      <c r="W15" s="42" t="s">
        <v>755</v>
      </c>
      <c r="X15" s="42">
        <v>200</v>
      </c>
    </row>
    <row r="16" spans="1:30" hidden="1">
      <c r="A16" s="42" t="s">
        <v>1246</v>
      </c>
      <c r="B16" s="42" t="s">
        <v>1247</v>
      </c>
      <c r="D16" s="42" t="s">
        <v>1248</v>
      </c>
      <c r="E16" s="42" t="s">
        <v>1249</v>
      </c>
      <c r="F16" s="42" t="s">
        <v>746</v>
      </c>
      <c r="G16" s="42" t="s">
        <v>1250</v>
      </c>
      <c r="H16" s="42" t="s">
        <v>1251</v>
      </c>
      <c r="I16" s="44"/>
      <c r="J16" s="42">
        <v>18789</v>
      </c>
      <c r="K16" s="42">
        <v>87000</v>
      </c>
      <c r="M16" s="42" t="e">
        <f>VLOOKUP(H16,[1]视频!$G$2:$M$83,6,FALSE)</f>
        <v>#N/A</v>
      </c>
      <c r="N16" s="68">
        <f t="shared" si="0"/>
        <v>4.6303688328277186</v>
      </c>
      <c r="O16" s="68">
        <f t="shared" si="1"/>
        <v>1.0644526052477513E-2</v>
      </c>
      <c r="P16" s="68">
        <f t="shared" si="5"/>
        <v>2.2988505747126436E-3</v>
      </c>
      <c r="Q16" s="42" t="s">
        <v>1252</v>
      </c>
      <c r="R16" s="42" t="s">
        <v>753</v>
      </c>
      <c r="S16" s="42" t="s">
        <v>1168</v>
      </c>
      <c r="T16" s="42" t="s">
        <v>750</v>
      </c>
      <c r="U16" s="42" t="s">
        <v>1169</v>
      </c>
      <c r="V16" s="42" t="s">
        <v>1253</v>
      </c>
      <c r="W16" s="42" t="s">
        <v>1254</v>
      </c>
      <c r="X16" s="42">
        <v>200</v>
      </c>
    </row>
    <row r="17" spans="1:24" hidden="1">
      <c r="A17" s="42" t="s">
        <v>1255</v>
      </c>
      <c r="B17" s="42" t="s">
        <v>1256</v>
      </c>
      <c r="D17" s="42" t="s">
        <v>1257</v>
      </c>
      <c r="E17" s="42" t="s">
        <v>1258</v>
      </c>
      <c r="F17" s="42" t="s">
        <v>746</v>
      </c>
      <c r="G17" s="42" t="s">
        <v>1259</v>
      </c>
      <c r="H17" s="42" t="s">
        <v>1260</v>
      </c>
      <c r="I17" s="44"/>
      <c r="J17" s="42">
        <v>32000</v>
      </c>
      <c r="K17" s="42">
        <v>89000</v>
      </c>
      <c r="M17" s="42" t="e">
        <f>VLOOKUP(H17,[1]视频!$G$2:$M$83,6,FALSE)</f>
        <v>#N/A</v>
      </c>
      <c r="N17" s="68">
        <f t="shared" si="0"/>
        <v>2.78125</v>
      </c>
      <c r="O17" s="68">
        <f t="shared" si="1"/>
        <v>9.3749999999999997E-3</v>
      </c>
      <c r="P17" s="68">
        <f t="shared" si="5"/>
        <v>3.3707865168539327E-3</v>
      </c>
      <c r="Q17" s="42" t="s">
        <v>747</v>
      </c>
      <c r="R17" s="42" t="s">
        <v>1261</v>
      </c>
      <c r="S17" s="42" t="s">
        <v>979</v>
      </c>
      <c r="T17" s="42" t="s">
        <v>754</v>
      </c>
      <c r="U17" s="42" t="s">
        <v>1221</v>
      </c>
      <c r="V17" s="42" t="s">
        <v>1262</v>
      </c>
      <c r="W17" s="42" t="s">
        <v>1263</v>
      </c>
      <c r="X17" s="42">
        <v>300</v>
      </c>
    </row>
    <row r="18" spans="1:24" hidden="1">
      <c r="A18" s="42" t="s">
        <v>950</v>
      </c>
      <c r="B18" s="42" t="s">
        <v>671</v>
      </c>
      <c r="D18" s="42" t="s">
        <v>672</v>
      </c>
      <c r="E18" s="42" t="s">
        <v>1264</v>
      </c>
      <c r="F18" s="42" t="s">
        <v>746</v>
      </c>
      <c r="G18" s="42" t="s">
        <v>673</v>
      </c>
      <c r="H18" s="42" t="s">
        <v>674</v>
      </c>
      <c r="I18" s="44"/>
      <c r="J18" s="42">
        <v>13000</v>
      </c>
      <c r="K18" s="42">
        <v>115000</v>
      </c>
      <c r="M18" s="42">
        <f>VLOOKUP(H18,[1]视频!$G$2:$M$83,6,FALSE)</f>
        <v>0</v>
      </c>
      <c r="N18" s="68"/>
      <c r="O18" s="68"/>
      <c r="P18" s="68"/>
      <c r="Q18" s="42" t="s">
        <v>772</v>
      </c>
      <c r="R18" s="42" t="s">
        <v>951</v>
      </c>
      <c r="S18" s="42" t="s">
        <v>749</v>
      </c>
      <c r="T18" s="42" t="s">
        <v>952</v>
      </c>
      <c r="U18" s="42" t="s">
        <v>1169</v>
      </c>
      <c r="V18" s="42" t="s">
        <v>953</v>
      </c>
      <c r="W18" s="42" t="s">
        <v>954</v>
      </c>
      <c r="X18" s="42" t="s">
        <v>1265</v>
      </c>
    </row>
    <row r="19" spans="1:24">
      <c r="A19" s="42" t="s">
        <v>1266</v>
      </c>
      <c r="B19" s="46" t="s">
        <v>1267</v>
      </c>
      <c r="C19" s="46" t="s">
        <v>1166</v>
      </c>
      <c r="D19" s="42" t="s">
        <v>58</v>
      </c>
      <c r="E19" s="42" t="s">
        <v>58</v>
      </c>
      <c r="F19" s="42" t="s">
        <v>759</v>
      </c>
      <c r="G19" s="42" t="s">
        <v>59</v>
      </c>
      <c r="H19" s="42" t="s">
        <v>60</v>
      </c>
      <c r="I19" s="42" t="s">
        <v>1167</v>
      </c>
      <c r="J19" s="42">
        <v>32000</v>
      </c>
      <c r="K19" s="42">
        <v>290000</v>
      </c>
      <c r="M19" s="42" t="e">
        <f>VLOOKUP(H19,[1]视频!$G$2:$M$83,6,FALSE)</f>
        <v>#N/A</v>
      </c>
      <c r="N19" s="68">
        <f t="shared" ref="N19:N37" si="6">K19/J19</f>
        <v>9.0625</v>
      </c>
      <c r="O19" s="68">
        <f t="shared" ref="O19:O37" si="7">X19/J19</f>
        <v>9.3749999999999997E-3</v>
      </c>
      <c r="P19" s="68">
        <f t="shared" ref="P19:P22" si="8">X19/K19</f>
        <v>1.0344827586206897E-3</v>
      </c>
      <c r="Q19" s="42" t="s">
        <v>747</v>
      </c>
      <c r="R19" s="42" t="s">
        <v>753</v>
      </c>
      <c r="S19" s="42" t="s">
        <v>749</v>
      </c>
      <c r="T19" s="42" t="s">
        <v>939</v>
      </c>
      <c r="U19" s="42" t="s">
        <v>1221</v>
      </c>
      <c r="V19" s="42" t="s">
        <v>1170</v>
      </c>
      <c r="W19" s="42" t="s">
        <v>766</v>
      </c>
      <c r="X19" s="42">
        <v>300</v>
      </c>
    </row>
    <row r="20" spans="1:24" hidden="1">
      <c r="A20" s="42" t="s">
        <v>836</v>
      </c>
      <c r="B20" s="42" t="s">
        <v>678</v>
      </c>
      <c r="D20" s="42" t="s">
        <v>679</v>
      </c>
      <c r="E20" s="42" t="s">
        <v>1268</v>
      </c>
      <c r="F20" s="42" t="s">
        <v>837</v>
      </c>
      <c r="G20" s="42" t="s">
        <v>680</v>
      </c>
      <c r="H20" s="42" t="s">
        <v>681</v>
      </c>
      <c r="I20" s="44"/>
      <c r="J20" s="42">
        <v>10500</v>
      </c>
      <c r="K20" s="42">
        <v>156000</v>
      </c>
      <c r="M20" s="42">
        <f>VLOOKUP(H20,[1]视频!$G$2:$M$83,6,FALSE)</f>
        <v>0</v>
      </c>
      <c r="N20" s="68">
        <f t="shared" si="6"/>
        <v>14.857142857142858</v>
      </c>
      <c r="O20" s="68">
        <f t="shared" si="7"/>
        <v>1.9047619047619049E-2</v>
      </c>
      <c r="P20" s="68">
        <f t="shared" ref="P20:P28" si="9">U20/K20</f>
        <v>1.9230769230769232E-3</v>
      </c>
      <c r="Q20" s="42" t="s">
        <v>838</v>
      </c>
      <c r="R20" s="42" t="s">
        <v>839</v>
      </c>
      <c r="S20" s="42" t="s">
        <v>840</v>
      </c>
      <c r="T20" s="42" t="s">
        <v>750</v>
      </c>
      <c r="U20" s="42">
        <v>300</v>
      </c>
      <c r="V20" s="42" t="s">
        <v>841</v>
      </c>
      <c r="W20" s="42" t="s">
        <v>755</v>
      </c>
      <c r="X20" s="42">
        <v>200</v>
      </c>
    </row>
    <row r="21" spans="1:24" hidden="1">
      <c r="A21" s="42" t="s">
        <v>1269</v>
      </c>
      <c r="B21" s="42" t="s">
        <v>1270</v>
      </c>
      <c r="D21" s="42" t="s">
        <v>1271</v>
      </c>
      <c r="E21" s="42" t="s">
        <v>1272</v>
      </c>
      <c r="F21" s="42" t="s">
        <v>746</v>
      </c>
      <c r="G21" s="42" t="s">
        <v>1273</v>
      </c>
      <c r="H21" s="42" t="s">
        <v>1274</v>
      </c>
      <c r="J21" s="42">
        <v>10868</v>
      </c>
      <c r="K21" s="42">
        <v>26000</v>
      </c>
      <c r="M21" s="42" t="e">
        <f>VLOOKUP(H21,[1]视频!$G$2:$M$83,6,FALSE)</f>
        <v>#N/A</v>
      </c>
      <c r="N21" s="68">
        <f t="shared" si="6"/>
        <v>2.3923444976076556</v>
      </c>
      <c r="O21" s="68">
        <f t="shared" si="7"/>
        <v>1.8402649981597349E-2</v>
      </c>
      <c r="P21" s="68">
        <f t="shared" si="8"/>
        <v>7.6923076923076927E-3</v>
      </c>
      <c r="Q21" s="42" t="s">
        <v>747</v>
      </c>
      <c r="R21" s="42" t="s">
        <v>1275</v>
      </c>
      <c r="S21" s="42" t="s">
        <v>1276</v>
      </c>
      <c r="T21" s="42" t="s">
        <v>1277</v>
      </c>
      <c r="U21" s="42" t="s">
        <v>1169</v>
      </c>
      <c r="V21" s="42" t="s">
        <v>1278</v>
      </c>
      <c r="W21" s="42" t="s">
        <v>820</v>
      </c>
      <c r="X21" s="42">
        <v>200</v>
      </c>
    </row>
    <row r="22" spans="1:24">
      <c r="A22" s="42" t="s">
        <v>1279</v>
      </c>
      <c r="B22" s="46" t="s">
        <v>66</v>
      </c>
      <c r="C22" s="46" t="s">
        <v>1166</v>
      </c>
      <c r="D22" s="42" t="s">
        <v>67</v>
      </c>
      <c r="E22" s="42" t="s">
        <v>67</v>
      </c>
      <c r="F22" s="42" t="s">
        <v>746</v>
      </c>
      <c r="G22" s="42" t="s">
        <v>68</v>
      </c>
      <c r="H22" s="42" t="s">
        <v>69</v>
      </c>
      <c r="I22" s="42" t="s">
        <v>1167</v>
      </c>
      <c r="J22" s="42">
        <v>12000</v>
      </c>
      <c r="K22" s="42">
        <v>98000</v>
      </c>
      <c r="M22" s="42" t="e">
        <f>VLOOKUP(H22,[1]视频!$G$2:$M$83,6,FALSE)</f>
        <v>#N/A</v>
      </c>
      <c r="N22" s="68">
        <f t="shared" si="6"/>
        <v>8.1666666666666661</v>
      </c>
      <c r="O22" s="68">
        <f t="shared" si="7"/>
        <v>1.6666666666666666E-2</v>
      </c>
      <c r="P22" s="68">
        <f t="shared" si="8"/>
        <v>2.0408163265306124E-3</v>
      </c>
      <c r="Q22" s="42" t="s">
        <v>772</v>
      </c>
      <c r="R22" s="42" t="s">
        <v>1280</v>
      </c>
      <c r="S22" s="42" t="s">
        <v>1281</v>
      </c>
      <c r="T22" s="42" t="s">
        <v>859</v>
      </c>
      <c r="U22" s="42" t="s">
        <v>1169</v>
      </c>
      <c r="V22" s="42" t="s">
        <v>1170</v>
      </c>
      <c r="W22" s="42" t="s">
        <v>766</v>
      </c>
      <c r="X22" s="42">
        <v>200</v>
      </c>
    </row>
    <row r="23" spans="1:24" hidden="1">
      <c r="A23" s="42" t="s">
        <v>842</v>
      </c>
      <c r="B23" s="42" t="s">
        <v>843</v>
      </c>
      <c r="D23" s="42" t="s">
        <v>844</v>
      </c>
      <c r="E23" s="42" t="s">
        <v>1282</v>
      </c>
      <c r="F23" s="42" t="s">
        <v>746</v>
      </c>
      <c r="G23" s="42" t="s">
        <v>845</v>
      </c>
      <c r="H23" s="42" t="s">
        <v>846</v>
      </c>
      <c r="J23" s="42">
        <v>11000</v>
      </c>
      <c r="K23" s="42">
        <v>160000</v>
      </c>
      <c r="M23" s="42">
        <f>VLOOKUP(H23,[1]视频!$G$2:$M$83,6,FALSE)</f>
        <v>0</v>
      </c>
      <c r="N23" s="68">
        <f t="shared" si="6"/>
        <v>14.545454545454545</v>
      </c>
      <c r="O23" s="68">
        <f t="shared" si="7"/>
        <v>1.8181818181818181E-2</v>
      </c>
      <c r="P23" s="68">
        <f t="shared" si="9"/>
        <v>1.8749999999999999E-3</v>
      </c>
      <c r="Q23" s="42" t="s">
        <v>747</v>
      </c>
      <c r="R23" s="42" t="s">
        <v>847</v>
      </c>
      <c r="S23" s="42" t="s">
        <v>749</v>
      </c>
      <c r="T23" s="42" t="s">
        <v>399</v>
      </c>
      <c r="U23" s="42">
        <v>300</v>
      </c>
      <c r="V23" s="42" t="s">
        <v>848</v>
      </c>
      <c r="W23" s="42" t="s">
        <v>849</v>
      </c>
      <c r="X23" s="42">
        <v>200</v>
      </c>
    </row>
    <row r="24" spans="1:24" hidden="1">
      <c r="A24" s="42" t="s">
        <v>1283</v>
      </c>
      <c r="B24" s="42" t="s">
        <v>1284</v>
      </c>
      <c r="D24" s="42" t="s">
        <v>1285</v>
      </c>
      <c r="E24" s="42" t="s">
        <v>1286</v>
      </c>
      <c r="F24" s="42" t="s">
        <v>759</v>
      </c>
      <c r="G24" s="42" t="s">
        <v>1284</v>
      </c>
      <c r="H24" s="42" t="s">
        <v>1287</v>
      </c>
      <c r="I24" s="44"/>
      <c r="J24" s="42">
        <v>31000</v>
      </c>
      <c r="K24" s="42">
        <v>96000</v>
      </c>
      <c r="M24" s="42" t="e">
        <f>VLOOKUP(H24,[1]视频!$G$2:$M$83,6,FALSE)</f>
        <v>#N/A</v>
      </c>
      <c r="N24" s="68">
        <f t="shared" si="6"/>
        <v>3.096774193548387</v>
      </c>
      <c r="O24" s="68">
        <f t="shared" si="7"/>
        <v>9.6774193548387101E-3</v>
      </c>
      <c r="P24" s="68">
        <f>X24/K24</f>
        <v>3.1250000000000002E-3</v>
      </c>
      <c r="Q24" s="42" t="s">
        <v>747</v>
      </c>
      <c r="R24" s="42" t="s">
        <v>1225</v>
      </c>
      <c r="S24" s="42" t="s">
        <v>1288</v>
      </c>
      <c r="T24" s="42" t="s">
        <v>952</v>
      </c>
      <c r="U24" s="42" t="s">
        <v>1221</v>
      </c>
      <c r="V24" s="42" t="s">
        <v>827</v>
      </c>
      <c r="W24" s="42" t="s">
        <v>766</v>
      </c>
      <c r="X24" s="42">
        <v>300</v>
      </c>
    </row>
    <row r="25" spans="1:24" hidden="1">
      <c r="A25" s="42" t="s">
        <v>850</v>
      </c>
      <c r="B25" s="42" t="s">
        <v>516</v>
      </c>
      <c r="D25" s="42" t="s">
        <v>517</v>
      </c>
      <c r="E25" s="42" t="s">
        <v>1289</v>
      </c>
      <c r="F25" s="42" t="s">
        <v>759</v>
      </c>
      <c r="G25" s="42" t="s">
        <v>516</v>
      </c>
      <c r="H25" s="42" t="s">
        <v>518</v>
      </c>
      <c r="J25" s="42">
        <v>12000</v>
      </c>
      <c r="K25" s="42">
        <v>172000</v>
      </c>
      <c r="M25" s="42">
        <f>VLOOKUP(H25,[1]视频!$G$2:$M$83,6,FALSE)</f>
        <v>0</v>
      </c>
      <c r="N25" s="68">
        <f t="shared" si="6"/>
        <v>14.333333333333334</v>
      </c>
      <c r="O25" s="68">
        <f t="shared" si="7"/>
        <v>1.6666666666666666E-2</v>
      </c>
      <c r="P25" s="68">
        <f t="shared" si="9"/>
        <v>1.7441860465116279E-3</v>
      </c>
      <c r="Q25" s="42" t="s">
        <v>747</v>
      </c>
      <c r="R25" s="42" t="s">
        <v>851</v>
      </c>
      <c r="S25" s="42" t="s">
        <v>852</v>
      </c>
      <c r="T25" s="42" t="s">
        <v>399</v>
      </c>
      <c r="U25" s="42">
        <v>300</v>
      </c>
      <c r="V25" s="42" t="s">
        <v>853</v>
      </c>
      <c r="W25" s="42" t="s">
        <v>755</v>
      </c>
      <c r="X25" s="42">
        <v>200</v>
      </c>
    </row>
    <row r="26" spans="1:24" hidden="1">
      <c r="A26" s="42" t="s">
        <v>872</v>
      </c>
      <c r="B26" s="42" t="s">
        <v>873</v>
      </c>
      <c r="D26" s="42" t="s">
        <v>557</v>
      </c>
      <c r="E26" s="42" t="s">
        <v>1290</v>
      </c>
      <c r="F26" s="42" t="s">
        <v>746</v>
      </c>
      <c r="G26" s="42" t="s">
        <v>556</v>
      </c>
      <c r="H26" s="42" t="s">
        <v>874</v>
      </c>
      <c r="J26" s="42">
        <v>36000</v>
      </c>
      <c r="K26" s="42">
        <v>437000</v>
      </c>
      <c r="M26" s="42">
        <f>VLOOKUP(H26,[1]视频!$G$2:$M$83,6,FALSE)</f>
        <v>0</v>
      </c>
      <c r="N26" s="68">
        <f t="shared" si="6"/>
        <v>12.138888888888889</v>
      </c>
      <c r="O26" s="68">
        <f t="shared" si="7"/>
        <v>8.3333333333333332E-3</v>
      </c>
      <c r="P26" s="68">
        <f t="shared" si="9"/>
        <v>1.1441647597254005E-3</v>
      </c>
      <c r="Q26" s="42" t="s">
        <v>747</v>
      </c>
      <c r="R26" s="42" t="s">
        <v>753</v>
      </c>
      <c r="S26" s="42" t="s">
        <v>875</v>
      </c>
      <c r="T26" s="42" t="s">
        <v>876</v>
      </c>
      <c r="U26" s="42">
        <v>500</v>
      </c>
      <c r="V26" s="42" t="s">
        <v>877</v>
      </c>
      <c r="W26" s="42" t="s">
        <v>755</v>
      </c>
      <c r="X26" s="42">
        <v>300</v>
      </c>
    </row>
    <row r="27" spans="1:24" hidden="1">
      <c r="A27" s="42" t="s">
        <v>890</v>
      </c>
      <c r="B27" s="42" t="s">
        <v>891</v>
      </c>
      <c r="D27" s="42" t="s">
        <v>892</v>
      </c>
      <c r="E27" s="42" t="s">
        <v>1291</v>
      </c>
      <c r="F27" s="42" t="s">
        <v>746</v>
      </c>
      <c r="G27" s="42" t="s">
        <v>893</v>
      </c>
      <c r="H27" s="42" t="s">
        <v>894</v>
      </c>
      <c r="J27" s="42">
        <v>50477</v>
      </c>
      <c r="K27" s="42">
        <v>579000</v>
      </c>
      <c r="M27" s="42">
        <f>VLOOKUP(H27,[1]视频!$G$2:$M$83,6,FALSE)</f>
        <v>0</v>
      </c>
      <c r="N27" s="68">
        <f t="shared" si="6"/>
        <v>11.470570754997325</v>
      </c>
      <c r="O27" s="68">
        <f t="shared" si="7"/>
        <v>5.9433009093250392E-3</v>
      </c>
      <c r="P27" s="68">
        <f t="shared" si="9"/>
        <v>5.1813471502590671E-4</v>
      </c>
      <c r="Q27" s="42" t="s">
        <v>772</v>
      </c>
      <c r="R27" s="42" t="s">
        <v>895</v>
      </c>
      <c r="S27" s="42" t="s">
        <v>749</v>
      </c>
      <c r="T27" s="42" t="s">
        <v>399</v>
      </c>
      <c r="U27" s="42">
        <v>300</v>
      </c>
      <c r="V27" s="42" t="s">
        <v>896</v>
      </c>
      <c r="W27" s="42" t="s">
        <v>755</v>
      </c>
      <c r="X27" s="42">
        <v>300</v>
      </c>
    </row>
    <row r="28" spans="1:24" hidden="1">
      <c r="A28" s="42" t="s">
        <v>900</v>
      </c>
      <c r="B28" s="42" t="s">
        <v>626</v>
      </c>
      <c r="D28" s="42" t="s">
        <v>901</v>
      </c>
      <c r="E28" s="42" t="s">
        <v>1292</v>
      </c>
      <c r="F28" s="42" t="s">
        <v>746</v>
      </c>
      <c r="G28" s="42" t="s">
        <v>626</v>
      </c>
      <c r="H28" s="42" t="s">
        <v>902</v>
      </c>
      <c r="J28" s="42">
        <v>63000</v>
      </c>
      <c r="K28" s="42">
        <v>687000</v>
      </c>
      <c r="M28" s="42">
        <f>VLOOKUP(H28,[1]视频!$G$2:$M$83,6,FALSE)</f>
        <v>0</v>
      </c>
      <c r="N28" s="68">
        <f t="shared" si="6"/>
        <v>10.904761904761905</v>
      </c>
      <c r="O28" s="68">
        <f t="shared" si="7"/>
        <v>4.7619047619047623E-3</v>
      </c>
      <c r="P28" s="68">
        <f t="shared" si="9"/>
        <v>7.27802037845706E-4</v>
      </c>
      <c r="Q28" s="42" t="s">
        <v>747</v>
      </c>
      <c r="R28" s="42" t="s">
        <v>903</v>
      </c>
      <c r="S28" s="42" t="s">
        <v>749</v>
      </c>
      <c r="T28" s="42" t="s">
        <v>859</v>
      </c>
      <c r="U28" s="42">
        <v>500</v>
      </c>
      <c r="V28" s="42" t="s">
        <v>904</v>
      </c>
      <c r="W28" s="42" t="s">
        <v>755</v>
      </c>
      <c r="X28" s="42">
        <v>300</v>
      </c>
    </row>
    <row r="29" spans="1:24" hidden="1">
      <c r="A29" s="42" t="s">
        <v>1293</v>
      </c>
      <c r="B29" s="42" t="s">
        <v>1294</v>
      </c>
      <c r="D29" s="42" t="s">
        <v>1295</v>
      </c>
      <c r="E29" s="42" t="s">
        <v>1296</v>
      </c>
      <c r="F29" s="42" t="s">
        <v>746</v>
      </c>
      <c r="G29" s="42" t="s">
        <v>1294</v>
      </c>
      <c r="H29" s="42" t="s">
        <v>1297</v>
      </c>
      <c r="J29" s="42">
        <v>6500</v>
      </c>
      <c r="K29" s="42">
        <v>48000</v>
      </c>
      <c r="M29" s="42" t="e">
        <f>VLOOKUP(H29,[1]视频!$G$2:$M$83,6,FALSE)</f>
        <v>#N/A</v>
      </c>
      <c r="N29" s="68">
        <f t="shared" si="6"/>
        <v>7.384615384615385</v>
      </c>
      <c r="O29" s="68">
        <f t="shared" si="7"/>
        <v>3.0769230769230771E-2</v>
      </c>
      <c r="P29" s="68">
        <f t="shared" ref="P29:P35" si="10">X29/K29</f>
        <v>4.1666666666666666E-3</v>
      </c>
      <c r="Q29" s="42" t="s">
        <v>1298</v>
      </c>
      <c r="R29" s="42" t="s">
        <v>781</v>
      </c>
      <c r="S29" s="42" t="s">
        <v>1168</v>
      </c>
      <c r="T29" s="42" t="s">
        <v>399</v>
      </c>
      <c r="U29" s="42" t="s">
        <v>1169</v>
      </c>
      <c r="V29" s="42" t="s">
        <v>1170</v>
      </c>
      <c r="W29" s="42" t="s">
        <v>755</v>
      </c>
      <c r="X29" s="42">
        <v>200</v>
      </c>
    </row>
    <row r="30" spans="1:24" hidden="1">
      <c r="A30" s="42" t="s">
        <v>914</v>
      </c>
      <c r="B30" s="42" t="s">
        <v>706</v>
      </c>
      <c r="D30" s="42" t="s">
        <v>707</v>
      </c>
      <c r="E30" s="42" t="s">
        <v>1299</v>
      </c>
      <c r="F30" s="42" t="s">
        <v>746</v>
      </c>
      <c r="G30" s="42" t="s">
        <v>706</v>
      </c>
      <c r="H30" s="42" t="s">
        <v>915</v>
      </c>
      <c r="J30" s="42">
        <v>51000</v>
      </c>
      <c r="K30" s="42">
        <v>523000</v>
      </c>
      <c r="M30" s="42">
        <f>VLOOKUP(H30,[1]视频!$G$2:$M$83,6,FALSE)</f>
        <v>0</v>
      </c>
      <c r="N30" s="68">
        <f t="shared" si="6"/>
        <v>10.254901960784315</v>
      </c>
      <c r="O30" s="68">
        <f t="shared" si="7"/>
        <v>5.8823529411764705E-3</v>
      </c>
      <c r="P30" s="68">
        <f>U30/K30</f>
        <v>9.5602294455066918E-4</v>
      </c>
      <c r="Q30" s="42" t="s">
        <v>747</v>
      </c>
      <c r="R30" s="42" t="s">
        <v>916</v>
      </c>
      <c r="S30" s="42" t="s">
        <v>749</v>
      </c>
      <c r="T30" s="42" t="s">
        <v>399</v>
      </c>
      <c r="U30" s="42">
        <v>500</v>
      </c>
      <c r="V30" s="42" t="s">
        <v>917</v>
      </c>
      <c r="W30" s="42" t="s">
        <v>820</v>
      </c>
      <c r="X30" s="42">
        <v>300</v>
      </c>
    </row>
    <row r="31" spans="1:24" hidden="1">
      <c r="A31" s="42" t="s">
        <v>1300</v>
      </c>
      <c r="B31" s="42" t="s">
        <v>1301</v>
      </c>
      <c r="D31" s="42" t="s">
        <v>1302</v>
      </c>
      <c r="E31" s="42" t="s">
        <v>1303</v>
      </c>
      <c r="F31" s="42" t="s">
        <v>759</v>
      </c>
      <c r="G31" s="42" t="s">
        <v>1304</v>
      </c>
      <c r="H31" s="42" t="s">
        <v>1305</v>
      </c>
      <c r="I31" s="44"/>
      <c r="J31" s="42">
        <v>55400</v>
      </c>
      <c r="K31" s="42">
        <v>275400</v>
      </c>
      <c r="M31" s="42" t="e">
        <f>VLOOKUP(H31,[1]视频!$G$2:$M$83,6,FALSE)</f>
        <v>#N/A</v>
      </c>
      <c r="N31" s="68">
        <f t="shared" si="6"/>
        <v>4.9711191335740068</v>
      </c>
      <c r="O31" s="68">
        <f t="shared" si="7"/>
        <v>5.415162454873646E-3</v>
      </c>
      <c r="P31" s="68">
        <f t="shared" si="10"/>
        <v>1.0893246187363835E-3</v>
      </c>
      <c r="Q31" s="42" t="s">
        <v>772</v>
      </c>
      <c r="R31" s="42" t="s">
        <v>1306</v>
      </c>
      <c r="S31" s="42" t="s">
        <v>1307</v>
      </c>
      <c r="T31" s="42" t="s">
        <v>859</v>
      </c>
      <c r="U31" s="42" t="s">
        <v>1221</v>
      </c>
      <c r="V31" s="42" t="s">
        <v>1170</v>
      </c>
      <c r="W31" s="42" t="s">
        <v>775</v>
      </c>
      <c r="X31" s="42">
        <v>300</v>
      </c>
    </row>
    <row r="32" spans="1:24" hidden="1">
      <c r="A32" s="42" t="s">
        <v>918</v>
      </c>
      <c r="B32" s="42" t="s">
        <v>919</v>
      </c>
      <c r="D32" s="42" t="s">
        <v>920</v>
      </c>
      <c r="E32" s="42" t="s">
        <v>1308</v>
      </c>
      <c r="F32" s="42" t="s">
        <v>746</v>
      </c>
      <c r="G32" s="42" t="s">
        <v>919</v>
      </c>
      <c r="H32" s="42" t="s">
        <v>921</v>
      </c>
      <c r="J32" s="42">
        <v>12000</v>
      </c>
      <c r="K32" s="42">
        <v>114000</v>
      </c>
      <c r="M32" s="42">
        <f>VLOOKUP(H32,[1]视频!$G$2:$M$83,6,FALSE)</f>
        <v>0</v>
      </c>
      <c r="N32" s="68">
        <f t="shared" si="6"/>
        <v>9.5</v>
      </c>
      <c r="O32" s="68">
        <f t="shared" si="7"/>
        <v>1.6666666666666666E-2</v>
      </c>
      <c r="P32" s="68">
        <f>U32/K32</f>
        <v>2.631578947368421E-3</v>
      </c>
      <c r="Q32" s="42" t="s">
        <v>747</v>
      </c>
      <c r="R32" s="42" t="s">
        <v>922</v>
      </c>
      <c r="S32" s="42" t="s">
        <v>749</v>
      </c>
      <c r="T32" s="42" t="s">
        <v>399</v>
      </c>
      <c r="U32" s="42">
        <v>300</v>
      </c>
      <c r="V32" s="42" t="s">
        <v>923</v>
      </c>
      <c r="W32" s="42" t="s">
        <v>820</v>
      </c>
      <c r="X32" s="42">
        <v>200</v>
      </c>
    </row>
    <row r="33" spans="1:24" hidden="1">
      <c r="A33" s="42" t="s">
        <v>1309</v>
      </c>
      <c r="B33" s="42" t="s">
        <v>1310</v>
      </c>
      <c r="D33" s="42" t="s">
        <v>1311</v>
      </c>
      <c r="E33" s="42" t="s">
        <v>1312</v>
      </c>
      <c r="F33" s="42" t="s">
        <v>746</v>
      </c>
      <c r="G33" s="42" t="s">
        <v>1313</v>
      </c>
      <c r="H33" s="42" t="s">
        <v>1314</v>
      </c>
      <c r="I33" s="44"/>
      <c r="J33" s="42">
        <v>12000</v>
      </c>
      <c r="K33" s="42">
        <v>35000</v>
      </c>
      <c r="M33" s="42" t="e">
        <f>VLOOKUP(H33,[1]视频!$G$2:$M$83,6,FALSE)</f>
        <v>#N/A</v>
      </c>
      <c r="N33" s="68">
        <f t="shared" si="6"/>
        <v>2.9166666666666665</v>
      </c>
      <c r="O33" s="68">
        <f t="shared" si="7"/>
        <v>1.6666666666666666E-2</v>
      </c>
      <c r="P33" s="68">
        <f t="shared" si="10"/>
        <v>5.7142857142857143E-3</v>
      </c>
      <c r="Q33" s="42" t="s">
        <v>1252</v>
      </c>
      <c r="R33" s="42" t="s">
        <v>1315</v>
      </c>
      <c r="S33" s="42" t="s">
        <v>791</v>
      </c>
      <c r="T33" s="42" t="s">
        <v>399</v>
      </c>
      <c r="U33" s="42" t="s">
        <v>1169</v>
      </c>
      <c r="V33" s="42" t="s">
        <v>1170</v>
      </c>
      <c r="W33" s="42" t="s">
        <v>984</v>
      </c>
      <c r="X33" s="42">
        <v>200</v>
      </c>
    </row>
    <row r="34" spans="1:24" hidden="1">
      <c r="A34" s="42" t="s">
        <v>1316</v>
      </c>
      <c r="B34" s="42" t="s">
        <v>1317</v>
      </c>
      <c r="D34" s="42" t="s">
        <v>1318</v>
      </c>
      <c r="E34" s="42" t="s">
        <v>1319</v>
      </c>
      <c r="F34" s="42" t="s">
        <v>746</v>
      </c>
      <c r="G34" s="42" t="s">
        <v>1320</v>
      </c>
      <c r="H34" s="42" t="s">
        <v>1321</v>
      </c>
      <c r="I34" s="44"/>
      <c r="J34" s="42">
        <v>11000</v>
      </c>
      <c r="K34" s="42">
        <v>52000</v>
      </c>
      <c r="M34" s="42" t="e">
        <f>VLOOKUP(H34,[1]视频!$G$2:$M$83,6,FALSE)</f>
        <v>#N/A</v>
      </c>
      <c r="N34" s="68">
        <f t="shared" si="6"/>
        <v>4.7272727272727275</v>
      </c>
      <c r="O34" s="68">
        <f t="shared" si="7"/>
        <v>1.8181818181818181E-2</v>
      </c>
      <c r="P34" s="68">
        <f t="shared" si="10"/>
        <v>3.8461538461538464E-3</v>
      </c>
      <c r="Q34" s="42" t="s">
        <v>747</v>
      </c>
      <c r="R34" s="42" t="s">
        <v>903</v>
      </c>
      <c r="S34" s="42" t="s">
        <v>749</v>
      </c>
      <c r="T34" s="42" t="s">
        <v>952</v>
      </c>
      <c r="U34" s="42" t="s">
        <v>1169</v>
      </c>
      <c r="V34" s="42" t="s">
        <v>1170</v>
      </c>
      <c r="W34" s="42" t="s">
        <v>755</v>
      </c>
      <c r="X34" s="42">
        <v>200</v>
      </c>
    </row>
    <row r="35" spans="1:24" hidden="1">
      <c r="A35" s="42" t="s">
        <v>1322</v>
      </c>
      <c r="B35" s="42" t="s">
        <v>1323</v>
      </c>
      <c r="D35" s="42" t="s">
        <v>1324</v>
      </c>
      <c r="E35" s="42" t="s">
        <v>1325</v>
      </c>
      <c r="F35" s="42" t="s">
        <v>746</v>
      </c>
      <c r="G35" s="42" t="s">
        <v>1326</v>
      </c>
      <c r="H35" s="42" t="s">
        <v>1327</v>
      </c>
      <c r="I35" s="44"/>
      <c r="J35" s="42">
        <v>12000</v>
      </c>
      <c r="K35" s="42">
        <v>34000</v>
      </c>
      <c r="M35" s="42" t="e">
        <f>VLOOKUP(H35,[1]视频!$G$2:$M$83,6,FALSE)</f>
        <v>#N/A</v>
      </c>
      <c r="N35" s="68">
        <f t="shared" si="6"/>
        <v>2.8333333333333335</v>
      </c>
      <c r="O35" s="68">
        <f t="shared" si="7"/>
        <v>1.6666666666666666E-2</v>
      </c>
      <c r="P35" s="68">
        <f t="shared" si="10"/>
        <v>5.8823529411764705E-3</v>
      </c>
      <c r="Q35" s="42" t="s">
        <v>747</v>
      </c>
      <c r="R35" s="42" t="s">
        <v>1225</v>
      </c>
      <c r="S35" s="42" t="s">
        <v>840</v>
      </c>
      <c r="T35" s="42" t="s">
        <v>750</v>
      </c>
      <c r="U35" s="42" t="s">
        <v>1169</v>
      </c>
      <c r="V35" s="42" t="s">
        <v>1328</v>
      </c>
      <c r="W35" s="42" t="s">
        <v>940</v>
      </c>
      <c r="X35" s="42">
        <v>200</v>
      </c>
    </row>
    <row r="36" spans="1:24" hidden="1">
      <c r="A36" s="42" t="s">
        <v>924</v>
      </c>
      <c r="B36" s="42" t="s">
        <v>455</v>
      </c>
      <c r="D36" s="42" t="s">
        <v>456</v>
      </c>
      <c r="E36" s="42" t="s">
        <v>1329</v>
      </c>
      <c r="F36" s="42" t="s">
        <v>746</v>
      </c>
      <c r="G36" s="42" t="s">
        <v>457</v>
      </c>
      <c r="H36" s="42" t="s">
        <v>458</v>
      </c>
      <c r="J36" s="42">
        <v>33000</v>
      </c>
      <c r="K36" s="42">
        <v>311000</v>
      </c>
      <c r="M36" s="42">
        <f>VLOOKUP(H36,[1]视频!$G$2:$M$83,6,FALSE)</f>
        <v>0</v>
      </c>
      <c r="N36" s="68">
        <f t="shared" si="6"/>
        <v>9.4242424242424239</v>
      </c>
      <c r="O36" s="68">
        <f t="shared" si="7"/>
        <v>9.0909090909090905E-3</v>
      </c>
      <c r="P36" s="68">
        <f>U36/K36</f>
        <v>1.6077170418006431E-3</v>
      </c>
      <c r="Q36" s="42" t="s">
        <v>747</v>
      </c>
      <c r="R36" s="42" t="s">
        <v>925</v>
      </c>
      <c r="S36" s="42" t="s">
        <v>852</v>
      </c>
      <c r="T36" s="42" t="s">
        <v>926</v>
      </c>
      <c r="U36" s="42">
        <v>500</v>
      </c>
      <c r="V36" s="42" t="s">
        <v>927</v>
      </c>
      <c r="W36" s="42" t="s">
        <v>766</v>
      </c>
      <c r="X36" s="42">
        <v>300</v>
      </c>
    </row>
    <row r="37" spans="1:24" hidden="1">
      <c r="A37" s="42" t="s">
        <v>1330</v>
      </c>
      <c r="B37" s="42" t="s">
        <v>1331</v>
      </c>
      <c r="D37" s="42" t="s">
        <v>1332</v>
      </c>
      <c r="E37" s="42" t="s">
        <v>1333</v>
      </c>
      <c r="F37" s="42" t="s">
        <v>759</v>
      </c>
      <c r="G37" s="42" t="s">
        <v>1334</v>
      </c>
      <c r="H37" s="42" t="s">
        <v>1335</v>
      </c>
      <c r="J37" s="42">
        <v>11000</v>
      </c>
      <c r="K37" s="42">
        <v>26000</v>
      </c>
      <c r="M37" s="42" t="e">
        <f>VLOOKUP(H37,[1]视频!$G$2:$M$83,6,FALSE)</f>
        <v>#N/A</v>
      </c>
      <c r="N37" s="68">
        <f t="shared" si="6"/>
        <v>2.3636363636363638</v>
      </c>
      <c r="O37" s="68">
        <f t="shared" si="7"/>
        <v>1.8181818181818181E-2</v>
      </c>
      <c r="P37" s="68">
        <f t="shared" ref="P37:P41" si="11">X37/K37</f>
        <v>7.6923076923076927E-3</v>
      </c>
      <c r="Q37" s="42" t="s">
        <v>747</v>
      </c>
      <c r="R37" s="42" t="s">
        <v>1336</v>
      </c>
      <c r="S37" s="42" t="s">
        <v>1337</v>
      </c>
      <c r="T37" s="42" t="s">
        <v>399</v>
      </c>
      <c r="U37" s="42" t="s">
        <v>1169</v>
      </c>
      <c r="V37" s="42" t="s">
        <v>1338</v>
      </c>
      <c r="W37" s="42" t="s">
        <v>775</v>
      </c>
      <c r="X37" s="42">
        <v>200</v>
      </c>
    </row>
    <row r="38" spans="1:24" hidden="1">
      <c r="A38" s="42" t="s">
        <v>1147</v>
      </c>
      <c r="B38" s="42" t="s">
        <v>1148</v>
      </c>
      <c r="D38" s="42" t="s">
        <v>1149</v>
      </c>
      <c r="E38" s="42" t="s">
        <v>1339</v>
      </c>
      <c r="F38" s="42" t="s">
        <v>759</v>
      </c>
      <c r="G38" s="42" t="s">
        <v>1150</v>
      </c>
      <c r="H38" s="42" t="s">
        <v>1151</v>
      </c>
      <c r="J38" s="42">
        <v>46000</v>
      </c>
      <c r="K38" s="42">
        <v>207000</v>
      </c>
      <c r="M38" s="42">
        <f>VLOOKUP(H38,[1]视频!$G$2:$M$83,6,FALSE)</f>
        <v>0</v>
      </c>
      <c r="N38" s="68"/>
      <c r="O38" s="68"/>
      <c r="P38" s="68"/>
      <c r="Q38" s="42" t="s">
        <v>762</v>
      </c>
      <c r="R38" s="42" t="s">
        <v>1152</v>
      </c>
      <c r="S38" s="42" t="s">
        <v>1153</v>
      </c>
      <c r="T38" s="42" t="s">
        <v>859</v>
      </c>
      <c r="U38" s="42" t="s">
        <v>1221</v>
      </c>
      <c r="V38" s="42" t="s">
        <v>1154</v>
      </c>
      <c r="W38" s="42" t="s">
        <v>766</v>
      </c>
      <c r="X38" s="42" t="s">
        <v>1265</v>
      </c>
    </row>
    <row r="39" spans="1:24" hidden="1">
      <c r="A39" s="42" t="s">
        <v>1340</v>
      </c>
      <c r="B39" s="42" t="s">
        <v>1341</v>
      </c>
      <c r="D39" s="42" t="s">
        <v>1342</v>
      </c>
      <c r="E39" s="42" t="s">
        <v>1343</v>
      </c>
      <c r="F39" s="42" t="s">
        <v>746</v>
      </c>
      <c r="G39" s="42" t="s">
        <v>1344</v>
      </c>
      <c r="H39" s="42" t="s">
        <v>1345</v>
      </c>
      <c r="I39" s="44"/>
      <c r="J39" s="42">
        <v>6500</v>
      </c>
      <c r="K39" s="42">
        <v>54000</v>
      </c>
      <c r="M39" s="42" t="e">
        <f>VLOOKUP(H39,[1]视频!$G$2:$M$83,6,FALSE)</f>
        <v>#N/A</v>
      </c>
      <c r="N39" s="68">
        <f t="shared" ref="N39:N49" si="12">K39/J39</f>
        <v>8.3076923076923084</v>
      </c>
      <c r="O39" s="68">
        <f t="shared" ref="O39:O49" si="13">X39/J39</f>
        <v>3.0769230769230771E-2</v>
      </c>
      <c r="P39" s="68">
        <f t="shared" si="11"/>
        <v>3.7037037037037038E-3</v>
      </c>
      <c r="Q39" s="42" t="s">
        <v>747</v>
      </c>
      <c r="R39" s="42" t="s">
        <v>1346</v>
      </c>
      <c r="S39" s="42" t="s">
        <v>1347</v>
      </c>
      <c r="T39" s="42" t="s">
        <v>399</v>
      </c>
      <c r="U39" s="42" t="s">
        <v>1169</v>
      </c>
      <c r="V39" s="42" t="s">
        <v>1170</v>
      </c>
      <c r="W39" s="42" t="s">
        <v>820</v>
      </c>
      <c r="X39" s="42">
        <v>200</v>
      </c>
    </row>
    <row r="40" spans="1:24" hidden="1">
      <c r="A40" s="42" t="s">
        <v>928</v>
      </c>
      <c r="B40" s="42" t="s">
        <v>929</v>
      </c>
      <c r="D40" s="42" t="s">
        <v>930</v>
      </c>
      <c r="E40" s="42" t="s">
        <v>1348</v>
      </c>
      <c r="F40" s="42" t="s">
        <v>759</v>
      </c>
      <c r="G40" s="42" t="s">
        <v>931</v>
      </c>
      <c r="H40" s="42" t="s">
        <v>932</v>
      </c>
      <c r="J40" s="42">
        <v>26000</v>
      </c>
      <c r="K40" s="42">
        <v>243000</v>
      </c>
      <c r="M40" s="42">
        <f>VLOOKUP(H40,[1]视频!$G$2:$M$83,6,FALSE)</f>
        <v>0</v>
      </c>
      <c r="N40" s="68">
        <f t="shared" si="12"/>
        <v>9.3461538461538467</v>
      </c>
      <c r="O40" s="68">
        <f t="shared" si="13"/>
        <v>7.6923076923076927E-3</v>
      </c>
      <c r="P40" s="68">
        <f>U40/K40</f>
        <v>1.2345679012345679E-3</v>
      </c>
      <c r="Q40" s="42" t="s">
        <v>772</v>
      </c>
      <c r="R40" s="42" t="s">
        <v>933</v>
      </c>
      <c r="S40" s="42" t="s">
        <v>934</v>
      </c>
      <c r="T40" s="42" t="s">
        <v>859</v>
      </c>
      <c r="U40" s="42">
        <v>300</v>
      </c>
      <c r="V40" s="42" t="s">
        <v>935</v>
      </c>
      <c r="W40" s="42" t="s">
        <v>766</v>
      </c>
      <c r="X40" s="42">
        <v>200</v>
      </c>
    </row>
    <row r="41" spans="1:24" hidden="1">
      <c r="A41" s="42" t="s">
        <v>1349</v>
      </c>
      <c r="B41" s="42" t="s">
        <v>1350</v>
      </c>
      <c r="D41" s="42" t="s">
        <v>1351</v>
      </c>
      <c r="E41" s="42" t="s">
        <v>1352</v>
      </c>
      <c r="F41" s="42" t="s">
        <v>746</v>
      </c>
      <c r="G41" s="42" t="s">
        <v>1353</v>
      </c>
      <c r="H41" s="42" t="s">
        <v>1354</v>
      </c>
      <c r="I41" s="44"/>
      <c r="J41" s="42">
        <v>15000</v>
      </c>
      <c r="K41" s="42">
        <v>39000</v>
      </c>
      <c r="M41" s="42" t="e">
        <f>VLOOKUP(H41,[1]视频!$G$2:$M$83,6,FALSE)</f>
        <v>#N/A</v>
      </c>
      <c r="N41" s="68">
        <f t="shared" si="12"/>
        <v>2.6</v>
      </c>
      <c r="O41" s="68">
        <f t="shared" si="13"/>
        <v>1.3333333333333334E-2</v>
      </c>
      <c r="P41" s="68">
        <f t="shared" si="11"/>
        <v>5.1282051282051282E-3</v>
      </c>
      <c r="Q41" s="42" t="s">
        <v>747</v>
      </c>
      <c r="R41" s="42" t="s">
        <v>753</v>
      </c>
      <c r="S41" s="42" t="s">
        <v>818</v>
      </c>
      <c r="T41" s="42" t="s">
        <v>399</v>
      </c>
      <c r="U41" s="42" t="s">
        <v>1169</v>
      </c>
      <c r="V41" s="42" t="s">
        <v>1355</v>
      </c>
      <c r="W41" s="42" t="s">
        <v>883</v>
      </c>
      <c r="X41" s="42">
        <v>200</v>
      </c>
    </row>
    <row r="42" spans="1:24" hidden="1">
      <c r="A42" s="42" t="s">
        <v>938</v>
      </c>
      <c r="B42" s="42" t="s">
        <v>654</v>
      </c>
      <c r="D42" s="42" t="s">
        <v>655</v>
      </c>
      <c r="E42" s="42" t="s">
        <v>655</v>
      </c>
      <c r="F42" s="42" t="s">
        <v>759</v>
      </c>
      <c r="G42" s="42" t="s">
        <v>656</v>
      </c>
      <c r="H42" s="42" t="s">
        <v>657</v>
      </c>
      <c r="J42" s="42">
        <v>32000</v>
      </c>
      <c r="K42" s="42">
        <v>290000</v>
      </c>
      <c r="M42" s="42">
        <f>VLOOKUP(H42,[1]视频!$G$2:$M$83,6,FALSE)</f>
        <v>0</v>
      </c>
      <c r="N42" s="68">
        <f t="shared" si="12"/>
        <v>9.0625</v>
      </c>
      <c r="O42" s="68">
        <f t="shared" si="13"/>
        <v>9.3749999999999997E-3</v>
      </c>
      <c r="P42" s="68">
        <f t="shared" ref="P42:P47" si="14">U42/K42</f>
        <v>1.7241379310344827E-3</v>
      </c>
      <c r="Q42" s="42" t="s">
        <v>747</v>
      </c>
      <c r="R42" s="42" t="s">
        <v>753</v>
      </c>
      <c r="S42" s="42" t="s">
        <v>749</v>
      </c>
      <c r="T42" s="42" t="s">
        <v>939</v>
      </c>
      <c r="U42" s="42">
        <v>500</v>
      </c>
      <c r="V42" s="42" t="s">
        <v>657</v>
      </c>
      <c r="W42" s="42" t="s">
        <v>940</v>
      </c>
      <c r="X42" s="42">
        <v>300</v>
      </c>
    </row>
    <row r="43" spans="1:24">
      <c r="A43" s="42" t="s">
        <v>1356</v>
      </c>
      <c r="B43" s="46" t="s">
        <v>73</v>
      </c>
      <c r="C43" s="46" t="s">
        <v>1166</v>
      </c>
      <c r="D43" s="42" t="s">
        <v>74</v>
      </c>
      <c r="E43" s="42" t="s">
        <v>77</v>
      </c>
      <c r="F43" s="42" t="s">
        <v>746</v>
      </c>
      <c r="G43" s="42" t="s">
        <v>75</v>
      </c>
      <c r="H43" s="42" t="s">
        <v>76</v>
      </c>
      <c r="I43" s="42" t="s">
        <v>1167</v>
      </c>
      <c r="J43" s="42">
        <v>12000</v>
      </c>
      <c r="K43" s="42">
        <v>96000</v>
      </c>
      <c r="M43" s="42" t="e">
        <f>VLOOKUP(H43,[1]视频!$G$2:$M$83,6,FALSE)</f>
        <v>#N/A</v>
      </c>
      <c r="N43" s="68">
        <f t="shared" si="12"/>
        <v>8</v>
      </c>
      <c r="O43" s="68">
        <f t="shared" si="13"/>
        <v>1.6666666666666666E-2</v>
      </c>
      <c r="P43" s="68">
        <f t="shared" ref="P43:P45" si="15">X43/K43</f>
        <v>2.0833333333333333E-3</v>
      </c>
      <c r="Q43" s="42" t="s">
        <v>747</v>
      </c>
      <c r="R43" s="42" t="s">
        <v>1315</v>
      </c>
      <c r="S43" s="42" t="s">
        <v>1281</v>
      </c>
      <c r="T43" s="42" t="s">
        <v>876</v>
      </c>
      <c r="U43" s="42" t="s">
        <v>1169</v>
      </c>
      <c r="V43" s="42" t="s">
        <v>1170</v>
      </c>
      <c r="W43" s="42" t="s">
        <v>766</v>
      </c>
      <c r="X43" s="42">
        <v>200</v>
      </c>
    </row>
    <row r="44" spans="1:24">
      <c r="A44" s="42" t="s">
        <v>1357</v>
      </c>
      <c r="B44" s="46" t="s">
        <v>82</v>
      </c>
      <c r="C44" s="46" t="s">
        <v>1166</v>
      </c>
      <c r="D44" s="42" t="s">
        <v>83</v>
      </c>
      <c r="E44" s="42" t="s">
        <v>86</v>
      </c>
      <c r="F44" s="42" t="s">
        <v>746</v>
      </c>
      <c r="G44" s="42" t="s">
        <v>84</v>
      </c>
      <c r="H44" s="42" t="s">
        <v>85</v>
      </c>
      <c r="I44" s="42" t="s">
        <v>1167</v>
      </c>
      <c r="J44" s="42">
        <v>11100</v>
      </c>
      <c r="K44" s="42">
        <v>88000</v>
      </c>
      <c r="M44" s="42" t="e">
        <f>VLOOKUP(H44,[1]视频!$G$2:$M$83,6,FALSE)</f>
        <v>#N/A</v>
      </c>
      <c r="N44" s="68">
        <f t="shared" si="12"/>
        <v>7.9279279279279278</v>
      </c>
      <c r="O44" s="68">
        <f t="shared" si="13"/>
        <v>1.8018018018018018E-2</v>
      </c>
      <c r="P44" s="68">
        <f t="shared" si="15"/>
        <v>2.2727272727272726E-3</v>
      </c>
      <c r="Q44" s="42" t="s">
        <v>772</v>
      </c>
      <c r="R44" s="42" t="s">
        <v>1315</v>
      </c>
      <c r="S44" s="42" t="s">
        <v>749</v>
      </c>
      <c r="T44" s="42" t="s">
        <v>399</v>
      </c>
      <c r="U44" s="42" t="s">
        <v>1169</v>
      </c>
      <c r="V44" s="42" t="s">
        <v>1170</v>
      </c>
      <c r="W44" s="42" t="s">
        <v>766</v>
      </c>
      <c r="X44" s="42">
        <v>200</v>
      </c>
    </row>
    <row r="45" spans="1:24">
      <c r="A45" s="42" t="s">
        <v>1358</v>
      </c>
      <c r="B45" s="46" t="s">
        <v>1359</v>
      </c>
      <c r="C45" s="46" t="s">
        <v>1166</v>
      </c>
      <c r="D45" s="42" t="s">
        <v>91</v>
      </c>
      <c r="E45" s="42" t="s">
        <v>94</v>
      </c>
      <c r="F45" s="42" t="s">
        <v>746</v>
      </c>
      <c r="G45" s="42" t="s">
        <v>92</v>
      </c>
      <c r="H45" s="42" t="s">
        <v>93</v>
      </c>
      <c r="I45" s="42" t="s">
        <v>1167</v>
      </c>
      <c r="J45" s="42">
        <v>11000</v>
      </c>
      <c r="K45" s="42">
        <v>86000</v>
      </c>
      <c r="M45" s="42" t="e">
        <f>VLOOKUP(H45,[1]视频!$G$2:$M$83,6,FALSE)</f>
        <v>#N/A</v>
      </c>
      <c r="N45" s="68">
        <f t="shared" si="12"/>
        <v>7.8181818181818183</v>
      </c>
      <c r="O45" s="68">
        <f t="shared" si="13"/>
        <v>1.8181818181818181E-2</v>
      </c>
      <c r="P45" s="68">
        <f t="shared" si="15"/>
        <v>2.3255813953488372E-3</v>
      </c>
      <c r="Q45" s="42" t="s">
        <v>747</v>
      </c>
      <c r="R45" s="42" t="s">
        <v>1360</v>
      </c>
      <c r="S45" s="42" t="s">
        <v>749</v>
      </c>
      <c r="T45" s="42" t="s">
        <v>399</v>
      </c>
      <c r="U45" s="42" t="s">
        <v>1169</v>
      </c>
      <c r="V45" s="42" t="s">
        <v>1170</v>
      </c>
      <c r="W45" s="42" t="s">
        <v>766</v>
      </c>
      <c r="X45" s="42">
        <v>200</v>
      </c>
    </row>
    <row r="46" spans="1:24" hidden="1">
      <c r="A46" s="42" t="s">
        <v>941</v>
      </c>
      <c r="B46" s="42" t="s">
        <v>942</v>
      </c>
      <c r="D46" s="42" t="s">
        <v>463</v>
      </c>
      <c r="E46" s="42" t="s">
        <v>1361</v>
      </c>
      <c r="F46" s="42" t="s">
        <v>746</v>
      </c>
      <c r="G46" s="42" t="s">
        <v>464</v>
      </c>
      <c r="H46" s="42" t="s">
        <v>465</v>
      </c>
      <c r="J46" s="42">
        <v>11000</v>
      </c>
      <c r="K46" s="42">
        <v>99000</v>
      </c>
      <c r="M46" s="42">
        <f>VLOOKUP(H46,[1]视频!$G$2:$M$83,6,FALSE)</f>
        <v>0</v>
      </c>
      <c r="N46" s="68">
        <f t="shared" si="12"/>
        <v>9</v>
      </c>
      <c r="O46" s="68">
        <f t="shared" si="13"/>
        <v>1.8181818181818181E-2</v>
      </c>
      <c r="P46" s="68">
        <f t="shared" si="14"/>
        <v>3.0303030303030303E-3</v>
      </c>
      <c r="Q46" s="42" t="s">
        <v>772</v>
      </c>
      <c r="R46" s="42" t="s">
        <v>943</v>
      </c>
      <c r="S46" s="42" t="s">
        <v>749</v>
      </c>
      <c r="T46" s="42" t="s">
        <v>859</v>
      </c>
      <c r="U46" s="42">
        <v>300</v>
      </c>
      <c r="V46" s="42" t="s">
        <v>944</v>
      </c>
      <c r="W46" s="42" t="s">
        <v>755</v>
      </c>
      <c r="X46" s="42">
        <v>200</v>
      </c>
    </row>
    <row r="47" spans="1:24" hidden="1">
      <c r="A47" s="42" t="s">
        <v>955</v>
      </c>
      <c r="B47" s="42" t="s">
        <v>956</v>
      </c>
      <c r="D47" s="42" t="s">
        <v>957</v>
      </c>
      <c r="E47" s="42" t="s">
        <v>1362</v>
      </c>
      <c r="F47" s="42" t="s">
        <v>746</v>
      </c>
      <c r="G47" s="42" t="s">
        <v>956</v>
      </c>
      <c r="H47" s="42" t="s">
        <v>958</v>
      </c>
      <c r="I47" s="44"/>
      <c r="J47" s="42">
        <v>38000</v>
      </c>
      <c r="K47" s="42">
        <v>330000</v>
      </c>
      <c r="M47" s="42">
        <f>VLOOKUP(H47,[1]视频!$G$2:$M$83,6,FALSE)</f>
        <v>0</v>
      </c>
      <c r="N47" s="68">
        <f t="shared" si="12"/>
        <v>8.6842105263157894</v>
      </c>
      <c r="O47" s="68">
        <f t="shared" si="13"/>
        <v>7.8947368421052634E-3</v>
      </c>
      <c r="P47" s="68">
        <f t="shared" si="14"/>
        <v>1.5151515151515152E-3</v>
      </c>
      <c r="Q47" s="42" t="s">
        <v>747</v>
      </c>
      <c r="R47" s="42" t="s">
        <v>959</v>
      </c>
      <c r="S47" s="42" t="s">
        <v>960</v>
      </c>
      <c r="T47" s="42" t="s">
        <v>792</v>
      </c>
      <c r="U47" s="42">
        <v>500</v>
      </c>
      <c r="V47" s="42" t="s">
        <v>961</v>
      </c>
      <c r="W47" s="42" t="s">
        <v>798</v>
      </c>
      <c r="X47" s="42">
        <v>300</v>
      </c>
    </row>
    <row r="48" spans="1:24">
      <c r="A48" s="42" t="s">
        <v>1363</v>
      </c>
      <c r="B48" s="46" t="s">
        <v>100</v>
      </c>
      <c r="C48" s="46" t="s">
        <v>1166</v>
      </c>
      <c r="D48" s="42" t="s">
        <v>101</v>
      </c>
      <c r="E48" s="42" t="s">
        <v>104</v>
      </c>
      <c r="F48" s="42" t="s">
        <v>746</v>
      </c>
      <c r="G48" s="42" t="s">
        <v>102</v>
      </c>
      <c r="H48" s="42" t="s">
        <v>103</v>
      </c>
      <c r="I48" s="42" t="s">
        <v>1167</v>
      </c>
      <c r="J48" s="42">
        <v>12000</v>
      </c>
      <c r="K48" s="42">
        <v>84000</v>
      </c>
      <c r="M48" s="42" t="e">
        <f>VLOOKUP(H48,[1]视频!$G$2:$M$83,6,FALSE)</f>
        <v>#N/A</v>
      </c>
      <c r="N48" s="68">
        <f t="shared" si="12"/>
        <v>7</v>
      </c>
      <c r="O48" s="68">
        <f t="shared" si="13"/>
        <v>1.6666666666666666E-2</v>
      </c>
      <c r="P48" s="68">
        <f t="shared" ref="P48:P58" si="16">X48/K48</f>
        <v>2.3809523809523812E-3</v>
      </c>
      <c r="Q48" s="42" t="s">
        <v>747</v>
      </c>
      <c r="R48" s="42" t="s">
        <v>1364</v>
      </c>
      <c r="S48" s="42" t="s">
        <v>749</v>
      </c>
      <c r="T48" s="42" t="s">
        <v>1171</v>
      </c>
      <c r="U48" s="42" t="s">
        <v>1169</v>
      </c>
      <c r="V48" s="42" t="s">
        <v>1170</v>
      </c>
      <c r="W48" s="42" t="s">
        <v>766</v>
      </c>
      <c r="X48" s="42">
        <v>200</v>
      </c>
    </row>
    <row r="49" spans="1:24" hidden="1">
      <c r="A49" s="42" t="s">
        <v>1365</v>
      </c>
      <c r="B49" s="42" t="s">
        <v>1366</v>
      </c>
      <c r="D49" s="42" t="s">
        <v>1367</v>
      </c>
      <c r="E49" s="42" t="s">
        <v>1368</v>
      </c>
      <c r="F49" s="42" t="s">
        <v>746</v>
      </c>
      <c r="G49" s="42" t="s">
        <v>1369</v>
      </c>
      <c r="H49" s="42" t="s">
        <v>1370</v>
      </c>
      <c r="I49" s="44"/>
      <c r="J49" s="42">
        <v>16303</v>
      </c>
      <c r="K49" s="42">
        <v>14500</v>
      </c>
      <c r="M49" s="42" t="e">
        <f>VLOOKUP(H49,[1]视频!$G$2:$M$83,6,FALSE)</f>
        <v>#N/A</v>
      </c>
      <c r="N49" s="68">
        <f t="shared" si="12"/>
        <v>0.88940685763356442</v>
      </c>
      <c r="O49" s="68">
        <f t="shared" si="13"/>
        <v>1.2267680794945715E-2</v>
      </c>
      <c r="P49" s="68">
        <f t="shared" si="16"/>
        <v>1.3793103448275862E-2</v>
      </c>
      <c r="Q49" s="42" t="s">
        <v>1252</v>
      </c>
      <c r="R49" s="42" t="s">
        <v>1371</v>
      </c>
      <c r="S49" s="42" t="s">
        <v>1372</v>
      </c>
      <c r="T49" s="42" t="s">
        <v>750</v>
      </c>
      <c r="U49" s="42" t="s">
        <v>1169</v>
      </c>
      <c r="V49" s="42" t="s">
        <v>1170</v>
      </c>
      <c r="W49" s="42" t="s">
        <v>784</v>
      </c>
      <c r="X49" s="42">
        <v>200</v>
      </c>
    </row>
    <row r="50" spans="1:24" hidden="1">
      <c r="A50" s="42" t="s">
        <v>756</v>
      </c>
      <c r="B50" s="42" t="s">
        <v>757</v>
      </c>
      <c r="D50" s="42" t="s">
        <v>758</v>
      </c>
      <c r="E50" s="42" t="s">
        <v>1373</v>
      </c>
      <c r="F50" s="42" t="s">
        <v>759</v>
      </c>
      <c r="G50" s="42" t="s">
        <v>760</v>
      </c>
      <c r="H50" s="42" t="s">
        <v>761</v>
      </c>
      <c r="J50" s="42">
        <v>21000</v>
      </c>
      <c r="K50" s="42">
        <v>59000</v>
      </c>
      <c r="M50" s="42">
        <f>VLOOKUP(H50,[1]视频!$G$2:$M$83,6,FALSE)</f>
        <v>0</v>
      </c>
      <c r="N50" s="68"/>
      <c r="O50" s="68"/>
      <c r="P50" s="68"/>
      <c r="Q50" s="42" t="s">
        <v>762</v>
      </c>
      <c r="R50" s="42" t="s">
        <v>763</v>
      </c>
      <c r="S50" s="42" t="s">
        <v>764</v>
      </c>
      <c r="T50" s="42" t="s">
        <v>399</v>
      </c>
      <c r="U50" s="42" t="s">
        <v>1169</v>
      </c>
      <c r="V50" s="42" t="s">
        <v>765</v>
      </c>
      <c r="W50" s="42" t="s">
        <v>766</v>
      </c>
      <c r="X50" s="42" t="s">
        <v>1265</v>
      </c>
    </row>
    <row r="51" spans="1:24" hidden="1">
      <c r="A51" s="42" t="s">
        <v>975</v>
      </c>
      <c r="B51" s="42" t="s">
        <v>976</v>
      </c>
      <c r="D51" s="42" t="s">
        <v>977</v>
      </c>
      <c r="E51" s="42" t="s">
        <v>977</v>
      </c>
      <c r="F51" s="42" t="s">
        <v>746</v>
      </c>
      <c r="G51" s="42" t="s">
        <v>565</v>
      </c>
      <c r="H51" s="42" t="s">
        <v>978</v>
      </c>
      <c r="J51" s="42">
        <v>37000</v>
      </c>
      <c r="K51" s="42">
        <v>308000</v>
      </c>
      <c r="M51" s="42">
        <f>VLOOKUP(H51,[1]视频!$G$2:$M$83,6,FALSE)</f>
        <v>0</v>
      </c>
      <c r="N51" s="68">
        <f t="shared" ref="N51:N114" si="17">K51/J51</f>
        <v>8.3243243243243246</v>
      </c>
      <c r="O51" s="68">
        <f t="shared" ref="O51:O114" si="18">X51/J51</f>
        <v>8.1081081081081086E-3</v>
      </c>
      <c r="P51" s="68">
        <f>U51/K51</f>
        <v>1.6233766233766235E-3</v>
      </c>
      <c r="Q51" s="42" t="s">
        <v>772</v>
      </c>
      <c r="R51" s="42" t="s">
        <v>753</v>
      </c>
      <c r="S51" s="42" t="s">
        <v>979</v>
      </c>
      <c r="T51" s="42" t="s">
        <v>859</v>
      </c>
      <c r="U51" s="42">
        <v>500</v>
      </c>
      <c r="V51" s="42" t="s">
        <v>980</v>
      </c>
      <c r="W51" s="42" t="s">
        <v>981</v>
      </c>
      <c r="X51" s="42">
        <v>300</v>
      </c>
    </row>
    <row r="52" spans="1:24" hidden="1">
      <c r="A52" s="42" t="s">
        <v>750</v>
      </c>
      <c r="B52" s="42" t="s">
        <v>469</v>
      </c>
      <c r="D52" s="42" t="s">
        <v>470</v>
      </c>
      <c r="E52" s="42" t="s">
        <v>1374</v>
      </c>
      <c r="F52" s="42" t="s">
        <v>746</v>
      </c>
      <c r="G52" s="42" t="s">
        <v>471</v>
      </c>
      <c r="H52" s="42" t="s">
        <v>472</v>
      </c>
      <c r="J52" s="42">
        <v>12285</v>
      </c>
      <c r="K52" s="42">
        <v>101000</v>
      </c>
      <c r="M52" s="42">
        <f>VLOOKUP(H52,[1]视频!$G$2:$M$83,6,FALSE)</f>
        <v>0</v>
      </c>
      <c r="N52" s="68">
        <f t="shared" si="17"/>
        <v>8.2214082214082218</v>
      </c>
      <c r="O52" s="68">
        <f t="shared" si="18"/>
        <v>1.6280016280016279E-2</v>
      </c>
      <c r="P52" s="68">
        <f>U52/K52</f>
        <v>2.9702970297029703E-3</v>
      </c>
      <c r="Q52" s="42" t="s">
        <v>772</v>
      </c>
      <c r="R52" s="42" t="s">
        <v>982</v>
      </c>
      <c r="S52" s="42" t="s">
        <v>852</v>
      </c>
      <c r="T52" s="42" t="s">
        <v>750</v>
      </c>
      <c r="U52" s="42">
        <v>300</v>
      </c>
      <c r="V52" s="42" t="s">
        <v>983</v>
      </c>
      <c r="W52" s="42" t="s">
        <v>984</v>
      </c>
      <c r="X52" s="42">
        <v>200</v>
      </c>
    </row>
    <row r="53" spans="1:24" hidden="1">
      <c r="A53" s="42" t="s">
        <v>1375</v>
      </c>
      <c r="B53" s="42" t="s">
        <v>1376</v>
      </c>
      <c r="D53" s="42" t="s">
        <v>1377</v>
      </c>
      <c r="E53" s="42" t="s">
        <v>1378</v>
      </c>
      <c r="F53" s="42" t="s">
        <v>746</v>
      </c>
      <c r="G53" s="42" t="s">
        <v>1377</v>
      </c>
      <c r="H53" s="42" t="s">
        <v>1379</v>
      </c>
      <c r="J53" s="42">
        <v>59000</v>
      </c>
      <c r="K53" s="42">
        <v>60000</v>
      </c>
      <c r="M53" s="42" t="e">
        <f>VLOOKUP(H53,[1]视频!$G$2:$M$83,6,FALSE)</f>
        <v>#N/A</v>
      </c>
      <c r="N53" s="68">
        <f t="shared" si="17"/>
        <v>1.0169491525423728</v>
      </c>
      <c r="O53" s="68">
        <f t="shared" si="18"/>
        <v>5.084745762711864E-3</v>
      </c>
      <c r="P53" s="68">
        <f t="shared" si="16"/>
        <v>5.0000000000000001E-3</v>
      </c>
      <c r="Q53" s="42" t="s">
        <v>747</v>
      </c>
      <c r="R53" s="42" t="s">
        <v>889</v>
      </c>
      <c r="S53" s="42" t="s">
        <v>1380</v>
      </c>
      <c r="T53" s="42" t="s">
        <v>750</v>
      </c>
      <c r="U53" s="42" t="s">
        <v>1221</v>
      </c>
      <c r="V53" s="42" t="s">
        <v>39</v>
      </c>
      <c r="W53" s="42" t="s">
        <v>820</v>
      </c>
      <c r="X53" s="42">
        <v>300</v>
      </c>
    </row>
    <row r="54" spans="1:24" hidden="1">
      <c r="A54" s="42" t="s">
        <v>1381</v>
      </c>
      <c r="B54" s="42" t="s">
        <v>1382</v>
      </c>
      <c r="D54" s="42" t="s">
        <v>1383</v>
      </c>
      <c r="E54" s="42" t="s">
        <v>1384</v>
      </c>
      <c r="F54" s="42" t="s">
        <v>746</v>
      </c>
      <c r="G54" s="42" t="s">
        <v>1382</v>
      </c>
      <c r="H54" s="42" t="s">
        <v>1385</v>
      </c>
      <c r="J54" s="42">
        <v>11000</v>
      </c>
      <c r="K54" s="42">
        <v>58000</v>
      </c>
      <c r="M54" s="42" t="e">
        <f>VLOOKUP(H54,[1]视频!$G$2:$M$83,6,FALSE)</f>
        <v>#N/A</v>
      </c>
      <c r="N54" s="68">
        <f t="shared" si="17"/>
        <v>5.2727272727272725</v>
      </c>
      <c r="O54" s="68">
        <f t="shared" si="18"/>
        <v>1.8181818181818181E-2</v>
      </c>
      <c r="P54" s="68">
        <f t="shared" si="16"/>
        <v>3.4482758620689655E-3</v>
      </c>
      <c r="Q54" s="42" t="s">
        <v>747</v>
      </c>
      <c r="R54" s="42" t="s">
        <v>1386</v>
      </c>
      <c r="S54" s="42" t="s">
        <v>827</v>
      </c>
      <c r="T54" s="42" t="s">
        <v>859</v>
      </c>
      <c r="U54" s="42" t="s">
        <v>1169</v>
      </c>
      <c r="V54" s="42" t="s">
        <v>1170</v>
      </c>
      <c r="W54" s="42" t="s">
        <v>755</v>
      </c>
      <c r="X54" s="42">
        <v>200</v>
      </c>
    </row>
    <row r="55" spans="1:24">
      <c r="A55" s="42" t="s">
        <v>1387</v>
      </c>
      <c r="B55" s="46" t="s">
        <v>1388</v>
      </c>
      <c r="C55" s="46" t="s">
        <v>1166</v>
      </c>
      <c r="D55" s="42" t="s">
        <v>110</v>
      </c>
      <c r="E55" s="42" t="s">
        <v>112</v>
      </c>
      <c r="F55" s="42" t="s">
        <v>746</v>
      </c>
      <c r="G55" s="42" t="s">
        <v>1388</v>
      </c>
      <c r="H55" s="42" t="s">
        <v>111</v>
      </c>
      <c r="I55" s="42" t="s">
        <v>1167</v>
      </c>
      <c r="J55" s="42">
        <v>23000</v>
      </c>
      <c r="K55" s="42">
        <v>141000</v>
      </c>
      <c r="M55" s="42" t="e">
        <f>VLOOKUP(H55,[1]视频!$G$2:$M$83,6,FALSE)</f>
        <v>#N/A</v>
      </c>
      <c r="N55" s="68">
        <f t="shared" si="17"/>
        <v>6.1304347826086953</v>
      </c>
      <c r="O55" s="68">
        <f t="shared" si="18"/>
        <v>8.6956521739130436E-3</v>
      </c>
      <c r="P55" s="68">
        <f t="shared" si="16"/>
        <v>1.4184397163120568E-3</v>
      </c>
      <c r="Q55" s="42" t="s">
        <v>747</v>
      </c>
      <c r="R55" s="42" t="s">
        <v>1389</v>
      </c>
      <c r="S55" s="42" t="s">
        <v>782</v>
      </c>
      <c r="T55" s="42" t="s">
        <v>399</v>
      </c>
      <c r="U55" s="42" t="s">
        <v>1169</v>
      </c>
      <c r="V55" s="42" t="s">
        <v>1170</v>
      </c>
      <c r="W55" s="42" t="s">
        <v>766</v>
      </c>
      <c r="X55" s="42">
        <v>200</v>
      </c>
    </row>
    <row r="56" spans="1:24">
      <c r="A56" s="42" t="s">
        <v>1390</v>
      </c>
      <c r="B56" s="46" t="s">
        <v>117</v>
      </c>
      <c r="C56" s="46" t="s">
        <v>1166</v>
      </c>
      <c r="D56" s="42" t="s">
        <v>118</v>
      </c>
      <c r="E56" s="42" t="s">
        <v>121</v>
      </c>
      <c r="F56" s="42" t="s">
        <v>746</v>
      </c>
      <c r="G56" s="42" t="s">
        <v>119</v>
      </c>
      <c r="H56" s="42" t="s">
        <v>120</v>
      </c>
      <c r="I56" s="42" t="s">
        <v>1167</v>
      </c>
      <c r="J56" s="42">
        <v>11000</v>
      </c>
      <c r="K56" s="42">
        <v>78000</v>
      </c>
      <c r="M56" s="42" t="e">
        <f>VLOOKUP(H56,[1]视频!$G$2:$M$83,6,FALSE)</f>
        <v>#N/A</v>
      </c>
      <c r="N56" s="68">
        <f t="shared" si="17"/>
        <v>7.0909090909090908</v>
      </c>
      <c r="O56" s="68">
        <f t="shared" si="18"/>
        <v>1.8181818181818181E-2</v>
      </c>
      <c r="P56" s="68">
        <f t="shared" si="16"/>
        <v>2.5641025641025641E-3</v>
      </c>
      <c r="Q56" s="42" t="s">
        <v>747</v>
      </c>
      <c r="R56" s="42" t="s">
        <v>1391</v>
      </c>
      <c r="S56" s="42" t="s">
        <v>749</v>
      </c>
      <c r="T56" s="42" t="s">
        <v>750</v>
      </c>
      <c r="U56" s="42" t="s">
        <v>1221</v>
      </c>
      <c r="V56" s="42" t="s">
        <v>818</v>
      </c>
      <c r="W56" s="42" t="s">
        <v>1392</v>
      </c>
      <c r="X56" s="42">
        <v>200</v>
      </c>
    </row>
    <row r="57" spans="1:24" hidden="1">
      <c r="A57" s="42" t="s">
        <v>1393</v>
      </c>
      <c r="B57" s="42" t="s">
        <v>1394</v>
      </c>
      <c r="D57" s="42" t="s">
        <v>1395</v>
      </c>
      <c r="E57" s="42" t="s">
        <v>1396</v>
      </c>
      <c r="F57" s="42" t="s">
        <v>746</v>
      </c>
      <c r="G57" s="42" t="s">
        <v>1397</v>
      </c>
      <c r="H57" s="42" t="s">
        <v>1398</v>
      </c>
      <c r="I57" s="44"/>
      <c r="J57" s="42">
        <v>11000</v>
      </c>
      <c r="K57" s="42">
        <v>32000</v>
      </c>
      <c r="M57" s="42" t="e">
        <f>VLOOKUP(H57,[1]视频!$G$2:$M$83,6,FALSE)</f>
        <v>#N/A</v>
      </c>
      <c r="N57" s="68">
        <f t="shared" si="17"/>
        <v>2.9090909090909092</v>
      </c>
      <c r="O57" s="68">
        <f t="shared" si="18"/>
        <v>1.8181818181818181E-2</v>
      </c>
      <c r="P57" s="68">
        <f t="shared" si="16"/>
        <v>6.2500000000000003E-3</v>
      </c>
      <c r="Q57" s="42" t="s">
        <v>772</v>
      </c>
      <c r="R57" s="42" t="s">
        <v>1399</v>
      </c>
      <c r="S57" s="42" t="s">
        <v>749</v>
      </c>
      <c r="T57" s="42" t="s">
        <v>859</v>
      </c>
      <c r="U57" s="42" t="s">
        <v>1169</v>
      </c>
      <c r="V57" s="42" t="s">
        <v>1170</v>
      </c>
      <c r="W57" s="42" t="s">
        <v>1047</v>
      </c>
      <c r="X57" s="42">
        <v>200</v>
      </c>
    </row>
    <row r="58" spans="1:24">
      <c r="A58" s="42" t="s">
        <v>1400</v>
      </c>
      <c r="B58" s="46" t="s">
        <v>125</v>
      </c>
      <c r="C58" s="46" t="s">
        <v>1166</v>
      </c>
      <c r="D58" s="42" t="s">
        <v>126</v>
      </c>
      <c r="E58" s="42" t="s">
        <v>129</v>
      </c>
      <c r="F58" s="42" t="s">
        <v>746</v>
      </c>
      <c r="G58" s="42" t="s">
        <v>127</v>
      </c>
      <c r="H58" s="42" t="s">
        <v>128</v>
      </c>
      <c r="I58" s="42" t="s">
        <v>1167</v>
      </c>
      <c r="J58" s="42">
        <v>16000</v>
      </c>
      <c r="K58" s="42">
        <v>115000</v>
      </c>
      <c r="M58" s="42" t="e">
        <f>VLOOKUP(H58,[1]视频!$G$2:$M$83,6,FALSE)</f>
        <v>#N/A</v>
      </c>
      <c r="N58" s="68">
        <f t="shared" si="17"/>
        <v>7.1875</v>
      </c>
      <c r="O58" s="68">
        <f t="shared" si="18"/>
        <v>1.2500000000000001E-2</v>
      </c>
      <c r="P58" s="68">
        <f t="shared" si="16"/>
        <v>1.7391304347826088E-3</v>
      </c>
      <c r="Q58" s="42" t="s">
        <v>772</v>
      </c>
      <c r="R58" s="42" t="s">
        <v>781</v>
      </c>
      <c r="S58" s="42" t="s">
        <v>749</v>
      </c>
      <c r="T58" s="42" t="s">
        <v>750</v>
      </c>
      <c r="U58" s="42" t="s">
        <v>1169</v>
      </c>
      <c r="V58" s="42" t="s">
        <v>1170</v>
      </c>
      <c r="W58" s="42" t="s">
        <v>803</v>
      </c>
      <c r="X58" s="42">
        <v>200</v>
      </c>
    </row>
    <row r="59" spans="1:24" hidden="1">
      <c r="A59" s="42" t="s">
        <v>985</v>
      </c>
      <c r="B59" s="42" t="s">
        <v>476</v>
      </c>
      <c r="D59" s="42" t="s">
        <v>477</v>
      </c>
      <c r="E59" s="42" t="s">
        <v>1401</v>
      </c>
      <c r="F59" s="42" t="s">
        <v>746</v>
      </c>
      <c r="G59" s="42" t="s">
        <v>478</v>
      </c>
      <c r="H59" s="42" t="s">
        <v>479</v>
      </c>
      <c r="I59" s="44"/>
      <c r="J59" s="42">
        <v>18200</v>
      </c>
      <c r="K59" s="42">
        <v>149000</v>
      </c>
      <c r="M59" s="42">
        <f>VLOOKUP(H59,[1]视频!$G$2:$M$83,6,FALSE)</f>
        <v>0</v>
      </c>
      <c r="N59" s="68">
        <f t="shared" si="17"/>
        <v>8.1868131868131861</v>
      </c>
      <c r="O59" s="68">
        <f t="shared" si="18"/>
        <v>1.098901098901099E-2</v>
      </c>
      <c r="P59" s="68">
        <f>U59/K59</f>
        <v>2.0134228187919465E-3</v>
      </c>
      <c r="Q59" s="42" t="s">
        <v>747</v>
      </c>
      <c r="R59" s="42" t="s">
        <v>986</v>
      </c>
      <c r="S59" s="42" t="s">
        <v>818</v>
      </c>
      <c r="T59" s="42" t="s">
        <v>859</v>
      </c>
      <c r="U59" s="42">
        <v>300</v>
      </c>
      <c r="V59" s="42" t="s">
        <v>987</v>
      </c>
      <c r="W59" s="42" t="s">
        <v>755</v>
      </c>
      <c r="X59" s="42">
        <v>200</v>
      </c>
    </row>
    <row r="60" spans="1:24">
      <c r="A60" s="42" t="s">
        <v>1402</v>
      </c>
      <c r="B60" s="46" t="s">
        <v>134</v>
      </c>
      <c r="C60" s="46" t="s">
        <v>1166</v>
      </c>
      <c r="D60" s="42" t="s">
        <v>135</v>
      </c>
      <c r="E60" s="42" t="s">
        <v>137</v>
      </c>
      <c r="F60" s="42" t="s">
        <v>746</v>
      </c>
      <c r="G60" s="42" t="s">
        <v>134</v>
      </c>
      <c r="H60" s="42" t="s">
        <v>136</v>
      </c>
      <c r="I60" s="42" t="s">
        <v>1167</v>
      </c>
      <c r="J60" s="42">
        <v>15000</v>
      </c>
      <c r="K60" s="42">
        <v>98000</v>
      </c>
      <c r="M60" s="42" t="e">
        <f>VLOOKUP(H60,[1]视频!$G$2:$M$83,6,FALSE)</f>
        <v>#N/A</v>
      </c>
      <c r="N60" s="68">
        <f t="shared" si="17"/>
        <v>6.5333333333333332</v>
      </c>
      <c r="O60" s="68">
        <f t="shared" si="18"/>
        <v>1.3333333333333334E-2</v>
      </c>
      <c r="P60" s="68">
        <f t="shared" ref="P60:P67" si="19">X60/K60</f>
        <v>2.0408163265306124E-3</v>
      </c>
      <c r="Q60" s="42" t="s">
        <v>747</v>
      </c>
      <c r="R60" s="42" t="s">
        <v>1403</v>
      </c>
      <c r="S60" s="42" t="s">
        <v>749</v>
      </c>
      <c r="T60" s="42" t="s">
        <v>1277</v>
      </c>
      <c r="U60" s="42" t="s">
        <v>1169</v>
      </c>
      <c r="V60" s="42" t="s">
        <v>1170</v>
      </c>
      <c r="W60" s="42" t="s">
        <v>1404</v>
      </c>
      <c r="X60" s="42">
        <v>200</v>
      </c>
    </row>
    <row r="61" spans="1:24" hidden="1">
      <c r="A61" s="42" t="s">
        <v>1405</v>
      </c>
      <c r="B61" s="42" t="s">
        <v>1406</v>
      </c>
      <c r="D61" s="42" t="s">
        <v>1407</v>
      </c>
      <c r="E61" s="42" t="s">
        <v>1408</v>
      </c>
      <c r="F61" s="42" t="s">
        <v>746</v>
      </c>
      <c r="G61" s="42" t="s">
        <v>1409</v>
      </c>
      <c r="H61" s="42" t="s">
        <v>1410</v>
      </c>
      <c r="J61" s="42">
        <v>17000</v>
      </c>
      <c r="K61" s="42">
        <v>94000</v>
      </c>
      <c r="M61" s="42" t="e">
        <f>VLOOKUP(H61,[1]视频!$G$2:$M$83,6,FALSE)</f>
        <v>#N/A</v>
      </c>
      <c r="N61" s="68">
        <f t="shared" si="17"/>
        <v>5.5294117647058822</v>
      </c>
      <c r="O61" s="68">
        <f t="shared" si="18"/>
        <v>1.1764705882352941E-2</v>
      </c>
      <c r="P61" s="68">
        <f>U61/K61</f>
        <v>3.1914893617021275E-3</v>
      </c>
      <c r="Q61" s="42" t="s">
        <v>747</v>
      </c>
      <c r="R61" s="42" t="s">
        <v>1411</v>
      </c>
      <c r="S61" s="42" t="s">
        <v>1412</v>
      </c>
      <c r="T61" s="42" t="s">
        <v>792</v>
      </c>
      <c r="U61" s="42">
        <v>300</v>
      </c>
      <c r="V61" s="42" t="s">
        <v>1413</v>
      </c>
      <c r="W61" s="42" t="s">
        <v>820</v>
      </c>
      <c r="X61" s="42">
        <v>200</v>
      </c>
    </row>
    <row r="62" spans="1:24">
      <c r="A62" s="42" t="s">
        <v>1414</v>
      </c>
      <c r="B62" s="46" t="s">
        <v>141</v>
      </c>
      <c r="C62" s="46" t="s">
        <v>1166</v>
      </c>
      <c r="D62" s="42" t="s">
        <v>142</v>
      </c>
      <c r="E62" s="42" t="s">
        <v>145</v>
      </c>
      <c r="F62" s="42" t="s">
        <v>759</v>
      </c>
      <c r="G62" s="42" t="s">
        <v>143</v>
      </c>
      <c r="H62" s="42" t="s">
        <v>144</v>
      </c>
      <c r="I62" s="42" t="s">
        <v>1167</v>
      </c>
      <c r="J62" s="42">
        <v>65000</v>
      </c>
      <c r="K62" s="42">
        <v>4330000</v>
      </c>
      <c r="M62" s="42" t="e">
        <f>VLOOKUP(H62,[1]视频!$G$2:$M$83,6,FALSE)</f>
        <v>#N/A</v>
      </c>
      <c r="N62" s="68">
        <f t="shared" si="17"/>
        <v>66.615384615384613</v>
      </c>
      <c r="O62" s="68">
        <f t="shared" si="18"/>
        <v>4.6153846153846158E-3</v>
      </c>
      <c r="P62" s="68">
        <f t="shared" si="19"/>
        <v>6.9284064665127022E-5</v>
      </c>
      <c r="Q62" s="42" t="s">
        <v>772</v>
      </c>
      <c r="R62" s="42" t="s">
        <v>1415</v>
      </c>
      <c r="S62" s="42" t="s">
        <v>749</v>
      </c>
      <c r="T62" s="42" t="s">
        <v>859</v>
      </c>
      <c r="U62" s="42">
        <v>0</v>
      </c>
      <c r="V62" s="42" t="s">
        <v>1416</v>
      </c>
      <c r="W62" s="42" t="s">
        <v>755</v>
      </c>
      <c r="X62" s="42">
        <v>300</v>
      </c>
    </row>
    <row r="63" spans="1:24" hidden="1">
      <c r="A63" s="42" t="s">
        <v>1417</v>
      </c>
      <c r="B63" s="42" t="s">
        <v>1418</v>
      </c>
      <c r="D63" s="42" t="s">
        <v>1419</v>
      </c>
      <c r="E63" s="42" t="s">
        <v>1420</v>
      </c>
      <c r="F63" s="42" t="s">
        <v>759</v>
      </c>
      <c r="G63" s="42" t="s">
        <v>1421</v>
      </c>
      <c r="H63" s="42" t="s">
        <v>1422</v>
      </c>
      <c r="I63" s="44"/>
      <c r="J63" s="42">
        <v>42000</v>
      </c>
      <c r="K63" s="42">
        <v>134000</v>
      </c>
      <c r="M63" s="42" t="e">
        <f>VLOOKUP(H63,[1]视频!$G$2:$M$83,6,FALSE)</f>
        <v>#N/A</v>
      </c>
      <c r="N63" s="68">
        <f t="shared" si="17"/>
        <v>3.1904761904761907</v>
      </c>
      <c r="O63" s="68">
        <f t="shared" si="18"/>
        <v>7.1428571428571426E-3</v>
      </c>
      <c r="P63" s="68">
        <f t="shared" si="19"/>
        <v>2.2388059701492539E-3</v>
      </c>
      <c r="Q63" s="42" t="s">
        <v>772</v>
      </c>
      <c r="R63" s="42" t="s">
        <v>1423</v>
      </c>
      <c r="S63" s="42" t="s">
        <v>827</v>
      </c>
      <c r="T63" s="42" t="s">
        <v>1171</v>
      </c>
      <c r="U63" s="42" t="s">
        <v>1221</v>
      </c>
      <c r="V63" s="42" t="s">
        <v>1170</v>
      </c>
      <c r="W63" s="42" t="s">
        <v>1424</v>
      </c>
      <c r="X63" s="42">
        <v>300</v>
      </c>
    </row>
    <row r="64" spans="1:24" hidden="1">
      <c r="A64" s="42" t="s">
        <v>1425</v>
      </c>
      <c r="B64" s="42" t="s">
        <v>1426</v>
      </c>
      <c r="D64" s="42" t="s">
        <v>1427</v>
      </c>
      <c r="E64" s="42" t="s">
        <v>1428</v>
      </c>
      <c r="F64" s="42" t="s">
        <v>746</v>
      </c>
      <c r="G64" s="42" t="s">
        <v>1429</v>
      </c>
      <c r="H64" s="42" t="s">
        <v>1430</v>
      </c>
      <c r="I64" s="44"/>
      <c r="J64" s="42">
        <v>22000</v>
      </c>
      <c r="K64" s="42">
        <v>55000</v>
      </c>
      <c r="M64" s="42" t="e">
        <f>VLOOKUP(H64,[1]视频!$G$2:$M$83,6,FALSE)</f>
        <v>#N/A</v>
      </c>
      <c r="N64" s="68">
        <f t="shared" si="17"/>
        <v>2.5</v>
      </c>
      <c r="O64" s="68">
        <f t="shared" si="18"/>
        <v>9.0909090909090905E-3</v>
      </c>
      <c r="P64" s="68">
        <f t="shared" si="19"/>
        <v>3.6363636363636364E-3</v>
      </c>
      <c r="Q64" s="42" t="s">
        <v>747</v>
      </c>
      <c r="R64" s="42" t="s">
        <v>1431</v>
      </c>
      <c r="S64" s="42" t="s">
        <v>749</v>
      </c>
      <c r="T64" s="42" t="s">
        <v>399</v>
      </c>
      <c r="U64" s="42" t="s">
        <v>1169</v>
      </c>
      <c r="V64" s="42" t="s">
        <v>1432</v>
      </c>
      <c r="W64" s="42" t="s">
        <v>755</v>
      </c>
      <c r="X64" s="42">
        <v>200</v>
      </c>
    </row>
    <row r="65" spans="1:24">
      <c r="A65" s="42" t="s">
        <v>1433</v>
      </c>
      <c r="B65" s="46" t="s">
        <v>150</v>
      </c>
      <c r="C65" s="46" t="s">
        <v>1166</v>
      </c>
      <c r="D65" s="42" t="s">
        <v>151</v>
      </c>
      <c r="E65" s="42" t="s">
        <v>154</v>
      </c>
      <c r="F65" s="42" t="s">
        <v>746</v>
      </c>
      <c r="G65" s="42" t="s">
        <v>152</v>
      </c>
      <c r="H65" s="42" t="s">
        <v>153</v>
      </c>
      <c r="I65" s="42" t="s">
        <v>1167</v>
      </c>
      <c r="J65" s="42">
        <v>11000</v>
      </c>
      <c r="K65" s="42">
        <v>115000</v>
      </c>
      <c r="M65" s="42" t="e">
        <f>VLOOKUP(H65,[1]视频!$G$2:$M$83,6,FALSE)</f>
        <v>#N/A</v>
      </c>
      <c r="N65" s="68">
        <f t="shared" si="17"/>
        <v>10.454545454545455</v>
      </c>
      <c r="O65" s="68">
        <f t="shared" si="18"/>
        <v>1.8181818181818181E-2</v>
      </c>
      <c r="P65" s="68">
        <f t="shared" si="19"/>
        <v>1.7391304347826088E-3</v>
      </c>
      <c r="Q65" s="42" t="s">
        <v>747</v>
      </c>
      <c r="R65" s="42" t="s">
        <v>1434</v>
      </c>
      <c r="S65" s="42" t="s">
        <v>852</v>
      </c>
      <c r="T65" s="42" t="s">
        <v>750</v>
      </c>
      <c r="U65" s="42" t="s">
        <v>1169</v>
      </c>
      <c r="V65" s="42" t="s">
        <v>1435</v>
      </c>
      <c r="W65" s="42" t="s">
        <v>755</v>
      </c>
      <c r="X65" s="42">
        <v>200</v>
      </c>
    </row>
    <row r="66" spans="1:24" hidden="1">
      <c r="A66" s="42" t="s">
        <v>1436</v>
      </c>
      <c r="B66" s="42" t="s">
        <v>1437</v>
      </c>
      <c r="D66" s="42" t="s">
        <v>1438</v>
      </c>
      <c r="E66" s="42" t="s">
        <v>1439</v>
      </c>
      <c r="F66" s="42" t="s">
        <v>759</v>
      </c>
      <c r="G66" s="42" t="s">
        <v>1437</v>
      </c>
      <c r="H66" s="42" t="s">
        <v>1440</v>
      </c>
      <c r="I66" s="44"/>
      <c r="J66" s="42">
        <v>24000</v>
      </c>
      <c r="K66" s="42">
        <v>71000</v>
      </c>
      <c r="M66" s="42" t="e">
        <f>VLOOKUP(H66,[1]视频!$G$2:$M$83,6,FALSE)</f>
        <v>#N/A</v>
      </c>
      <c r="N66" s="68">
        <f t="shared" si="17"/>
        <v>2.9583333333333335</v>
      </c>
      <c r="O66" s="68">
        <f t="shared" si="18"/>
        <v>8.3333333333333332E-3</v>
      </c>
      <c r="P66" s="68">
        <f t="shared" si="19"/>
        <v>2.8169014084507044E-3</v>
      </c>
      <c r="Q66" s="42" t="s">
        <v>772</v>
      </c>
      <c r="R66" s="42" t="s">
        <v>781</v>
      </c>
      <c r="S66" s="42" t="s">
        <v>113</v>
      </c>
      <c r="T66" s="42" t="s">
        <v>750</v>
      </c>
      <c r="U66" s="42" t="s">
        <v>1169</v>
      </c>
      <c r="V66" s="42" t="s">
        <v>1170</v>
      </c>
      <c r="W66" s="42" t="s">
        <v>798</v>
      </c>
      <c r="X66" s="42">
        <v>200</v>
      </c>
    </row>
    <row r="67" spans="1:24" hidden="1">
      <c r="A67" s="42" t="s">
        <v>1441</v>
      </c>
      <c r="B67" s="42" t="s">
        <v>1442</v>
      </c>
      <c r="D67" s="42" t="s">
        <v>1443</v>
      </c>
      <c r="E67" s="42" t="s">
        <v>1444</v>
      </c>
      <c r="F67" s="42" t="s">
        <v>746</v>
      </c>
      <c r="G67" s="42" t="s">
        <v>1445</v>
      </c>
      <c r="H67" s="42" t="s">
        <v>1446</v>
      </c>
      <c r="J67" s="42">
        <v>11000</v>
      </c>
      <c r="K67" s="42">
        <v>64000</v>
      </c>
      <c r="M67" s="42" t="e">
        <f>VLOOKUP(H67,[1]视频!$G$2:$M$83,6,FALSE)</f>
        <v>#N/A</v>
      </c>
      <c r="N67" s="68">
        <f t="shared" si="17"/>
        <v>5.8181818181818183</v>
      </c>
      <c r="O67" s="68">
        <f t="shared" si="18"/>
        <v>1.8181818181818181E-2</v>
      </c>
      <c r="P67" s="68">
        <f t="shared" si="19"/>
        <v>3.1250000000000002E-3</v>
      </c>
      <c r="Q67" s="42" t="s">
        <v>747</v>
      </c>
      <c r="R67" s="42" t="s">
        <v>753</v>
      </c>
      <c r="S67" s="42" t="s">
        <v>1170</v>
      </c>
      <c r="T67" s="42" t="s">
        <v>399</v>
      </c>
      <c r="U67" s="42" t="s">
        <v>1169</v>
      </c>
      <c r="V67" s="42" t="s">
        <v>1170</v>
      </c>
      <c r="W67" s="42" t="s">
        <v>775</v>
      </c>
      <c r="X67" s="42">
        <v>200</v>
      </c>
    </row>
    <row r="68" spans="1:24" hidden="1">
      <c r="A68" s="42" t="s">
        <v>990</v>
      </c>
      <c r="B68" s="42" t="s">
        <v>991</v>
      </c>
      <c r="D68" s="42" t="s">
        <v>530</v>
      </c>
      <c r="E68" s="42" t="s">
        <v>530</v>
      </c>
      <c r="F68" s="42" t="s">
        <v>746</v>
      </c>
      <c r="G68" s="42" t="s">
        <v>531</v>
      </c>
      <c r="H68" s="42" t="s">
        <v>992</v>
      </c>
      <c r="J68" s="42">
        <v>22000</v>
      </c>
      <c r="K68" s="42">
        <v>175000</v>
      </c>
      <c r="M68" s="42">
        <f>VLOOKUP(H68,[1]视频!$G$2:$M$83,6,FALSE)</f>
        <v>0</v>
      </c>
      <c r="N68" s="68">
        <f t="shared" si="17"/>
        <v>7.9545454545454541</v>
      </c>
      <c r="O68" s="68">
        <f t="shared" si="18"/>
        <v>9.0909090909090905E-3</v>
      </c>
      <c r="P68" s="68">
        <f>U68/K68</f>
        <v>1.7142857142857142E-3</v>
      </c>
      <c r="Q68" s="42" t="s">
        <v>747</v>
      </c>
      <c r="R68" s="42" t="s">
        <v>993</v>
      </c>
      <c r="S68" s="42" t="s">
        <v>827</v>
      </c>
      <c r="T68" s="42" t="s">
        <v>876</v>
      </c>
      <c r="U68" s="42">
        <v>300</v>
      </c>
      <c r="V68" s="42" t="s">
        <v>994</v>
      </c>
      <c r="W68" s="42" t="s">
        <v>995</v>
      </c>
      <c r="X68" s="42">
        <v>200</v>
      </c>
    </row>
    <row r="69" spans="1:24" hidden="1">
      <c r="A69" s="42" t="s">
        <v>1447</v>
      </c>
      <c r="B69" s="42" t="s">
        <v>1448</v>
      </c>
      <c r="D69" s="42" t="s">
        <v>1449</v>
      </c>
      <c r="E69" s="42" t="s">
        <v>1450</v>
      </c>
      <c r="F69" s="42" t="s">
        <v>746</v>
      </c>
      <c r="G69" s="42" t="s">
        <v>1451</v>
      </c>
      <c r="H69" s="42" t="s">
        <v>1452</v>
      </c>
      <c r="I69" s="44"/>
      <c r="J69" s="42">
        <v>11000</v>
      </c>
      <c r="K69" s="42">
        <v>48000</v>
      </c>
      <c r="M69" s="42" t="e">
        <f>VLOOKUP(H69,[1]视频!$G$2:$M$83,6,FALSE)</f>
        <v>#N/A</v>
      </c>
      <c r="N69" s="68">
        <f t="shared" si="17"/>
        <v>4.3636363636363633</v>
      </c>
      <c r="O69" s="68">
        <f t="shared" si="18"/>
        <v>1.8181818181818181E-2</v>
      </c>
      <c r="P69" s="68">
        <f t="shared" ref="P69:P81" si="20">X69/K69</f>
        <v>4.1666666666666666E-3</v>
      </c>
      <c r="Q69" s="42" t="s">
        <v>772</v>
      </c>
      <c r="R69" s="42" t="s">
        <v>1453</v>
      </c>
      <c r="S69" s="42" t="s">
        <v>852</v>
      </c>
      <c r="T69" s="42" t="s">
        <v>750</v>
      </c>
      <c r="U69" s="42" t="s">
        <v>1169</v>
      </c>
      <c r="V69" s="42" t="s">
        <v>1170</v>
      </c>
      <c r="W69" s="42" t="s">
        <v>1210</v>
      </c>
      <c r="X69" s="42">
        <v>200</v>
      </c>
    </row>
    <row r="70" spans="1:24" hidden="1">
      <c r="A70" s="42" t="s">
        <v>1454</v>
      </c>
      <c r="B70" s="42" t="s">
        <v>1455</v>
      </c>
      <c r="D70" s="42" t="s">
        <v>1456</v>
      </c>
      <c r="E70" s="42" t="s">
        <v>1457</v>
      </c>
      <c r="F70" s="42" t="s">
        <v>746</v>
      </c>
      <c r="G70" s="42" t="s">
        <v>1458</v>
      </c>
      <c r="H70" s="42" t="s">
        <v>1459</v>
      </c>
      <c r="I70" s="44"/>
      <c r="J70" s="42">
        <v>11000</v>
      </c>
      <c r="K70" s="42">
        <v>44000</v>
      </c>
      <c r="M70" s="42" t="e">
        <f>VLOOKUP(H70,[1]视频!$G$2:$M$83,6,FALSE)</f>
        <v>#N/A</v>
      </c>
      <c r="N70" s="68">
        <f t="shared" si="17"/>
        <v>4</v>
      </c>
      <c r="O70" s="68">
        <f t="shared" si="18"/>
        <v>1.8181818181818181E-2</v>
      </c>
      <c r="P70" s="68">
        <f t="shared" si="20"/>
        <v>4.5454545454545452E-3</v>
      </c>
      <c r="Q70" s="42" t="s">
        <v>747</v>
      </c>
      <c r="R70" s="42" t="s">
        <v>753</v>
      </c>
      <c r="S70" s="42" t="s">
        <v>1168</v>
      </c>
      <c r="T70" s="42" t="s">
        <v>859</v>
      </c>
      <c r="U70" s="42" t="s">
        <v>1169</v>
      </c>
      <c r="V70" s="42" t="s">
        <v>1170</v>
      </c>
      <c r="W70" s="42" t="s">
        <v>755</v>
      </c>
      <c r="X70" s="42">
        <v>200</v>
      </c>
    </row>
    <row r="71" spans="1:24" hidden="1">
      <c r="A71" s="42" t="s">
        <v>1460</v>
      </c>
      <c r="B71" s="42" t="s">
        <v>1461</v>
      </c>
      <c r="D71" s="42" t="s">
        <v>1462</v>
      </c>
      <c r="E71" s="42" t="s">
        <v>1462</v>
      </c>
      <c r="F71" s="42" t="s">
        <v>746</v>
      </c>
      <c r="G71" s="42" t="s">
        <v>1463</v>
      </c>
      <c r="H71" s="42" t="s">
        <v>1464</v>
      </c>
      <c r="I71" s="44"/>
      <c r="J71" s="42">
        <v>10640</v>
      </c>
      <c r="K71" s="42">
        <v>34500</v>
      </c>
      <c r="M71" s="42" t="e">
        <f>VLOOKUP(H71,[1]视频!$G$2:$M$83,6,FALSE)</f>
        <v>#N/A</v>
      </c>
      <c r="N71" s="68">
        <f t="shared" si="17"/>
        <v>3.242481203007519</v>
      </c>
      <c r="O71" s="68">
        <f t="shared" si="18"/>
        <v>1.8796992481203006E-2</v>
      </c>
      <c r="P71" s="68">
        <f t="shared" si="20"/>
        <v>5.7971014492753624E-3</v>
      </c>
      <c r="Q71" s="42" t="s">
        <v>772</v>
      </c>
      <c r="R71" s="42" t="s">
        <v>1225</v>
      </c>
      <c r="S71" s="42" t="s">
        <v>782</v>
      </c>
      <c r="T71" s="42" t="s">
        <v>859</v>
      </c>
      <c r="U71" s="42" t="s">
        <v>1169</v>
      </c>
      <c r="V71" s="42" t="s">
        <v>1465</v>
      </c>
      <c r="W71" s="42" t="s">
        <v>766</v>
      </c>
      <c r="X71" s="42">
        <v>200</v>
      </c>
    </row>
    <row r="72" spans="1:24" hidden="1">
      <c r="A72" s="42" t="s">
        <v>1466</v>
      </c>
      <c r="B72" s="42" t="s">
        <v>1467</v>
      </c>
      <c r="D72" s="42" t="s">
        <v>1468</v>
      </c>
      <c r="E72" s="42" t="s">
        <v>1468</v>
      </c>
      <c r="F72" s="42" t="s">
        <v>746</v>
      </c>
      <c r="G72" s="42" t="s">
        <v>1469</v>
      </c>
      <c r="H72" s="42" t="s">
        <v>1470</v>
      </c>
      <c r="I72" s="44"/>
      <c r="J72" s="42">
        <v>10000</v>
      </c>
      <c r="K72" s="42">
        <v>66000</v>
      </c>
      <c r="M72" s="42" t="e">
        <f>VLOOKUP(H72,[1]视频!$G$2:$M$83,6,FALSE)</f>
        <v>#N/A</v>
      </c>
      <c r="N72" s="68">
        <f t="shared" si="17"/>
        <v>6.6</v>
      </c>
      <c r="O72" s="68">
        <f t="shared" si="18"/>
        <v>0.02</v>
      </c>
      <c r="P72" s="68">
        <f t="shared" si="20"/>
        <v>3.0303030303030303E-3</v>
      </c>
      <c r="Q72" s="42" t="s">
        <v>747</v>
      </c>
      <c r="R72" s="42" t="s">
        <v>1471</v>
      </c>
      <c r="S72" s="42" t="s">
        <v>840</v>
      </c>
      <c r="T72" s="42" t="s">
        <v>859</v>
      </c>
      <c r="U72" s="42" t="s">
        <v>1221</v>
      </c>
      <c r="V72" s="42" t="s">
        <v>1170</v>
      </c>
      <c r="W72" s="42" t="s">
        <v>755</v>
      </c>
      <c r="X72" s="42">
        <v>200</v>
      </c>
    </row>
    <row r="73" spans="1:24" hidden="1">
      <c r="A73" s="42" t="s">
        <v>1472</v>
      </c>
      <c r="B73" s="42" t="s">
        <v>1473</v>
      </c>
      <c r="D73" s="42" t="s">
        <v>1474</v>
      </c>
      <c r="E73" s="42" t="s">
        <v>1475</v>
      </c>
      <c r="F73" s="42" t="s">
        <v>759</v>
      </c>
      <c r="G73" s="42" t="s">
        <v>1473</v>
      </c>
      <c r="H73" s="42" t="s">
        <v>1476</v>
      </c>
      <c r="I73" s="44"/>
      <c r="J73" s="42">
        <v>36000</v>
      </c>
      <c r="K73" s="42">
        <v>96000</v>
      </c>
      <c r="M73" s="42" t="e">
        <f>VLOOKUP(H73,[1]视频!$G$2:$M$83,6,FALSE)</f>
        <v>#N/A</v>
      </c>
      <c r="N73" s="68">
        <f t="shared" si="17"/>
        <v>2.6666666666666665</v>
      </c>
      <c r="O73" s="68">
        <f t="shared" si="18"/>
        <v>8.3333333333333332E-3</v>
      </c>
      <c r="P73" s="68">
        <f t="shared" si="20"/>
        <v>3.1250000000000002E-3</v>
      </c>
      <c r="Q73" s="42" t="s">
        <v>772</v>
      </c>
      <c r="R73" s="42" t="s">
        <v>1477</v>
      </c>
      <c r="S73" s="42" t="s">
        <v>1478</v>
      </c>
      <c r="T73" s="42" t="s">
        <v>399</v>
      </c>
      <c r="U73" s="42" t="s">
        <v>1221</v>
      </c>
      <c r="V73" s="42" t="s">
        <v>1479</v>
      </c>
      <c r="W73" s="42" t="s">
        <v>981</v>
      </c>
      <c r="X73" s="42">
        <v>300</v>
      </c>
    </row>
    <row r="74" spans="1:24" hidden="1">
      <c r="A74" s="42" t="s">
        <v>1480</v>
      </c>
      <c r="B74" s="42" t="s">
        <v>1481</v>
      </c>
      <c r="D74" s="42" t="s">
        <v>1482</v>
      </c>
      <c r="E74" s="42" t="s">
        <v>1483</v>
      </c>
      <c r="F74" s="42" t="s">
        <v>837</v>
      </c>
      <c r="G74" s="42" t="s">
        <v>1481</v>
      </c>
      <c r="H74" s="42" t="s">
        <v>1484</v>
      </c>
      <c r="I74" s="44"/>
      <c r="J74" s="42">
        <v>10000</v>
      </c>
      <c r="K74" s="42">
        <v>19000</v>
      </c>
      <c r="M74" s="42" t="e">
        <f>VLOOKUP(H74,[1]视频!$G$2:$M$83,6,FALSE)</f>
        <v>#N/A</v>
      </c>
      <c r="N74" s="68">
        <f t="shared" si="17"/>
        <v>1.9</v>
      </c>
      <c r="O74" s="68">
        <f t="shared" si="18"/>
        <v>0.02</v>
      </c>
      <c r="P74" s="68">
        <f t="shared" si="20"/>
        <v>1.0526315789473684E-2</v>
      </c>
      <c r="Q74" s="42" t="s">
        <v>747</v>
      </c>
      <c r="R74" s="42" t="s">
        <v>1485</v>
      </c>
      <c r="S74" s="42" t="s">
        <v>749</v>
      </c>
      <c r="T74" s="42" t="s">
        <v>399</v>
      </c>
      <c r="U74" s="42" t="s">
        <v>1169</v>
      </c>
      <c r="V74" s="42" t="s">
        <v>818</v>
      </c>
      <c r="W74" s="42" t="s">
        <v>865</v>
      </c>
      <c r="X74" s="42">
        <v>200</v>
      </c>
    </row>
    <row r="75" spans="1:24">
      <c r="A75" s="42" t="s">
        <v>859</v>
      </c>
      <c r="B75" s="46" t="s">
        <v>158</v>
      </c>
      <c r="C75" s="46" t="s">
        <v>1166</v>
      </c>
      <c r="D75" s="42" t="s">
        <v>159</v>
      </c>
      <c r="E75" s="42" t="s">
        <v>162</v>
      </c>
      <c r="F75" s="42" t="s">
        <v>746</v>
      </c>
      <c r="G75" s="42" t="s">
        <v>160</v>
      </c>
      <c r="H75" s="42" t="s">
        <v>161</v>
      </c>
      <c r="I75" s="42" t="s">
        <v>1167</v>
      </c>
      <c r="J75" s="42">
        <v>11000</v>
      </c>
      <c r="K75" s="42">
        <v>100000</v>
      </c>
      <c r="M75" s="42" t="e">
        <f>VLOOKUP(H75,[1]视频!$G$2:$M$83,6,FALSE)</f>
        <v>#N/A</v>
      </c>
      <c r="N75" s="68">
        <f t="shared" si="17"/>
        <v>9.0909090909090917</v>
      </c>
      <c r="O75" s="68">
        <f t="shared" si="18"/>
        <v>1.8181818181818181E-2</v>
      </c>
      <c r="P75" s="68">
        <f t="shared" si="20"/>
        <v>2E-3</v>
      </c>
      <c r="Q75" s="42" t="s">
        <v>838</v>
      </c>
      <c r="R75" s="42" t="s">
        <v>1486</v>
      </c>
      <c r="S75" s="42" t="s">
        <v>1487</v>
      </c>
      <c r="T75" s="42" t="s">
        <v>859</v>
      </c>
      <c r="U75" s="42" t="s">
        <v>1169</v>
      </c>
      <c r="V75" s="42" t="s">
        <v>1170</v>
      </c>
      <c r="W75" s="42" t="s">
        <v>755</v>
      </c>
      <c r="X75" s="42">
        <v>200</v>
      </c>
    </row>
    <row r="76" spans="1:24" hidden="1">
      <c r="A76" s="42" t="s">
        <v>1488</v>
      </c>
      <c r="B76" s="42" t="s">
        <v>1412</v>
      </c>
      <c r="D76" s="42" t="s">
        <v>1489</v>
      </c>
      <c r="E76" s="42" t="s">
        <v>1490</v>
      </c>
      <c r="F76" s="42" t="s">
        <v>746</v>
      </c>
      <c r="G76" s="42" t="s">
        <v>1491</v>
      </c>
      <c r="H76" s="42" t="s">
        <v>1492</v>
      </c>
      <c r="I76" s="44"/>
      <c r="J76" s="42">
        <v>6467</v>
      </c>
      <c r="K76" s="42">
        <v>18000</v>
      </c>
      <c r="M76" s="42" t="e">
        <f>VLOOKUP(H76,[1]视频!$G$2:$M$83,6,FALSE)</f>
        <v>#N/A</v>
      </c>
      <c r="N76" s="68">
        <f t="shared" si="17"/>
        <v>2.7833616823875058</v>
      </c>
      <c r="O76" s="68">
        <f t="shared" si="18"/>
        <v>3.0926240915416733E-2</v>
      </c>
      <c r="P76" s="68">
        <f t="shared" si="20"/>
        <v>1.1111111111111112E-2</v>
      </c>
      <c r="Q76" s="42" t="s">
        <v>747</v>
      </c>
      <c r="R76" s="42" t="s">
        <v>1493</v>
      </c>
      <c r="S76" s="42" t="s">
        <v>1168</v>
      </c>
      <c r="T76" s="42" t="s">
        <v>876</v>
      </c>
      <c r="U76" s="42" t="s">
        <v>1169</v>
      </c>
      <c r="V76" s="42" t="s">
        <v>827</v>
      </c>
      <c r="W76" s="42" t="s">
        <v>803</v>
      </c>
      <c r="X76" s="42">
        <v>200</v>
      </c>
    </row>
    <row r="77" spans="1:24" hidden="1">
      <c r="A77" s="42" t="s">
        <v>1494</v>
      </c>
      <c r="B77" s="42" t="s">
        <v>1495</v>
      </c>
      <c r="D77" s="42" t="s">
        <v>1496</v>
      </c>
      <c r="E77" s="42" t="s">
        <v>1497</v>
      </c>
      <c r="F77" s="42" t="s">
        <v>759</v>
      </c>
      <c r="G77" s="42" t="s">
        <v>1498</v>
      </c>
      <c r="H77" s="42" t="s">
        <v>1499</v>
      </c>
      <c r="I77" s="44"/>
      <c r="J77" s="42">
        <v>17000</v>
      </c>
      <c r="K77" s="42">
        <v>63000</v>
      </c>
      <c r="M77" s="42" t="e">
        <f>VLOOKUP(H77,[1]视频!$G$2:$M$83,6,FALSE)</f>
        <v>#N/A</v>
      </c>
      <c r="N77" s="68">
        <f t="shared" si="17"/>
        <v>3.7058823529411766</v>
      </c>
      <c r="O77" s="68">
        <f t="shared" si="18"/>
        <v>1.1764705882352941E-2</v>
      </c>
      <c r="P77" s="68">
        <f t="shared" si="20"/>
        <v>3.1746031746031746E-3</v>
      </c>
      <c r="Q77" s="42" t="s">
        <v>747</v>
      </c>
      <c r="R77" s="42" t="s">
        <v>916</v>
      </c>
      <c r="S77" s="42" t="s">
        <v>852</v>
      </c>
      <c r="T77" s="42" t="s">
        <v>399</v>
      </c>
      <c r="U77" s="42" t="s">
        <v>1169</v>
      </c>
      <c r="V77" s="42" t="s">
        <v>1500</v>
      </c>
      <c r="W77" s="42" t="s">
        <v>820</v>
      </c>
      <c r="X77" s="42">
        <v>200</v>
      </c>
    </row>
    <row r="78" spans="1:24" hidden="1">
      <c r="A78" s="42" t="s">
        <v>1501</v>
      </c>
      <c r="B78" s="42" t="s">
        <v>1502</v>
      </c>
      <c r="D78" s="42" t="s">
        <v>1503</v>
      </c>
      <c r="E78" s="42" t="s">
        <v>1504</v>
      </c>
      <c r="F78" s="42" t="s">
        <v>746</v>
      </c>
      <c r="G78" s="42" t="s">
        <v>1505</v>
      </c>
      <c r="H78" s="42" t="s">
        <v>1506</v>
      </c>
      <c r="I78" s="44"/>
      <c r="J78" s="42">
        <v>12164</v>
      </c>
      <c r="K78" s="42">
        <v>69000</v>
      </c>
      <c r="M78" s="42" t="e">
        <f>VLOOKUP(H78,[1]视频!$G$2:$M$83,6,FALSE)</f>
        <v>#N/A</v>
      </c>
      <c r="N78" s="68">
        <f t="shared" si="17"/>
        <v>5.6724761591581716</v>
      </c>
      <c r="O78" s="68">
        <f t="shared" si="18"/>
        <v>1.6441959881617889E-2</v>
      </c>
      <c r="P78" s="68">
        <f t="shared" si="20"/>
        <v>2.8985507246376812E-3</v>
      </c>
      <c r="Q78" s="42" t="s">
        <v>747</v>
      </c>
      <c r="R78" s="42" t="s">
        <v>1507</v>
      </c>
      <c r="S78" s="42" t="s">
        <v>113</v>
      </c>
      <c r="T78" s="42" t="s">
        <v>399</v>
      </c>
      <c r="U78" s="42" t="s">
        <v>1169</v>
      </c>
      <c r="V78" s="42" t="s">
        <v>1170</v>
      </c>
      <c r="W78" s="42" t="s">
        <v>1508</v>
      </c>
      <c r="X78" s="42">
        <v>200</v>
      </c>
    </row>
    <row r="79" spans="1:24" hidden="1">
      <c r="A79" s="42" t="s">
        <v>1509</v>
      </c>
      <c r="B79" s="42" t="s">
        <v>1510</v>
      </c>
      <c r="D79" s="42" t="s">
        <v>1511</v>
      </c>
      <c r="E79" s="42" t="s">
        <v>1512</v>
      </c>
      <c r="F79" s="42" t="s">
        <v>746</v>
      </c>
      <c r="G79" s="42" t="s">
        <v>1513</v>
      </c>
      <c r="H79" s="42" t="s">
        <v>1514</v>
      </c>
      <c r="J79" s="42">
        <v>5300</v>
      </c>
      <c r="K79" s="42">
        <v>23000</v>
      </c>
      <c r="M79" s="42" t="e">
        <f>VLOOKUP(H79,[1]视频!$G$2:$M$83,6,FALSE)</f>
        <v>#N/A</v>
      </c>
      <c r="N79" s="68">
        <f t="shared" si="17"/>
        <v>4.3396226415094343</v>
      </c>
      <c r="O79" s="68">
        <f t="shared" si="18"/>
        <v>3.7735849056603772E-2</v>
      </c>
      <c r="P79" s="68">
        <f t="shared" si="20"/>
        <v>8.6956521739130436E-3</v>
      </c>
      <c r="Q79" s="42" t="s">
        <v>747</v>
      </c>
      <c r="R79" s="42" t="s">
        <v>753</v>
      </c>
      <c r="S79" s="42" t="s">
        <v>749</v>
      </c>
      <c r="T79" s="42" t="s">
        <v>399</v>
      </c>
      <c r="U79" s="42" t="s">
        <v>1169</v>
      </c>
      <c r="V79" s="42" t="s">
        <v>1170</v>
      </c>
      <c r="W79" s="42" t="s">
        <v>1392</v>
      </c>
      <c r="X79" s="42">
        <v>200</v>
      </c>
    </row>
    <row r="80" spans="1:24" hidden="1">
      <c r="A80" s="42" t="s">
        <v>1515</v>
      </c>
      <c r="B80" s="42" t="s">
        <v>1516</v>
      </c>
      <c r="D80" s="42" t="s">
        <v>1517</v>
      </c>
      <c r="E80" s="42" t="s">
        <v>1518</v>
      </c>
      <c r="F80" s="42" t="s">
        <v>746</v>
      </c>
      <c r="G80" s="42" t="s">
        <v>1519</v>
      </c>
      <c r="H80" s="42" t="s">
        <v>1520</v>
      </c>
      <c r="I80" s="44"/>
      <c r="J80" s="42">
        <v>10483</v>
      </c>
      <c r="K80" s="42">
        <v>27000</v>
      </c>
      <c r="M80" s="42" t="e">
        <f>VLOOKUP(H80,[1]视频!$G$2:$M$83,6,FALSE)</f>
        <v>#N/A</v>
      </c>
      <c r="N80" s="68">
        <f t="shared" si="17"/>
        <v>2.5755985881904033</v>
      </c>
      <c r="O80" s="68">
        <f t="shared" si="18"/>
        <v>1.9078508060669654E-2</v>
      </c>
      <c r="P80" s="68">
        <f t="shared" si="20"/>
        <v>7.4074074074074077E-3</v>
      </c>
      <c r="Q80" s="42" t="s">
        <v>747</v>
      </c>
      <c r="R80" s="42" t="s">
        <v>1521</v>
      </c>
      <c r="S80" s="42" t="s">
        <v>1522</v>
      </c>
      <c r="T80" s="42" t="s">
        <v>952</v>
      </c>
      <c r="U80" s="42" t="s">
        <v>1221</v>
      </c>
      <c r="V80" s="42" t="s">
        <v>1523</v>
      </c>
      <c r="W80" s="42" t="s">
        <v>1392</v>
      </c>
      <c r="X80" s="42">
        <v>200</v>
      </c>
    </row>
    <row r="81" spans="1:24" hidden="1">
      <c r="A81" s="42" t="s">
        <v>1524</v>
      </c>
      <c r="B81" s="42" t="s">
        <v>1525</v>
      </c>
      <c r="D81" s="42" t="s">
        <v>1526</v>
      </c>
      <c r="E81" s="42" t="s">
        <v>1527</v>
      </c>
      <c r="F81" s="42" t="s">
        <v>746</v>
      </c>
      <c r="G81" s="42" t="s">
        <v>1528</v>
      </c>
      <c r="H81" s="42" t="s">
        <v>1529</v>
      </c>
      <c r="J81" s="42">
        <v>35000</v>
      </c>
      <c r="K81" s="42">
        <v>64000</v>
      </c>
      <c r="M81" s="42" t="e">
        <f>VLOOKUP(H81,[1]视频!$G$2:$M$83,6,FALSE)</f>
        <v>#N/A</v>
      </c>
      <c r="N81" s="68">
        <f t="shared" si="17"/>
        <v>1.8285714285714285</v>
      </c>
      <c r="O81" s="68">
        <f t="shared" si="18"/>
        <v>8.5714285714285719E-3</v>
      </c>
      <c r="P81" s="68">
        <f t="shared" si="20"/>
        <v>4.6874999999999998E-3</v>
      </c>
      <c r="Q81" s="42" t="s">
        <v>747</v>
      </c>
      <c r="R81" s="42" t="s">
        <v>1530</v>
      </c>
      <c r="S81" s="42" t="s">
        <v>749</v>
      </c>
      <c r="T81" s="42" t="s">
        <v>399</v>
      </c>
      <c r="U81" s="42" t="s">
        <v>1221</v>
      </c>
      <c r="V81" s="42" t="s">
        <v>1170</v>
      </c>
      <c r="W81" s="42" t="s">
        <v>820</v>
      </c>
      <c r="X81" s="42">
        <v>300</v>
      </c>
    </row>
    <row r="82" spans="1:24" hidden="1">
      <c r="A82" s="42" t="s">
        <v>996</v>
      </c>
      <c r="B82" s="42" t="s">
        <v>548</v>
      </c>
      <c r="D82" s="42" t="s">
        <v>549</v>
      </c>
      <c r="E82" s="42" t="s">
        <v>1531</v>
      </c>
      <c r="F82" s="42" t="s">
        <v>746</v>
      </c>
      <c r="G82" s="42" t="s">
        <v>550</v>
      </c>
      <c r="H82" s="42" t="s">
        <v>551</v>
      </c>
      <c r="J82" s="42">
        <v>35000</v>
      </c>
      <c r="K82" s="42">
        <v>278000</v>
      </c>
      <c r="M82" s="42">
        <f>VLOOKUP(H82,[1]视频!$G$2:$M$83,6,FALSE)</f>
        <v>0</v>
      </c>
      <c r="N82" s="68">
        <f t="shared" si="17"/>
        <v>7.9428571428571431</v>
      </c>
      <c r="O82" s="68">
        <f t="shared" si="18"/>
        <v>8.5714285714285719E-3</v>
      </c>
      <c r="P82" s="68">
        <f>U82/K82</f>
        <v>1.7985611510791368E-3</v>
      </c>
      <c r="Q82" s="42" t="s">
        <v>747</v>
      </c>
      <c r="R82" s="42" t="s">
        <v>753</v>
      </c>
      <c r="S82" s="42" t="s">
        <v>997</v>
      </c>
      <c r="T82" s="42" t="s">
        <v>750</v>
      </c>
      <c r="U82" s="42">
        <v>500</v>
      </c>
      <c r="V82" s="42" t="s">
        <v>998</v>
      </c>
      <c r="W82" s="42" t="s">
        <v>999</v>
      </c>
      <c r="X82" s="42">
        <v>300</v>
      </c>
    </row>
    <row r="83" spans="1:24" hidden="1">
      <c r="A83" s="42" t="s">
        <v>1532</v>
      </c>
      <c r="B83" s="42" t="s">
        <v>1533</v>
      </c>
      <c r="D83" s="42" t="s">
        <v>1534</v>
      </c>
      <c r="E83" s="42" t="s">
        <v>1535</v>
      </c>
      <c r="F83" s="42" t="s">
        <v>746</v>
      </c>
      <c r="G83" s="42" t="s">
        <v>1536</v>
      </c>
      <c r="H83" s="42" t="s">
        <v>1537</v>
      </c>
      <c r="J83" s="42">
        <v>49000</v>
      </c>
      <c r="K83" s="42">
        <v>98000</v>
      </c>
      <c r="M83" s="42" t="e">
        <f>VLOOKUP(H83,[1]视频!$G$2:$M$83,6,FALSE)</f>
        <v>#N/A</v>
      </c>
      <c r="N83" s="68">
        <f t="shared" si="17"/>
        <v>2</v>
      </c>
      <c r="O83" s="68">
        <f t="shared" si="18"/>
        <v>6.1224489795918364E-3</v>
      </c>
      <c r="P83" s="68">
        <f t="shared" ref="P83:P98" si="21">X83/K83</f>
        <v>3.0612244897959182E-3</v>
      </c>
      <c r="Q83" s="42" t="s">
        <v>772</v>
      </c>
      <c r="R83" s="42" t="s">
        <v>1538</v>
      </c>
      <c r="S83" s="42" t="s">
        <v>791</v>
      </c>
      <c r="T83" s="42" t="s">
        <v>859</v>
      </c>
      <c r="U83" s="42" t="s">
        <v>1221</v>
      </c>
      <c r="V83" s="42" t="s">
        <v>1170</v>
      </c>
      <c r="W83" s="42" t="s">
        <v>798</v>
      </c>
      <c r="X83" s="42">
        <v>300</v>
      </c>
    </row>
    <row r="84" spans="1:24">
      <c r="A84" s="42" t="s">
        <v>1539</v>
      </c>
      <c r="B84" s="46" t="s">
        <v>166</v>
      </c>
      <c r="C84" s="46" t="s">
        <v>1166</v>
      </c>
      <c r="D84" s="42" t="s">
        <v>167</v>
      </c>
      <c r="E84" s="42" t="s">
        <v>170</v>
      </c>
      <c r="F84" s="42" t="s">
        <v>759</v>
      </c>
      <c r="G84" s="42" t="s">
        <v>168</v>
      </c>
      <c r="H84" s="42" t="s">
        <v>169</v>
      </c>
      <c r="I84" s="42" t="s">
        <v>1167</v>
      </c>
      <c r="J84" s="42">
        <v>12000</v>
      </c>
      <c r="K84" s="42">
        <v>98000</v>
      </c>
      <c r="M84" s="42" t="e">
        <f>VLOOKUP(H84,[1]视频!$G$2:$M$83,6,FALSE)</f>
        <v>#N/A</v>
      </c>
      <c r="N84" s="68">
        <f t="shared" si="17"/>
        <v>8.1666666666666661</v>
      </c>
      <c r="O84" s="68">
        <f t="shared" si="18"/>
        <v>1.6666666666666666E-2</v>
      </c>
      <c r="P84" s="68">
        <f t="shared" si="21"/>
        <v>2.0408163265306124E-3</v>
      </c>
      <c r="Q84" s="42" t="s">
        <v>747</v>
      </c>
      <c r="R84" s="42" t="s">
        <v>753</v>
      </c>
      <c r="S84" s="42" t="s">
        <v>852</v>
      </c>
      <c r="T84" s="42" t="s">
        <v>750</v>
      </c>
      <c r="U84" s="42" t="s">
        <v>1169</v>
      </c>
      <c r="V84" s="42" t="s">
        <v>1170</v>
      </c>
      <c r="W84" s="42" t="s">
        <v>755</v>
      </c>
      <c r="X84" s="42">
        <v>200</v>
      </c>
    </row>
    <row r="85" spans="1:24" hidden="1">
      <c r="A85" s="42" t="s">
        <v>1540</v>
      </c>
      <c r="B85" s="42" t="s">
        <v>1541</v>
      </c>
      <c r="D85" s="42" t="s">
        <v>1542</v>
      </c>
      <c r="E85" s="42" t="s">
        <v>1543</v>
      </c>
      <c r="F85" s="42" t="s">
        <v>746</v>
      </c>
      <c r="G85" s="42" t="s">
        <v>1541</v>
      </c>
      <c r="H85" s="42" t="s">
        <v>1544</v>
      </c>
      <c r="I85" s="44"/>
      <c r="J85" s="42">
        <v>17500</v>
      </c>
      <c r="K85" s="42">
        <v>25000</v>
      </c>
      <c r="M85" s="42" t="e">
        <f>VLOOKUP(H85,[1]视频!$G$2:$M$83,6,FALSE)</f>
        <v>#N/A</v>
      </c>
      <c r="N85" s="68">
        <f t="shared" si="17"/>
        <v>1.4285714285714286</v>
      </c>
      <c r="O85" s="68">
        <f t="shared" si="18"/>
        <v>1.1428571428571429E-2</v>
      </c>
      <c r="P85" s="68">
        <f t="shared" si="21"/>
        <v>8.0000000000000002E-3</v>
      </c>
      <c r="Q85" s="42" t="s">
        <v>747</v>
      </c>
      <c r="R85" s="42" t="s">
        <v>1545</v>
      </c>
      <c r="S85" s="42" t="s">
        <v>791</v>
      </c>
      <c r="T85" s="42" t="s">
        <v>859</v>
      </c>
      <c r="U85" s="42" t="s">
        <v>1169</v>
      </c>
      <c r="V85" s="42" t="s">
        <v>1170</v>
      </c>
      <c r="W85" s="42" t="s">
        <v>755</v>
      </c>
      <c r="X85" s="42">
        <v>200</v>
      </c>
    </row>
    <row r="86" spans="1:24">
      <c r="A86" s="42" t="s">
        <v>1546</v>
      </c>
      <c r="B86" s="46" t="s">
        <v>176</v>
      </c>
      <c r="C86" s="46" t="s">
        <v>1166</v>
      </c>
      <c r="D86" s="42" t="s">
        <v>177</v>
      </c>
      <c r="E86" s="42" t="s">
        <v>179</v>
      </c>
      <c r="F86" s="42" t="s">
        <v>746</v>
      </c>
      <c r="G86" s="42" t="s">
        <v>176</v>
      </c>
      <c r="H86" s="42" t="s">
        <v>178</v>
      </c>
      <c r="I86" s="42" t="s">
        <v>1167</v>
      </c>
      <c r="J86" s="42">
        <v>12000</v>
      </c>
      <c r="K86" s="42">
        <v>97000</v>
      </c>
      <c r="M86" s="42" t="e">
        <f>VLOOKUP(H86,[1]视频!$G$2:$M$83,6,FALSE)</f>
        <v>#N/A</v>
      </c>
      <c r="N86" s="68">
        <f t="shared" si="17"/>
        <v>8.0833333333333339</v>
      </c>
      <c r="O86" s="68">
        <f t="shared" si="18"/>
        <v>1.6666666666666666E-2</v>
      </c>
      <c r="P86" s="68">
        <f t="shared" si="21"/>
        <v>2.0618556701030928E-3</v>
      </c>
      <c r="Q86" s="42" t="s">
        <v>747</v>
      </c>
      <c r="R86" s="42" t="s">
        <v>753</v>
      </c>
      <c r="S86" s="42" t="s">
        <v>818</v>
      </c>
      <c r="T86" s="42" t="s">
        <v>1547</v>
      </c>
      <c r="U86" s="42" t="s">
        <v>1169</v>
      </c>
      <c r="V86" s="42" t="s">
        <v>827</v>
      </c>
      <c r="W86" s="42" t="s">
        <v>755</v>
      </c>
      <c r="X86" s="42">
        <v>200</v>
      </c>
    </row>
    <row r="87" spans="1:24" hidden="1">
      <c r="A87" s="42" t="s">
        <v>1548</v>
      </c>
      <c r="B87" s="42" t="s">
        <v>1549</v>
      </c>
      <c r="D87" s="42" t="s">
        <v>1550</v>
      </c>
      <c r="E87" s="42" t="s">
        <v>1551</v>
      </c>
      <c r="F87" s="42" t="s">
        <v>759</v>
      </c>
      <c r="G87" s="42" t="s">
        <v>1549</v>
      </c>
      <c r="H87" s="42" t="s">
        <v>1552</v>
      </c>
      <c r="J87" s="42">
        <v>11000</v>
      </c>
      <c r="K87" s="42">
        <v>70000</v>
      </c>
      <c r="M87" s="42" t="e">
        <f>VLOOKUP(H87,[1]视频!$G$2:$M$83,6,FALSE)</f>
        <v>#N/A</v>
      </c>
      <c r="N87" s="68">
        <f t="shared" si="17"/>
        <v>6.3636363636363633</v>
      </c>
      <c r="O87" s="68">
        <f t="shared" si="18"/>
        <v>1.8181818181818181E-2</v>
      </c>
      <c r="P87" s="68">
        <f t="shared" si="21"/>
        <v>2.8571428571428571E-3</v>
      </c>
      <c r="Q87" s="42" t="s">
        <v>762</v>
      </c>
      <c r="R87" s="42" t="s">
        <v>1553</v>
      </c>
      <c r="S87" s="42" t="s">
        <v>934</v>
      </c>
      <c r="T87" s="42" t="s">
        <v>926</v>
      </c>
      <c r="U87" s="42" t="s">
        <v>1169</v>
      </c>
      <c r="V87" s="42" t="s">
        <v>1170</v>
      </c>
      <c r="W87" s="42" t="s">
        <v>1392</v>
      </c>
      <c r="X87" s="42">
        <v>200</v>
      </c>
    </row>
    <row r="88" spans="1:24" hidden="1">
      <c r="A88" s="42" t="s">
        <v>1554</v>
      </c>
      <c r="B88" s="42" t="s">
        <v>1555</v>
      </c>
      <c r="D88" s="42" t="s">
        <v>1556</v>
      </c>
      <c r="E88" s="42" t="s">
        <v>1557</v>
      </c>
      <c r="F88" s="42" t="s">
        <v>746</v>
      </c>
      <c r="G88" s="42" t="s">
        <v>1558</v>
      </c>
      <c r="H88" s="42" t="s">
        <v>1559</v>
      </c>
      <c r="I88" s="44"/>
      <c r="J88" s="42">
        <v>24000</v>
      </c>
      <c r="K88" s="42">
        <v>87000</v>
      </c>
      <c r="M88" s="42" t="e">
        <f>VLOOKUP(H88,[1]视频!$G$2:$M$83,6,FALSE)</f>
        <v>#N/A</v>
      </c>
      <c r="N88" s="68">
        <f t="shared" si="17"/>
        <v>3.625</v>
      </c>
      <c r="O88" s="68">
        <f t="shared" si="18"/>
        <v>8.3333333333333332E-3</v>
      </c>
      <c r="P88" s="68">
        <f t="shared" si="21"/>
        <v>2.2988505747126436E-3</v>
      </c>
      <c r="Q88" s="42" t="s">
        <v>747</v>
      </c>
      <c r="R88" s="42" t="s">
        <v>1560</v>
      </c>
      <c r="S88" s="42" t="s">
        <v>1168</v>
      </c>
      <c r="T88" s="42" t="s">
        <v>859</v>
      </c>
      <c r="U88" s="42" t="s">
        <v>1169</v>
      </c>
      <c r="V88" s="42" t="s">
        <v>1170</v>
      </c>
      <c r="W88" s="42" t="s">
        <v>1392</v>
      </c>
      <c r="X88" s="42">
        <v>200</v>
      </c>
    </row>
    <row r="89" spans="1:24">
      <c r="A89" s="42" t="s">
        <v>1561</v>
      </c>
      <c r="B89" s="46" t="s">
        <v>183</v>
      </c>
      <c r="C89" s="46" t="s">
        <v>1166</v>
      </c>
      <c r="D89" s="42" t="s">
        <v>184</v>
      </c>
      <c r="E89" s="42" t="s">
        <v>187</v>
      </c>
      <c r="F89" s="42" t="s">
        <v>746</v>
      </c>
      <c r="G89" s="42" t="s">
        <v>185</v>
      </c>
      <c r="H89" s="42" t="s">
        <v>186</v>
      </c>
      <c r="I89" s="42" t="s">
        <v>1167</v>
      </c>
      <c r="J89" s="42">
        <v>16000</v>
      </c>
      <c r="K89" s="42">
        <v>121000</v>
      </c>
      <c r="M89" s="42" t="e">
        <f>VLOOKUP(H89,[1]视频!$G$2:$M$83,6,FALSE)</f>
        <v>#N/A</v>
      </c>
      <c r="N89" s="68">
        <f t="shared" si="17"/>
        <v>7.5625</v>
      </c>
      <c r="O89" s="68">
        <f t="shared" si="18"/>
        <v>1.2500000000000001E-2</v>
      </c>
      <c r="P89" s="68">
        <f t="shared" si="21"/>
        <v>1.652892561983471E-3</v>
      </c>
      <c r="Q89" s="42" t="s">
        <v>772</v>
      </c>
      <c r="R89" s="42" t="s">
        <v>753</v>
      </c>
      <c r="S89" s="42" t="s">
        <v>1168</v>
      </c>
      <c r="T89" s="42" t="s">
        <v>754</v>
      </c>
      <c r="U89" s="42" t="s">
        <v>1221</v>
      </c>
      <c r="V89" s="42" t="s">
        <v>1170</v>
      </c>
      <c r="W89" s="42" t="s">
        <v>755</v>
      </c>
      <c r="X89" s="42">
        <v>200</v>
      </c>
    </row>
    <row r="90" spans="1:24" hidden="1">
      <c r="A90" s="42" t="s">
        <v>1562</v>
      </c>
      <c r="B90" s="42" t="s">
        <v>1563</v>
      </c>
      <c r="D90" s="42" t="s">
        <v>1564</v>
      </c>
      <c r="E90" s="42" t="s">
        <v>1564</v>
      </c>
      <c r="F90" s="42" t="s">
        <v>759</v>
      </c>
      <c r="G90" s="42" t="s">
        <v>1565</v>
      </c>
      <c r="H90" s="42" t="s">
        <v>1566</v>
      </c>
      <c r="I90" s="44"/>
      <c r="J90" s="42">
        <v>40000</v>
      </c>
      <c r="K90" s="42">
        <v>73000</v>
      </c>
      <c r="M90" s="42" t="e">
        <f>VLOOKUP(H90,[1]视频!$G$2:$M$83,6,FALSE)</f>
        <v>#N/A</v>
      </c>
      <c r="N90" s="68">
        <f t="shared" si="17"/>
        <v>1.825</v>
      </c>
      <c r="O90" s="68">
        <f t="shared" si="18"/>
        <v>7.4999999999999997E-3</v>
      </c>
      <c r="P90" s="68">
        <f t="shared" si="21"/>
        <v>4.10958904109589E-3</v>
      </c>
      <c r="Q90" s="42" t="s">
        <v>1567</v>
      </c>
      <c r="R90" s="42" t="s">
        <v>1261</v>
      </c>
      <c r="S90" s="42" t="s">
        <v>749</v>
      </c>
      <c r="T90" s="42" t="s">
        <v>399</v>
      </c>
      <c r="U90" s="42" t="s">
        <v>1221</v>
      </c>
      <c r="V90" s="42" t="s">
        <v>1435</v>
      </c>
      <c r="W90" s="42" t="s">
        <v>820</v>
      </c>
      <c r="X90" s="42">
        <v>300</v>
      </c>
    </row>
    <row r="91" spans="1:24">
      <c r="A91" s="42" t="s">
        <v>1568</v>
      </c>
      <c r="B91" s="46" t="s">
        <v>192</v>
      </c>
      <c r="C91" s="46" t="s">
        <v>1166</v>
      </c>
      <c r="D91" s="42" t="s">
        <v>193</v>
      </c>
      <c r="E91" s="42" t="s">
        <v>196</v>
      </c>
      <c r="F91" s="42" t="s">
        <v>746</v>
      </c>
      <c r="G91" s="42" t="s">
        <v>194</v>
      </c>
      <c r="H91" s="42" t="s">
        <v>195</v>
      </c>
      <c r="I91" s="42" t="s">
        <v>1167</v>
      </c>
      <c r="J91" s="42">
        <v>13000</v>
      </c>
      <c r="K91" s="42">
        <v>98000</v>
      </c>
      <c r="M91" s="42" t="e">
        <f>VLOOKUP(H91,[1]视频!$G$2:$M$83,6,FALSE)</f>
        <v>#N/A</v>
      </c>
      <c r="N91" s="68">
        <f t="shared" si="17"/>
        <v>7.5384615384615383</v>
      </c>
      <c r="O91" s="68">
        <f t="shared" si="18"/>
        <v>1.5384615384615385E-2</v>
      </c>
      <c r="P91" s="68">
        <f t="shared" si="21"/>
        <v>2.0408163265306124E-3</v>
      </c>
      <c r="Q91" s="42" t="s">
        <v>772</v>
      </c>
      <c r="R91" s="42" t="s">
        <v>1521</v>
      </c>
      <c r="S91" s="42" t="s">
        <v>1168</v>
      </c>
      <c r="T91" s="42" t="s">
        <v>399</v>
      </c>
      <c r="U91" s="42" t="s">
        <v>1169</v>
      </c>
      <c r="V91" s="42" t="s">
        <v>1170</v>
      </c>
      <c r="W91" s="42" t="s">
        <v>755</v>
      </c>
      <c r="X91" s="42">
        <v>200</v>
      </c>
    </row>
    <row r="92" spans="1:24" hidden="1">
      <c r="A92" s="42" t="s">
        <v>1569</v>
      </c>
      <c r="B92" s="42" t="s">
        <v>1570</v>
      </c>
      <c r="D92" s="42" t="s">
        <v>1571</v>
      </c>
      <c r="E92" s="42" t="s">
        <v>1572</v>
      </c>
      <c r="F92" s="42" t="s">
        <v>746</v>
      </c>
      <c r="G92" s="42" t="s">
        <v>1570</v>
      </c>
      <c r="H92" s="42" t="s">
        <v>1573</v>
      </c>
      <c r="J92" s="42">
        <v>28405</v>
      </c>
      <c r="K92" s="42">
        <v>132000</v>
      </c>
      <c r="M92" s="42" t="e">
        <f>VLOOKUP(H92,[1]视频!$G$2:$M$83,6,FALSE)</f>
        <v>#N/A</v>
      </c>
      <c r="N92" s="68">
        <f t="shared" si="17"/>
        <v>4.6470691779616269</v>
      </c>
      <c r="O92" s="68">
        <f t="shared" si="18"/>
        <v>7.0410139060024645E-3</v>
      </c>
      <c r="P92" s="68">
        <f t="shared" si="21"/>
        <v>1.5151515151515152E-3</v>
      </c>
      <c r="Q92" s="42" t="s">
        <v>747</v>
      </c>
      <c r="R92" s="42" t="s">
        <v>1574</v>
      </c>
      <c r="S92" s="42" t="s">
        <v>1168</v>
      </c>
      <c r="T92" s="42" t="s">
        <v>750</v>
      </c>
      <c r="U92" s="42" t="s">
        <v>1169</v>
      </c>
      <c r="V92" s="42" t="s">
        <v>1435</v>
      </c>
      <c r="W92" s="42" t="s">
        <v>766</v>
      </c>
      <c r="X92" s="42">
        <v>200</v>
      </c>
    </row>
    <row r="93" spans="1:24" hidden="1">
      <c r="A93" s="42" t="s">
        <v>1575</v>
      </c>
      <c r="B93" s="42" t="s">
        <v>1576</v>
      </c>
      <c r="D93" s="42" t="s">
        <v>1577</v>
      </c>
      <c r="E93" s="42" t="s">
        <v>1578</v>
      </c>
      <c r="F93" s="42" t="s">
        <v>759</v>
      </c>
      <c r="G93" s="42" t="s">
        <v>1579</v>
      </c>
      <c r="H93" s="42" t="s">
        <v>1580</v>
      </c>
      <c r="I93" s="44"/>
      <c r="J93" s="42">
        <v>86000</v>
      </c>
      <c r="K93" s="42">
        <v>173000</v>
      </c>
      <c r="M93" s="42" t="e">
        <f>VLOOKUP(H93,[1]视频!$G$2:$M$83,6,FALSE)</f>
        <v>#N/A</v>
      </c>
      <c r="N93" s="68">
        <f t="shared" si="17"/>
        <v>2.0116279069767442</v>
      </c>
      <c r="O93" s="68">
        <f t="shared" si="18"/>
        <v>3.4883720930232558E-3</v>
      </c>
      <c r="P93" s="68">
        <f t="shared" si="21"/>
        <v>1.7341040462427746E-3</v>
      </c>
      <c r="Q93" s="42" t="s">
        <v>838</v>
      </c>
      <c r="R93" s="42" t="s">
        <v>1581</v>
      </c>
      <c r="S93" s="42" t="s">
        <v>749</v>
      </c>
      <c r="T93" s="42" t="s">
        <v>859</v>
      </c>
      <c r="U93" s="42" t="s">
        <v>1221</v>
      </c>
      <c r="V93" s="42" t="s">
        <v>1582</v>
      </c>
      <c r="W93" s="42" t="s">
        <v>940</v>
      </c>
      <c r="X93" s="42">
        <v>300</v>
      </c>
    </row>
    <row r="94" spans="1:24">
      <c r="A94" s="42" t="s">
        <v>1583</v>
      </c>
      <c r="B94" s="46" t="s">
        <v>201</v>
      </c>
      <c r="C94" s="46" t="s">
        <v>1166</v>
      </c>
      <c r="D94" s="42" t="s">
        <v>202</v>
      </c>
      <c r="E94" s="42" t="s">
        <v>205</v>
      </c>
      <c r="F94" s="42" t="s">
        <v>746</v>
      </c>
      <c r="G94" s="42" t="s">
        <v>203</v>
      </c>
      <c r="H94" s="42" t="s">
        <v>204</v>
      </c>
      <c r="I94" s="42" t="s">
        <v>1167</v>
      </c>
      <c r="J94" s="42">
        <v>10000</v>
      </c>
      <c r="K94" s="42">
        <v>74000</v>
      </c>
      <c r="M94" s="42" t="e">
        <f>VLOOKUP(H94,[1]视频!$G$2:$M$83,6,FALSE)</f>
        <v>#N/A</v>
      </c>
      <c r="N94" s="68">
        <f t="shared" si="17"/>
        <v>7.4</v>
      </c>
      <c r="O94" s="68">
        <f t="shared" si="18"/>
        <v>0.02</v>
      </c>
      <c r="P94" s="68">
        <f t="shared" si="21"/>
        <v>2.7027027027027029E-3</v>
      </c>
      <c r="Q94" s="42" t="s">
        <v>772</v>
      </c>
      <c r="R94" s="42" t="s">
        <v>1225</v>
      </c>
      <c r="S94" s="42" t="s">
        <v>749</v>
      </c>
      <c r="T94" s="42" t="s">
        <v>859</v>
      </c>
      <c r="U94" s="42" t="s">
        <v>1169</v>
      </c>
      <c r="V94" s="42" t="s">
        <v>1170</v>
      </c>
      <c r="W94" s="42" t="s">
        <v>755</v>
      </c>
      <c r="X94" s="42">
        <v>200</v>
      </c>
    </row>
    <row r="95" spans="1:24">
      <c r="A95" s="42" t="s">
        <v>1584</v>
      </c>
      <c r="B95" s="46" t="s">
        <v>210</v>
      </c>
      <c r="C95" s="46" t="s">
        <v>1166</v>
      </c>
      <c r="D95" s="42" t="s">
        <v>211</v>
      </c>
      <c r="E95" s="42" t="s">
        <v>214</v>
      </c>
      <c r="F95" s="42" t="s">
        <v>746</v>
      </c>
      <c r="G95" s="42" t="s">
        <v>212</v>
      </c>
      <c r="H95" s="42" t="s">
        <v>213</v>
      </c>
      <c r="I95" s="42" t="s">
        <v>1167</v>
      </c>
      <c r="J95" s="42">
        <v>12000</v>
      </c>
      <c r="K95" s="42">
        <v>82000</v>
      </c>
      <c r="M95" s="42" t="e">
        <f>VLOOKUP(H95,[1]视频!$G$2:$M$83,6,FALSE)</f>
        <v>#N/A</v>
      </c>
      <c r="N95" s="68">
        <f t="shared" si="17"/>
        <v>6.833333333333333</v>
      </c>
      <c r="O95" s="68">
        <f t="shared" si="18"/>
        <v>1.6666666666666666E-2</v>
      </c>
      <c r="P95" s="68">
        <f t="shared" si="21"/>
        <v>2.4390243902439024E-3</v>
      </c>
      <c r="Q95" s="42" t="s">
        <v>747</v>
      </c>
      <c r="R95" s="42" t="s">
        <v>1423</v>
      </c>
      <c r="S95" s="42" t="s">
        <v>749</v>
      </c>
      <c r="T95" s="42" t="s">
        <v>750</v>
      </c>
      <c r="U95" s="42" t="s">
        <v>1169</v>
      </c>
      <c r="V95" s="42" t="s">
        <v>1170</v>
      </c>
      <c r="W95" s="42" t="s">
        <v>755</v>
      </c>
      <c r="X95" s="42">
        <v>200</v>
      </c>
    </row>
    <row r="96" spans="1:24" hidden="1">
      <c r="A96" s="42" t="s">
        <v>1585</v>
      </c>
      <c r="B96" s="42" t="s">
        <v>1586</v>
      </c>
      <c r="D96" s="42" t="s">
        <v>1587</v>
      </c>
      <c r="E96" s="42" t="s">
        <v>1588</v>
      </c>
      <c r="F96" s="42" t="s">
        <v>759</v>
      </c>
      <c r="G96" s="42" t="s">
        <v>1589</v>
      </c>
      <c r="H96" s="42" t="s">
        <v>1590</v>
      </c>
      <c r="I96" s="44"/>
      <c r="J96" s="42">
        <v>13169</v>
      </c>
      <c r="K96" s="42">
        <v>24176</v>
      </c>
      <c r="M96" s="42" t="e">
        <f>VLOOKUP(H96,[1]视频!$G$2:$M$83,6,FALSE)</f>
        <v>#N/A</v>
      </c>
      <c r="N96" s="68">
        <f t="shared" si="17"/>
        <v>1.8358265623813501</v>
      </c>
      <c r="O96" s="68">
        <f t="shared" si="18"/>
        <v>1.518718201837649E-2</v>
      </c>
      <c r="P96" s="68">
        <f t="shared" si="21"/>
        <v>8.2726671078755792E-3</v>
      </c>
      <c r="Q96" s="42" t="s">
        <v>772</v>
      </c>
      <c r="R96" s="42" t="s">
        <v>1591</v>
      </c>
      <c r="S96" s="42" t="s">
        <v>1592</v>
      </c>
      <c r="T96" s="42" t="s">
        <v>399</v>
      </c>
      <c r="U96" s="42">
        <v>0</v>
      </c>
      <c r="V96" s="42" t="s">
        <v>1593</v>
      </c>
      <c r="W96" s="42" t="s">
        <v>751</v>
      </c>
      <c r="X96" s="42">
        <v>200</v>
      </c>
    </row>
    <row r="97" spans="1:24" hidden="1">
      <c r="A97" s="42" t="s">
        <v>1594</v>
      </c>
      <c r="B97" s="42" t="s">
        <v>1595</v>
      </c>
      <c r="D97" s="42" t="s">
        <v>1596</v>
      </c>
      <c r="E97" s="42" t="s">
        <v>1597</v>
      </c>
      <c r="F97" s="42" t="s">
        <v>746</v>
      </c>
      <c r="G97" s="42" t="s">
        <v>1598</v>
      </c>
      <c r="H97" s="42" t="s">
        <v>1599</v>
      </c>
      <c r="I97" s="44"/>
      <c r="J97" s="42">
        <v>22200</v>
      </c>
      <c r="K97" s="42">
        <v>27000</v>
      </c>
      <c r="M97" s="42" t="e">
        <f>VLOOKUP(H97,[1]视频!$G$2:$M$83,6,FALSE)</f>
        <v>#N/A</v>
      </c>
      <c r="N97" s="68">
        <f t="shared" si="17"/>
        <v>1.2162162162162162</v>
      </c>
      <c r="O97" s="68">
        <f t="shared" si="18"/>
        <v>9.0090090090090089E-3</v>
      </c>
      <c r="P97" s="68">
        <f t="shared" si="21"/>
        <v>7.4074074074074077E-3</v>
      </c>
      <c r="Q97" s="42" t="s">
        <v>838</v>
      </c>
      <c r="R97" s="42" t="s">
        <v>1600</v>
      </c>
      <c r="S97" s="42" t="s">
        <v>1168</v>
      </c>
      <c r="T97" s="42" t="s">
        <v>399</v>
      </c>
      <c r="U97" s="42" t="s">
        <v>1169</v>
      </c>
      <c r="V97" s="42" t="s">
        <v>818</v>
      </c>
      <c r="W97" s="42" t="s">
        <v>1047</v>
      </c>
      <c r="X97" s="42">
        <v>200</v>
      </c>
    </row>
    <row r="98" spans="1:24" hidden="1">
      <c r="A98" s="42" t="s">
        <v>1601</v>
      </c>
      <c r="B98" s="42" t="s">
        <v>1602</v>
      </c>
      <c r="D98" s="42" t="s">
        <v>1603</v>
      </c>
      <c r="E98" s="42" t="s">
        <v>1604</v>
      </c>
      <c r="F98" s="42" t="s">
        <v>746</v>
      </c>
      <c r="G98" s="42" t="s">
        <v>1605</v>
      </c>
      <c r="H98" s="42" t="s">
        <v>1606</v>
      </c>
      <c r="I98" s="44"/>
      <c r="J98" s="42">
        <v>16000</v>
      </c>
      <c r="K98" s="42">
        <v>61000</v>
      </c>
      <c r="M98" s="42" t="e">
        <f>VLOOKUP(H98,[1]视频!$G$2:$M$83,6,FALSE)</f>
        <v>#N/A</v>
      </c>
      <c r="N98" s="68">
        <f t="shared" si="17"/>
        <v>3.8125</v>
      </c>
      <c r="O98" s="68">
        <f t="shared" si="18"/>
        <v>1.2500000000000001E-2</v>
      </c>
      <c r="P98" s="68">
        <f t="shared" si="21"/>
        <v>3.2786885245901639E-3</v>
      </c>
      <c r="Q98" s="42" t="s">
        <v>747</v>
      </c>
      <c r="R98" s="42" t="s">
        <v>1245</v>
      </c>
      <c r="S98" s="42" t="s">
        <v>1607</v>
      </c>
      <c r="T98" s="42" t="s">
        <v>1171</v>
      </c>
      <c r="U98" s="42" t="s">
        <v>1169</v>
      </c>
      <c r="V98" s="42" t="s">
        <v>1170</v>
      </c>
      <c r="W98" s="42" t="s">
        <v>755</v>
      </c>
      <c r="X98" s="42">
        <v>200</v>
      </c>
    </row>
    <row r="99" spans="1:24" hidden="1">
      <c r="A99" s="42" t="s">
        <v>1009</v>
      </c>
      <c r="B99" s="42" t="s">
        <v>1010</v>
      </c>
      <c r="D99" s="42" t="s">
        <v>619</v>
      </c>
      <c r="E99" s="42" t="s">
        <v>1608</v>
      </c>
      <c r="F99" s="42" t="s">
        <v>746</v>
      </c>
      <c r="G99" s="42" t="s">
        <v>620</v>
      </c>
      <c r="H99" s="42" t="s">
        <v>1011</v>
      </c>
      <c r="I99" s="44"/>
      <c r="J99" s="42">
        <v>12276</v>
      </c>
      <c r="K99" s="42">
        <v>91000</v>
      </c>
      <c r="M99" s="42">
        <f>VLOOKUP(H99,[1]视频!$G$2:$M$83,6,FALSE)</f>
        <v>0</v>
      </c>
      <c r="N99" s="68">
        <f t="shared" si="17"/>
        <v>7.4128380579993483</v>
      </c>
      <c r="O99" s="68">
        <f t="shared" si="18"/>
        <v>1.6291951775822745E-2</v>
      </c>
      <c r="P99" s="68">
        <f t="shared" ref="P99:P103" si="22">U99/K99</f>
        <v>3.2967032967032967E-3</v>
      </c>
      <c r="Q99" s="42" t="s">
        <v>747</v>
      </c>
      <c r="R99" s="42" t="s">
        <v>753</v>
      </c>
      <c r="S99" s="42" t="s">
        <v>749</v>
      </c>
      <c r="T99" s="42" t="s">
        <v>750</v>
      </c>
      <c r="U99" s="42">
        <v>300</v>
      </c>
      <c r="V99" s="42" t="s">
        <v>1012</v>
      </c>
      <c r="W99" s="42" t="s">
        <v>820</v>
      </c>
      <c r="X99" s="42">
        <v>200</v>
      </c>
    </row>
    <row r="100" spans="1:24" hidden="1">
      <c r="A100" s="42" t="s">
        <v>1609</v>
      </c>
      <c r="B100" s="42" t="s">
        <v>1610</v>
      </c>
      <c r="D100" s="42" t="s">
        <v>1611</v>
      </c>
      <c r="E100" s="42" t="s">
        <v>1612</v>
      </c>
      <c r="F100" s="42" t="s">
        <v>759</v>
      </c>
      <c r="G100" s="42" t="s">
        <v>1613</v>
      </c>
      <c r="H100" s="42" t="s">
        <v>1614</v>
      </c>
      <c r="J100" s="42">
        <v>11000</v>
      </c>
      <c r="K100" s="42">
        <v>51000</v>
      </c>
      <c r="M100" s="42" t="e">
        <f>VLOOKUP(H100,[1]视频!$G$2:$M$83,6,FALSE)</f>
        <v>#N/A</v>
      </c>
      <c r="N100" s="68">
        <f t="shared" si="17"/>
        <v>4.6363636363636367</v>
      </c>
      <c r="O100" s="68">
        <f t="shared" si="18"/>
        <v>1.8181818181818181E-2</v>
      </c>
      <c r="P100" s="68">
        <f t="shared" ref="P100:P109" si="23">X100/K100</f>
        <v>3.9215686274509803E-3</v>
      </c>
      <c r="Q100" s="42" t="s">
        <v>772</v>
      </c>
      <c r="R100" s="42" t="s">
        <v>1615</v>
      </c>
      <c r="S100" s="42" t="s">
        <v>782</v>
      </c>
      <c r="T100" s="42" t="s">
        <v>1171</v>
      </c>
      <c r="U100" s="42" t="s">
        <v>1221</v>
      </c>
      <c r="V100" s="42" t="s">
        <v>1170</v>
      </c>
      <c r="W100" s="42" t="s">
        <v>940</v>
      </c>
      <c r="X100" s="42">
        <v>200</v>
      </c>
    </row>
    <row r="101" spans="1:24" hidden="1">
      <c r="A101" s="42" t="s">
        <v>1013</v>
      </c>
      <c r="B101" s="42" t="s">
        <v>490</v>
      </c>
      <c r="D101" s="42" t="s">
        <v>491</v>
      </c>
      <c r="E101" s="42" t="s">
        <v>1616</v>
      </c>
      <c r="F101" s="42" t="s">
        <v>746</v>
      </c>
      <c r="G101" s="42" t="s">
        <v>492</v>
      </c>
      <c r="H101" s="42" t="s">
        <v>493</v>
      </c>
      <c r="J101" s="42">
        <v>11615</v>
      </c>
      <c r="K101" s="42">
        <v>86000</v>
      </c>
      <c r="M101" s="42">
        <f>VLOOKUP(H101,[1]视频!$G$2:$M$83,6,FALSE)</f>
        <v>0</v>
      </c>
      <c r="N101" s="68">
        <f t="shared" si="17"/>
        <v>7.4042186827378389</v>
      </c>
      <c r="O101" s="68">
        <f t="shared" si="18"/>
        <v>1.7219113215669393E-2</v>
      </c>
      <c r="P101" s="68">
        <f t="shared" si="22"/>
        <v>3.4883720930232558E-3</v>
      </c>
      <c r="Q101" s="42" t="s">
        <v>747</v>
      </c>
      <c r="R101" s="42" t="s">
        <v>790</v>
      </c>
      <c r="S101" s="42" t="s">
        <v>840</v>
      </c>
      <c r="T101" s="42" t="s">
        <v>859</v>
      </c>
      <c r="U101" s="42">
        <v>300</v>
      </c>
      <c r="V101" s="42" t="s">
        <v>1014</v>
      </c>
      <c r="W101" s="42" t="s">
        <v>755</v>
      </c>
      <c r="X101" s="42">
        <v>200</v>
      </c>
    </row>
    <row r="102" spans="1:24" hidden="1">
      <c r="A102" s="42" t="s">
        <v>1617</v>
      </c>
      <c r="B102" s="42" t="s">
        <v>1618</v>
      </c>
      <c r="D102" s="42" t="s">
        <v>1619</v>
      </c>
      <c r="E102" s="42" t="s">
        <v>1620</v>
      </c>
      <c r="F102" s="42" t="s">
        <v>759</v>
      </c>
      <c r="G102" s="42" t="s">
        <v>1618</v>
      </c>
      <c r="H102" s="42" t="s">
        <v>1621</v>
      </c>
      <c r="I102" s="44"/>
      <c r="J102" s="42">
        <v>11000</v>
      </c>
      <c r="K102" s="42">
        <v>50000</v>
      </c>
      <c r="M102" s="42" t="e">
        <f>VLOOKUP(H102,[1]视频!$G$2:$M$83,6,FALSE)</f>
        <v>#N/A</v>
      </c>
      <c r="N102" s="68">
        <f t="shared" si="17"/>
        <v>4.5454545454545459</v>
      </c>
      <c r="O102" s="68">
        <f t="shared" si="18"/>
        <v>1.8181818181818181E-2</v>
      </c>
      <c r="P102" s="68">
        <f t="shared" si="23"/>
        <v>4.0000000000000001E-3</v>
      </c>
      <c r="Q102" s="42" t="s">
        <v>772</v>
      </c>
      <c r="R102" s="42" t="s">
        <v>1622</v>
      </c>
      <c r="S102" s="42" t="s">
        <v>749</v>
      </c>
      <c r="T102" s="42" t="s">
        <v>859</v>
      </c>
      <c r="U102" s="42" t="s">
        <v>1169</v>
      </c>
      <c r="V102" s="42" t="s">
        <v>1170</v>
      </c>
      <c r="W102" s="42" t="s">
        <v>999</v>
      </c>
      <c r="X102" s="42">
        <v>200</v>
      </c>
    </row>
    <row r="103" spans="1:24" hidden="1">
      <c r="A103" s="42" t="s">
        <v>1015</v>
      </c>
      <c r="B103" s="42" t="s">
        <v>537</v>
      </c>
      <c r="D103" s="42" t="s">
        <v>538</v>
      </c>
      <c r="E103" s="42" t="s">
        <v>538</v>
      </c>
      <c r="F103" s="42" t="s">
        <v>746</v>
      </c>
      <c r="G103" s="42" t="s">
        <v>539</v>
      </c>
      <c r="H103" s="42" t="s">
        <v>1016</v>
      </c>
      <c r="J103" s="42">
        <v>33000</v>
      </c>
      <c r="K103" s="42">
        <v>241000</v>
      </c>
      <c r="M103" s="42">
        <f>VLOOKUP(H103,[1]视频!$G$2:$M$83,6,FALSE)</f>
        <v>0</v>
      </c>
      <c r="N103" s="68">
        <f t="shared" si="17"/>
        <v>7.3030303030303028</v>
      </c>
      <c r="O103" s="68">
        <f t="shared" si="18"/>
        <v>9.0909090909090905E-3</v>
      </c>
      <c r="P103" s="68">
        <f t="shared" si="22"/>
        <v>2.0746887966804979E-3</v>
      </c>
      <c r="Q103" s="42" t="s">
        <v>747</v>
      </c>
      <c r="R103" s="42" t="s">
        <v>1017</v>
      </c>
      <c r="S103" s="42" t="s">
        <v>749</v>
      </c>
      <c r="T103" s="42" t="s">
        <v>926</v>
      </c>
      <c r="U103" s="42">
        <v>500</v>
      </c>
      <c r="V103" s="42" t="s">
        <v>1018</v>
      </c>
      <c r="W103" s="42" t="s">
        <v>798</v>
      </c>
      <c r="X103" s="42">
        <v>300</v>
      </c>
    </row>
    <row r="104" spans="1:24">
      <c r="A104" s="42" t="s">
        <v>1623</v>
      </c>
      <c r="B104" s="46" t="s">
        <v>1624</v>
      </c>
      <c r="C104" s="46" t="s">
        <v>1166</v>
      </c>
      <c r="D104" s="42" t="s">
        <v>218</v>
      </c>
      <c r="E104" s="42" t="s">
        <v>221</v>
      </c>
      <c r="F104" s="42" t="s">
        <v>759</v>
      </c>
      <c r="G104" s="42" t="s">
        <v>219</v>
      </c>
      <c r="H104" s="42" t="s">
        <v>220</v>
      </c>
      <c r="I104" s="42" t="s">
        <v>1167</v>
      </c>
      <c r="J104" s="42">
        <v>13000</v>
      </c>
      <c r="K104" s="42">
        <v>85000</v>
      </c>
      <c r="M104" s="42" t="e">
        <f>VLOOKUP(H104,[1]视频!$G$2:$M$83,6,FALSE)</f>
        <v>#N/A</v>
      </c>
      <c r="N104" s="68">
        <f t="shared" si="17"/>
        <v>6.5384615384615383</v>
      </c>
      <c r="O104" s="68">
        <f t="shared" si="18"/>
        <v>1.5384615384615385E-2</v>
      </c>
      <c r="P104" s="68">
        <f t="shared" si="23"/>
        <v>2.352941176470588E-3</v>
      </c>
      <c r="Q104" s="42" t="s">
        <v>747</v>
      </c>
      <c r="R104" s="42" t="s">
        <v>753</v>
      </c>
      <c r="S104" s="42" t="s">
        <v>749</v>
      </c>
      <c r="T104" s="42" t="s">
        <v>750</v>
      </c>
      <c r="U104" s="42" t="s">
        <v>1169</v>
      </c>
      <c r="V104" s="42" t="s">
        <v>1355</v>
      </c>
      <c r="W104" s="42" t="s">
        <v>755</v>
      </c>
      <c r="X104" s="42">
        <v>200</v>
      </c>
    </row>
    <row r="105" spans="1:24" hidden="1">
      <c r="A105" s="42" t="s">
        <v>1625</v>
      </c>
      <c r="B105" s="42" t="s">
        <v>1626</v>
      </c>
      <c r="D105" s="42" t="s">
        <v>1627</v>
      </c>
      <c r="E105" s="42" t="s">
        <v>1628</v>
      </c>
      <c r="F105" s="42" t="s">
        <v>759</v>
      </c>
      <c r="G105" s="42" t="s">
        <v>1629</v>
      </c>
      <c r="H105" s="42" t="s">
        <v>1630</v>
      </c>
      <c r="I105" s="44"/>
      <c r="J105" s="42">
        <v>52071</v>
      </c>
      <c r="K105" s="42">
        <v>160018</v>
      </c>
      <c r="M105" s="42" t="e">
        <f>VLOOKUP(H105,[1]视频!$G$2:$M$83,6,FALSE)</f>
        <v>#N/A</v>
      </c>
      <c r="N105" s="68">
        <f t="shared" si="17"/>
        <v>3.07307330375833</v>
      </c>
      <c r="O105" s="68">
        <f t="shared" si="18"/>
        <v>5.7613642910641239E-3</v>
      </c>
      <c r="P105" s="68">
        <f t="shared" si="23"/>
        <v>1.8747890862277994E-3</v>
      </c>
      <c r="Q105" s="42" t="s">
        <v>747</v>
      </c>
      <c r="R105" s="42" t="s">
        <v>1399</v>
      </c>
      <c r="S105" s="42" t="s">
        <v>1631</v>
      </c>
      <c r="T105" s="42" t="s">
        <v>399</v>
      </c>
      <c r="U105" s="42" t="s">
        <v>1221</v>
      </c>
      <c r="V105" s="42" t="s">
        <v>1632</v>
      </c>
      <c r="W105" s="42" t="s">
        <v>940</v>
      </c>
      <c r="X105" s="42">
        <v>300</v>
      </c>
    </row>
    <row r="106" spans="1:24" hidden="1">
      <c r="A106" s="42" t="s">
        <v>1633</v>
      </c>
      <c r="B106" s="42" t="s">
        <v>1634</v>
      </c>
      <c r="D106" s="42" t="s">
        <v>1635</v>
      </c>
      <c r="E106" s="42" t="s">
        <v>1636</v>
      </c>
      <c r="F106" s="42" t="s">
        <v>837</v>
      </c>
      <c r="G106" s="42" t="s">
        <v>1637</v>
      </c>
      <c r="H106" s="42" t="s">
        <v>1638</v>
      </c>
      <c r="I106" s="44"/>
      <c r="J106" s="42">
        <v>10000</v>
      </c>
      <c r="K106" s="42">
        <v>21000</v>
      </c>
      <c r="M106" s="42" t="e">
        <f>VLOOKUP(H106,[1]视频!$G$2:$M$83,6,FALSE)</f>
        <v>#N/A</v>
      </c>
      <c r="N106" s="68">
        <f t="shared" si="17"/>
        <v>2.1</v>
      </c>
      <c r="O106" s="68">
        <f t="shared" si="18"/>
        <v>0.02</v>
      </c>
      <c r="P106" s="68">
        <f t="shared" si="23"/>
        <v>9.5238095238095247E-3</v>
      </c>
      <c r="Q106" s="42" t="s">
        <v>747</v>
      </c>
      <c r="R106" s="42" t="s">
        <v>1639</v>
      </c>
      <c r="S106" s="42" t="s">
        <v>749</v>
      </c>
      <c r="T106" s="42" t="s">
        <v>399</v>
      </c>
      <c r="U106" s="42" t="s">
        <v>1169</v>
      </c>
      <c r="V106" s="42" t="s">
        <v>1170</v>
      </c>
      <c r="W106" s="42" t="s">
        <v>1141</v>
      </c>
      <c r="X106" s="42">
        <v>200</v>
      </c>
    </row>
    <row r="107" spans="1:24" hidden="1">
      <c r="A107" s="42" t="s">
        <v>1640</v>
      </c>
      <c r="B107" s="42" t="s">
        <v>1641</v>
      </c>
      <c r="D107" s="42" t="s">
        <v>1642</v>
      </c>
      <c r="E107" s="42" t="s">
        <v>1643</v>
      </c>
      <c r="F107" s="42" t="s">
        <v>759</v>
      </c>
      <c r="G107" s="42" t="s">
        <v>1644</v>
      </c>
      <c r="H107" s="42" t="s">
        <v>1645</v>
      </c>
      <c r="I107" s="44"/>
      <c r="J107" s="42">
        <v>18000</v>
      </c>
      <c r="K107" s="42">
        <v>44000</v>
      </c>
      <c r="M107" s="42" t="e">
        <f>VLOOKUP(H107,[1]视频!$G$2:$M$83,6,FALSE)</f>
        <v>#N/A</v>
      </c>
      <c r="N107" s="68">
        <f t="shared" si="17"/>
        <v>2.4444444444444446</v>
      </c>
      <c r="O107" s="68">
        <f t="shared" si="18"/>
        <v>1.1111111111111112E-2</v>
      </c>
      <c r="P107" s="68">
        <f t="shared" si="23"/>
        <v>4.5454545454545452E-3</v>
      </c>
      <c r="Q107" s="42" t="s">
        <v>772</v>
      </c>
      <c r="R107" s="42" t="s">
        <v>1646</v>
      </c>
      <c r="S107" s="42" t="s">
        <v>840</v>
      </c>
      <c r="T107" s="42" t="s">
        <v>859</v>
      </c>
      <c r="U107" s="42" t="s">
        <v>1169</v>
      </c>
      <c r="V107" s="42" t="s">
        <v>1170</v>
      </c>
      <c r="W107" s="42" t="s">
        <v>798</v>
      </c>
      <c r="X107" s="42">
        <v>200</v>
      </c>
    </row>
    <row r="108" spans="1:24" hidden="1">
      <c r="A108" s="42" t="s">
        <v>1647</v>
      </c>
      <c r="B108" s="42" t="s">
        <v>1648</v>
      </c>
      <c r="D108" s="42" t="s">
        <v>1649</v>
      </c>
      <c r="E108" s="42" t="s">
        <v>1650</v>
      </c>
      <c r="F108" s="42" t="s">
        <v>746</v>
      </c>
      <c r="G108" s="42" t="s">
        <v>1651</v>
      </c>
      <c r="H108" s="42" t="s">
        <v>1652</v>
      </c>
      <c r="J108" s="42">
        <v>10005</v>
      </c>
      <c r="K108" s="42">
        <v>48000</v>
      </c>
      <c r="M108" s="42" t="e">
        <f>VLOOKUP(H108,[1]视频!$G$2:$M$83,6,FALSE)</f>
        <v>#N/A</v>
      </c>
      <c r="N108" s="68">
        <f t="shared" si="17"/>
        <v>4.7976011994003001</v>
      </c>
      <c r="O108" s="68">
        <f t="shared" si="18"/>
        <v>1.999000499750125E-2</v>
      </c>
      <c r="P108" s="68">
        <f t="shared" si="23"/>
        <v>4.1666666666666666E-3</v>
      </c>
      <c r="Q108" s="42" t="s">
        <v>747</v>
      </c>
      <c r="R108" s="42" t="s">
        <v>982</v>
      </c>
      <c r="S108" s="42" t="s">
        <v>1653</v>
      </c>
      <c r="T108" s="42" t="s">
        <v>1654</v>
      </c>
      <c r="U108" s="42" t="s">
        <v>1169</v>
      </c>
      <c r="V108" s="42" t="s">
        <v>1170</v>
      </c>
      <c r="W108" s="42" t="s">
        <v>784</v>
      </c>
      <c r="X108" s="42">
        <v>200</v>
      </c>
    </row>
    <row r="109" spans="1:24">
      <c r="A109" s="42" t="s">
        <v>1655</v>
      </c>
      <c r="B109" s="46" t="s">
        <v>225</v>
      </c>
      <c r="C109" s="46" t="s">
        <v>1166</v>
      </c>
      <c r="D109" s="42" t="s">
        <v>226</v>
      </c>
      <c r="E109" s="42" t="s">
        <v>229</v>
      </c>
      <c r="F109" s="42" t="s">
        <v>746</v>
      </c>
      <c r="G109" s="42" t="s">
        <v>227</v>
      </c>
      <c r="H109" s="42" t="s">
        <v>228</v>
      </c>
      <c r="I109" s="42" t="s">
        <v>1167</v>
      </c>
      <c r="J109" s="42">
        <v>27000</v>
      </c>
      <c r="K109" s="42">
        <v>172000</v>
      </c>
      <c r="M109" s="42" t="e">
        <f>VLOOKUP(H109,[1]视频!$G$2:$M$83,6,FALSE)</f>
        <v>#N/A</v>
      </c>
      <c r="N109" s="68">
        <f t="shared" si="17"/>
        <v>6.3703703703703702</v>
      </c>
      <c r="O109" s="68">
        <f t="shared" si="18"/>
        <v>7.4074074074074077E-3</v>
      </c>
      <c r="P109" s="68">
        <f t="shared" si="23"/>
        <v>1.1627906976744186E-3</v>
      </c>
      <c r="Q109" s="42" t="s">
        <v>747</v>
      </c>
      <c r="R109" s="42" t="s">
        <v>753</v>
      </c>
      <c r="S109" s="42" t="s">
        <v>1656</v>
      </c>
      <c r="T109" s="42" t="s">
        <v>750</v>
      </c>
      <c r="U109" s="42" t="s">
        <v>1169</v>
      </c>
      <c r="V109" s="42" t="s">
        <v>1170</v>
      </c>
      <c r="W109" s="42" t="s">
        <v>755</v>
      </c>
      <c r="X109" s="42">
        <v>200</v>
      </c>
    </row>
    <row r="110" spans="1:24" hidden="1">
      <c r="A110" s="42" t="s">
        <v>1019</v>
      </c>
      <c r="B110" s="42" t="s">
        <v>661</v>
      </c>
      <c r="D110" s="42" t="s">
        <v>662</v>
      </c>
      <c r="E110" s="42" t="s">
        <v>1657</v>
      </c>
      <c r="F110" s="42" t="s">
        <v>746</v>
      </c>
      <c r="G110" s="42" t="s">
        <v>663</v>
      </c>
      <c r="H110" s="42" t="s">
        <v>1020</v>
      </c>
      <c r="J110" s="42">
        <v>37464</v>
      </c>
      <c r="K110" s="42">
        <v>272000</v>
      </c>
      <c r="M110" s="42">
        <f>VLOOKUP(H110,[1]视频!$G$2:$M$83,6,FALSE)</f>
        <v>0</v>
      </c>
      <c r="N110" s="68">
        <f t="shared" si="17"/>
        <v>7.2603032244287853</v>
      </c>
      <c r="O110" s="68">
        <f t="shared" si="18"/>
        <v>8.0076873798846891E-3</v>
      </c>
      <c r="P110" s="68">
        <f t="shared" ref="P110:P114" si="24">U110/K110</f>
        <v>1.838235294117647E-3</v>
      </c>
      <c r="Q110" s="42" t="s">
        <v>747</v>
      </c>
      <c r="R110" s="42" t="s">
        <v>753</v>
      </c>
      <c r="S110" s="42" t="s">
        <v>1021</v>
      </c>
      <c r="T110" s="42" t="s">
        <v>859</v>
      </c>
      <c r="U110" s="42">
        <v>500</v>
      </c>
      <c r="V110" s="42" t="s">
        <v>1022</v>
      </c>
      <c r="W110" s="42" t="s">
        <v>784</v>
      </c>
      <c r="X110" s="42">
        <v>300</v>
      </c>
    </row>
    <row r="111" spans="1:24" hidden="1">
      <c r="A111" s="42" t="s">
        <v>1023</v>
      </c>
      <c r="B111" s="42" t="s">
        <v>1024</v>
      </c>
      <c r="D111" s="42" t="s">
        <v>1025</v>
      </c>
      <c r="E111" s="42" t="s">
        <v>1025</v>
      </c>
      <c r="F111" s="42" t="s">
        <v>746</v>
      </c>
      <c r="G111" s="42" t="s">
        <v>1024</v>
      </c>
      <c r="H111" s="42" t="s">
        <v>1026</v>
      </c>
      <c r="J111" s="42">
        <v>32000</v>
      </c>
      <c r="K111" s="42">
        <v>232000</v>
      </c>
      <c r="M111" s="42">
        <f>VLOOKUP(H111,[1]视频!$G$2:$M$83,6,FALSE)</f>
        <v>0</v>
      </c>
      <c r="N111" s="68">
        <f t="shared" si="17"/>
        <v>7.25</v>
      </c>
      <c r="O111" s="68">
        <f t="shared" si="18"/>
        <v>9.3749999999999997E-3</v>
      </c>
      <c r="P111" s="68">
        <f t="shared" si="24"/>
        <v>2.1551724137931034E-3</v>
      </c>
      <c r="Q111" s="42" t="s">
        <v>772</v>
      </c>
      <c r="R111" s="42" t="s">
        <v>753</v>
      </c>
      <c r="S111" s="42" t="s">
        <v>749</v>
      </c>
      <c r="T111" s="42" t="s">
        <v>399</v>
      </c>
      <c r="U111" s="42">
        <v>500</v>
      </c>
      <c r="V111" s="42" t="s">
        <v>1026</v>
      </c>
      <c r="W111" s="42" t="s">
        <v>798</v>
      </c>
      <c r="X111" s="42">
        <v>300</v>
      </c>
    </row>
    <row r="112" spans="1:24" hidden="1">
      <c r="A112" s="42" t="s">
        <v>1658</v>
      </c>
      <c r="B112" s="42" t="s">
        <v>1659</v>
      </c>
      <c r="D112" s="42" t="s">
        <v>1660</v>
      </c>
      <c r="E112" s="42" t="s">
        <v>1661</v>
      </c>
      <c r="F112" s="42" t="s">
        <v>759</v>
      </c>
      <c r="G112" s="42" t="s">
        <v>1662</v>
      </c>
      <c r="H112" s="42" t="s">
        <v>1663</v>
      </c>
      <c r="J112" s="42">
        <v>47000</v>
      </c>
      <c r="K112" s="42">
        <v>128000</v>
      </c>
      <c r="M112" s="42" t="e">
        <f>VLOOKUP(H112,[1]视频!$G$2:$M$83,6,FALSE)</f>
        <v>#N/A</v>
      </c>
      <c r="N112" s="68">
        <f t="shared" si="17"/>
        <v>2.7234042553191489</v>
      </c>
      <c r="O112" s="68">
        <f t="shared" si="18"/>
        <v>6.382978723404255E-3</v>
      </c>
      <c r="P112" s="68">
        <f t="shared" ref="P112:P120" si="25">X112/K112</f>
        <v>2.3437499999999999E-3</v>
      </c>
      <c r="Q112" s="42" t="s">
        <v>772</v>
      </c>
      <c r="R112" s="42" t="s">
        <v>1261</v>
      </c>
      <c r="S112" s="42" t="s">
        <v>1168</v>
      </c>
      <c r="T112" s="42" t="s">
        <v>750</v>
      </c>
      <c r="U112" s="42" t="s">
        <v>1221</v>
      </c>
      <c r="V112" s="42" t="s">
        <v>1664</v>
      </c>
      <c r="W112" s="42" t="s">
        <v>940</v>
      </c>
      <c r="X112" s="42">
        <v>300</v>
      </c>
    </row>
    <row r="113" spans="1:24" hidden="1">
      <c r="A113" s="42" t="s">
        <v>1665</v>
      </c>
      <c r="B113" s="42" t="s">
        <v>1666</v>
      </c>
      <c r="D113" s="42" t="s">
        <v>1667</v>
      </c>
      <c r="E113" s="42" t="s">
        <v>1668</v>
      </c>
      <c r="F113" s="42" t="s">
        <v>746</v>
      </c>
      <c r="G113" s="42" t="s">
        <v>1666</v>
      </c>
      <c r="H113" s="42" t="s">
        <v>1669</v>
      </c>
      <c r="J113" s="42">
        <v>10071</v>
      </c>
      <c r="K113" s="42">
        <v>35000</v>
      </c>
      <c r="M113" s="42" t="e">
        <f>VLOOKUP(H113,[1]视频!$G$2:$M$83,6,FALSE)</f>
        <v>#N/A</v>
      </c>
      <c r="N113" s="68">
        <f t="shared" si="17"/>
        <v>3.4753251911428853</v>
      </c>
      <c r="O113" s="68">
        <f t="shared" si="18"/>
        <v>1.985900109224506E-2</v>
      </c>
      <c r="P113" s="68">
        <f t="shared" si="25"/>
        <v>5.7142857142857143E-3</v>
      </c>
      <c r="Q113" s="42" t="s">
        <v>747</v>
      </c>
      <c r="R113" s="42" t="s">
        <v>1670</v>
      </c>
      <c r="S113" s="42" t="s">
        <v>749</v>
      </c>
      <c r="T113" s="42" t="s">
        <v>399</v>
      </c>
      <c r="U113" s="42" t="s">
        <v>1169</v>
      </c>
      <c r="V113" s="42" t="s">
        <v>1170</v>
      </c>
      <c r="W113" s="42" t="s">
        <v>1047</v>
      </c>
      <c r="X113" s="42">
        <v>200</v>
      </c>
    </row>
    <row r="114" spans="1:24" hidden="1">
      <c r="A114" s="42" t="s">
        <v>1671</v>
      </c>
      <c r="B114" s="42" t="s">
        <v>1672</v>
      </c>
      <c r="D114" s="42" t="s">
        <v>1673</v>
      </c>
      <c r="E114" s="42" t="s">
        <v>1674</v>
      </c>
      <c r="F114" s="42" t="s">
        <v>759</v>
      </c>
      <c r="G114" s="42" t="s">
        <v>1675</v>
      </c>
      <c r="H114" s="42" t="s">
        <v>1676</v>
      </c>
      <c r="J114" s="42">
        <v>34000</v>
      </c>
      <c r="K114" s="42">
        <v>188000</v>
      </c>
      <c r="M114" s="42" t="e">
        <f>VLOOKUP(H114,[1]视频!$G$2:$M$83,6,FALSE)</f>
        <v>#N/A</v>
      </c>
      <c r="N114" s="68">
        <f t="shared" si="17"/>
        <v>5.5294117647058822</v>
      </c>
      <c r="O114" s="68">
        <f t="shared" si="18"/>
        <v>8.8235294117647058E-3</v>
      </c>
      <c r="P114" s="68">
        <f t="shared" si="24"/>
        <v>2.6595744680851063E-3</v>
      </c>
      <c r="Q114" s="42" t="s">
        <v>747</v>
      </c>
      <c r="R114" s="42" t="s">
        <v>753</v>
      </c>
      <c r="S114" s="42" t="s">
        <v>1170</v>
      </c>
      <c r="T114" s="42" t="s">
        <v>399</v>
      </c>
      <c r="U114" s="42">
        <v>500</v>
      </c>
      <c r="V114" s="42" t="s">
        <v>1677</v>
      </c>
      <c r="W114" s="42" t="s">
        <v>766</v>
      </c>
      <c r="X114" s="42">
        <v>300</v>
      </c>
    </row>
    <row r="115" spans="1:24" hidden="1">
      <c r="A115" s="42" t="s">
        <v>767</v>
      </c>
      <c r="B115" s="42" t="s">
        <v>768</v>
      </c>
      <c r="D115" s="42" t="s">
        <v>769</v>
      </c>
      <c r="E115" s="42" t="s">
        <v>1678</v>
      </c>
      <c r="F115" s="42" t="s">
        <v>759</v>
      </c>
      <c r="G115" s="42" t="s">
        <v>770</v>
      </c>
      <c r="H115" s="42" t="s">
        <v>771</v>
      </c>
      <c r="J115" s="42">
        <v>51000</v>
      </c>
      <c r="K115" s="42">
        <v>127000</v>
      </c>
      <c r="M115" s="42">
        <f>VLOOKUP(H115,[1]视频!$G$2:$M$83,6,FALSE)</f>
        <v>0</v>
      </c>
      <c r="N115" s="68"/>
      <c r="O115" s="68"/>
      <c r="P115" s="68"/>
      <c r="Q115" s="42" t="s">
        <v>772</v>
      </c>
      <c r="R115" s="42" t="s">
        <v>773</v>
      </c>
      <c r="S115" s="42" t="s">
        <v>749</v>
      </c>
      <c r="T115" s="42" t="s">
        <v>399</v>
      </c>
      <c r="U115" s="42" t="s">
        <v>1221</v>
      </c>
      <c r="V115" s="42" t="s">
        <v>774</v>
      </c>
      <c r="W115" s="42" t="s">
        <v>775</v>
      </c>
      <c r="X115" s="42" t="s">
        <v>1265</v>
      </c>
    </row>
    <row r="116" spans="1:24" hidden="1">
      <c r="A116" s="42" t="s">
        <v>1679</v>
      </c>
      <c r="B116" s="42" t="s">
        <v>1680</v>
      </c>
      <c r="D116" s="42" t="s">
        <v>1681</v>
      </c>
      <c r="E116" s="42" t="s">
        <v>1682</v>
      </c>
      <c r="F116" s="42" t="s">
        <v>759</v>
      </c>
      <c r="G116" s="42" t="s">
        <v>1683</v>
      </c>
      <c r="H116" s="42" t="s">
        <v>1684</v>
      </c>
      <c r="J116" s="42">
        <v>12000</v>
      </c>
      <c r="K116" s="42">
        <v>29000</v>
      </c>
      <c r="M116" s="42" t="e">
        <f>VLOOKUP(H116,[1]视频!$G$2:$M$83,6,FALSE)</f>
        <v>#N/A</v>
      </c>
      <c r="N116" s="68">
        <f t="shared" ref="N116:N120" si="26">K116/J116</f>
        <v>2.4166666666666665</v>
      </c>
      <c r="O116" s="68">
        <f t="shared" ref="O116:O120" si="27">X116/J116</f>
        <v>1.6666666666666666E-2</v>
      </c>
      <c r="P116" s="68">
        <f t="shared" si="25"/>
        <v>6.8965517241379309E-3</v>
      </c>
      <c r="Q116" s="42" t="s">
        <v>1685</v>
      </c>
      <c r="R116" s="42" t="s">
        <v>1686</v>
      </c>
      <c r="S116" s="42" t="s">
        <v>37</v>
      </c>
      <c r="T116" s="42" t="s">
        <v>859</v>
      </c>
      <c r="U116" s="42" t="s">
        <v>1169</v>
      </c>
      <c r="V116" s="42" t="s">
        <v>818</v>
      </c>
      <c r="W116" s="42" t="s">
        <v>999</v>
      </c>
      <c r="X116" s="42">
        <v>200</v>
      </c>
    </row>
    <row r="117" spans="1:24" hidden="1">
      <c r="A117" s="42" t="s">
        <v>1687</v>
      </c>
      <c r="B117" s="42" t="s">
        <v>1688</v>
      </c>
      <c r="D117" s="42" t="s">
        <v>1689</v>
      </c>
      <c r="E117" s="42" t="s">
        <v>1690</v>
      </c>
      <c r="F117" s="42" t="s">
        <v>759</v>
      </c>
      <c r="G117" s="42" t="s">
        <v>1691</v>
      </c>
      <c r="H117" s="42" t="s">
        <v>1692</v>
      </c>
      <c r="J117" s="42">
        <v>20000</v>
      </c>
      <c r="K117" s="42">
        <v>70000</v>
      </c>
      <c r="M117" s="42" t="e">
        <f>VLOOKUP(H117,[1]视频!$G$2:$M$83,6,FALSE)</f>
        <v>#N/A</v>
      </c>
      <c r="N117" s="68">
        <f t="shared" si="26"/>
        <v>3.5</v>
      </c>
      <c r="O117" s="68">
        <f t="shared" si="27"/>
        <v>0.01</v>
      </c>
      <c r="P117" s="68">
        <f t="shared" si="25"/>
        <v>2.8571428571428571E-3</v>
      </c>
      <c r="Q117" s="42" t="s">
        <v>772</v>
      </c>
      <c r="R117" s="42" t="s">
        <v>1693</v>
      </c>
      <c r="S117" s="42" t="s">
        <v>818</v>
      </c>
      <c r="T117" s="42" t="s">
        <v>399</v>
      </c>
      <c r="U117" s="42" t="s">
        <v>1169</v>
      </c>
      <c r="V117" s="42" t="s">
        <v>827</v>
      </c>
      <c r="W117" s="42" t="s">
        <v>849</v>
      </c>
      <c r="X117" s="42">
        <v>200</v>
      </c>
    </row>
    <row r="118" spans="1:24" hidden="1">
      <c r="A118" s="42" t="s">
        <v>1694</v>
      </c>
      <c r="B118" s="42" t="s">
        <v>1695</v>
      </c>
      <c r="D118" s="42" t="s">
        <v>1696</v>
      </c>
      <c r="E118" s="42" t="s">
        <v>1697</v>
      </c>
      <c r="F118" s="42" t="s">
        <v>746</v>
      </c>
      <c r="G118" s="42" t="s">
        <v>1698</v>
      </c>
      <c r="H118" s="42" t="s">
        <v>1699</v>
      </c>
      <c r="J118" s="42">
        <v>18000</v>
      </c>
      <c r="K118" s="42">
        <v>55000</v>
      </c>
      <c r="M118" s="42" t="e">
        <f>VLOOKUP(H118,[1]视频!$G$2:$M$83,6,FALSE)</f>
        <v>#N/A</v>
      </c>
      <c r="N118" s="68">
        <f t="shared" si="26"/>
        <v>3.0555555555555554</v>
      </c>
      <c r="O118" s="68">
        <f t="shared" si="27"/>
        <v>1.1111111111111112E-2</v>
      </c>
      <c r="P118" s="68">
        <f t="shared" si="25"/>
        <v>3.6363636363636364E-3</v>
      </c>
      <c r="Q118" s="42" t="s">
        <v>747</v>
      </c>
      <c r="R118" s="42" t="s">
        <v>1700</v>
      </c>
      <c r="S118" s="42" t="s">
        <v>749</v>
      </c>
      <c r="T118" s="42" t="s">
        <v>876</v>
      </c>
      <c r="U118" s="42" t="s">
        <v>1169</v>
      </c>
      <c r="V118" s="42" t="s">
        <v>1170</v>
      </c>
      <c r="W118" s="42" t="s">
        <v>766</v>
      </c>
      <c r="X118" s="42">
        <v>200</v>
      </c>
    </row>
    <row r="119" spans="1:24">
      <c r="A119" s="42" t="s">
        <v>1701</v>
      </c>
      <c r="B119" s="46" t="s">
        <v>233</v>
      </c>
      <c r="C119" s="46" t="s">
        <v>1166</v>
      </c>
      <c r="D119" s="42" t="s">
        <v>234</v>
      </c>
      <c r="E119" s="42" t="s">
        <v>237</v>
      </c>
      <c r="F119" s="42" t="s">
        <v>746</v>
      </c>
      <c r="G119" s="42" t="s">
        <v>235</v>
      </c>
      <c r="H119" s="42" t="s">
        <v>236</v>
      </c>
      <c r="I119" s="42" t="s">
        <v>1167</v>
      </c>
      <c r="J119" s="42">
        <v>13000</v>
      </c>
      <c r="K119" s="42">
        <v>82000</v>
      </c>
      <c r="M119" s="42" t="e">
        <f>VLOOKUP(H119,[1]视频!$G$2:$M$83,6,FALSE)</f>
        <v>#N/A</v>
      </c>
      <c r="N119" s="68">
        <f t="shared" si="26"/>
        <v>6.3076923076923075</v>
      </c>
      <c r="O119" s="68">
        <f t="shared" si="27"/>
        <v>1.5384615384615385E-2</v>
      </c>
      <c r="P119" s="68">
        <f t="shared" si="25"/>
        <v>2.4390243902439024E-3</v>
      </c>
      <c r="Q119" s="42" t="s">
        <v>772</v>
      </c>
      <c r="R119" s="42" t="s">
        <v>1054</v>
      </c>
      <c r="S119" s="42" t="s">
        <v>782</v>
      </c>
      <c r="T119" s="42" t="s">
        <v>859</v>
      </c>
      <c r="U119" s="42" t="s">
        <v>1169</v>
      </c>
      <c r="V119" s="42" t="s">
        <v>827</v>
      </c>
      <c r="W119" s="42" t="s">
        <v>755</v>
      </c>
      <c r="X119" s="42">
        <v>200</v>
      </c>
    </row>
    <row r="120" spans="1:24">
      <c r="A120" s="42" t="s">
        <v>1702</v>
      </c>
      <c r="B120" s="46" t="s">
        <v>242</v>
      </c>
      <c r="C120" s="46" t="s">
        <v>1166</v>
      </c>
      <c r="D120" s="42" t="s">
        <v>243</v>
      </c>
      <c r="E120" s="42" t="s">
        <v>246</v>
      </c>
      <c r="F120" s="42" t="s">
        <v>746</v>
      </c>
      <c r="G120" s="42" t="s">
        <v>244</v>
      </c>
      <c r="H120" s="42" t="s">
        <v>245</v>
      </c>
      <c r="I120" s="42" t="s">
        <v>1167</v>
      </c>
      <c r="J120" s="42">
        <v>13000</v>
      </c>
      <c r="K120" s="42">
        <v>174000</v>
      </c>
      <c r="M120" s="42" t="e">
        <f>VLOOKUP(H120,[1]视频!$G$2:$M$83,6,FALSE)</f>
        <v>#N/A</v>
      </c>
      <c r="N120" s="68">
        <f t="shared" si="26"/>
        <v>13.384615384615385</v>
      </c>
      <c r="O120" s="68">
        <f t="shared" si="27"/>
        <v>1.5384615384615385E-2</v>
      </c>
      <c r="P120" s="68">
        <f t="shared" si="25"/>
        <v>1.1494252873563218E-3</v>
      </c>
      <c r="Q120" s="42" t="s">
        <v>772</v>
      </c>
      <c r="R120" s="42" t="s">
        <v>753</v>
      </c>
      <c r="S120" s="42" t="s">
        <v>782</v>
      </c>
      <c r="T120" s="42" t="s">
        <v>876</v>
      </c>
      <c r="U120" s="42" t="s">
        <v>1169</v>
      </c>
      <c r="V120" s="42" t="s">
        <v>1170</v>
      </c>
      <c r="W120" s="42" t="s">
        <v>940</v>
      </c>
      <c r="X120" s="42">
        <v>200</v>
      </c>
    </row>
    <row r="121" spans="1:24" hidden="1">
      <c r="A121" s="42" t="s">
        <v>1130</v>
      </c>
      <c r="B121" s="42" t="s">
        <v>1131</v>
      </c>
      <c r="D121" s="42" t="s">
        <v>1132</v>
      </c>
      <c r="E121" s="42" t="s">
        <v>1703</v>
      </c>
      <c r="F121" s="42" t="s">
        <v>759</v>
      </c>
      <c r="G121" s="42" t="s">
        <v>1131</v>
      </c>
      <c r="H121" s="42" t="s">
        <v>1133</v>
      </c>
      <c r="J121" s="42">
        <v>12000</v>
      </c>
      <c r="K121" s="42">
        <v>65000</v>
      </c>
      <c r="M121" s="42">
        <f>VLOOKUP(H121,[1]视频!$G$2:$M$83,6,FALSE)</f>
        <v>0</v>
      </c>
      <c r="N121" s="68"/>
      <c r="O121" s="68"/>
      <c r="P121" s="68"/>
      <c r="Q121" s="42" t="s">
        <v>772</v>
      </c>
      <c r="R121" s="42" t="s">
        <v>925</v>
      </c>
      <c r="S121" s="42" t="s">
        <v>1134</v>
      </c>
      <c r="T121" s="42" t="s">
        <v>926</v>
      </c>
      <c r="U121" s="42" t="s">
        <v>1169</v>
      </c>
      <c r="V121" s="42" t="s">
        <v>1135</v>
      </c>
      <c r="W121" s="42" t="s">
        <v>820</v>
      </c>
      <c r="X121" s="42" t="s">
        <v>1265</v>
      </c>
    </row>
    <row r="122" spans="1:24" hidden="1">
      <c r="A122" s="42" t="s">
        <v>1704</v>
      </c>
      <c r="B122" s="42" t="s">
        <v>1705</v>
      </c>
      <c r="D122" s="42" t="s">
        <v>1706</v>
      </c>
      <c r="E122" s="42" t="s">
        <v>1707</v>
      </c>
      <c r="F122" s="42" t="s">
        <v>746</v>
      </c>
      <c r="G122" s="42" t="s">
        <v>1708</v>
      </c>
      <c r="H122" s="42" t="s">
        <v>1709</v>
      </c>
      <c r="J122" s="42">
        <v>13000</v>
      </c>
      <c r="K122" s="42">
        <v>37000</v>
      </c>
      <c r="M122" s="42" t="e">
        <f>VLOOKUP(H122,[1]视频!$G$2:$M$83,6,FALSE)</f>
        <v>#N/A</v>
      </c>
      <c r="N122" s="68">
        <f t="shared" ref="N122:N185" si="28">K122/J122</f>
        <v>2.8461538461538463</v>
      </c>
      <c r="O122" s="68">
        <f t="shared" ref="O122:O185" si="29">X122/J122</f>
        <v>1.5384615384615385E-2</v>
      </c>
      <c r="P122" s="68">
        <f t="shared" ref="P122:P125" si="30">X122/K122</f>
        <v>5.4054054054054057E-3</v>
      </c>
      <c r="Q122" s="42" t="s">
        <v>747</v>
      </c>
      <c r="R122" s="42" t="s">
        <v>1710</v>
      </c>
      <c r="S122" s="42" t="s">
        <v>749</v>
      </c>
      <c r="T122" s="42" t="s">
        <v>750</v>
      </c>
      <c r="U122" s="42" t="s">
        <v>1169</v>
      </c>
      <c r="V122" s="42" t="s">
        <v>1711</v>
      </c>
      <c r="W122" s="42" t="s">
        <v>755</v>
      </c>
      <c r="X122" s="42">
        <v>200</v>
      </c>
    </row>
    <row r="123" spans="1:24" hidden="1">
      <c r="A123" s="42" t="s">
        <v>1712</v>
      </c>
      <c r="B123" s="42" t="s">
        <v>1713</v>
      </c>
      <c r="D123" s="42" t="s">
        <v>1714</v>
      </c>
      <c r="E123" s="42" t="s">
        <v>1715</v>
      </c>
      <c r="F123" s="42" t="s">
        <v>746</v>
      </c>
      <c r="G123" s="42" t="s">
        <v>1716</v>
      </c>
      <c r="H123" s="42" t="s">
        <v>1717</v>
      </c>
      <c r="J123" s="42" t="s">
        <v>1718</v>
      </c>
      <c r="K123" s="42" t="s">
        <v>1719</v>
      </c>
      <c r="M123" s="42" t="e">
        <f>VLOOKUP(H123,[1]视频!$G$2:$M$83,6,FALSE)</f>
        <v>#N/A</v>
      </c>
      <c r="N123" s="68" t="e">
        <f t="shared" si="28"/>
        <v>#VALUE!</v>
      </c>
      <c r="O123" s="68" t="e">
        <f t="shared" si="29"/>
        <v>#VALUE!</v>
      </c>
      <c r="P123" s="68" t="e">
        <f t="shared" si="30"/>
        <v>#VALUE!</v>
      </c>
      <c r="Q123" s="42" t="s">
        <v>772</v>
      </c>
      <c r="R123" s="42" t="s">
        <v>1521</v>
      </c>
      <c r="S123" s="42" t="s">
        <v>1168</v>
      </c>
      <c r="T123" s="42" t="s">
        <v>859</v>
      </c>
      <c r="U123" s="42" t="s">
        <v>1169</v>
      </c>
      <c r="V123" s="42" t="s">
        <v>818</v>
      </c>
      <c r="W123" s="42" t="s">
        <v>798</v>
      </c>
      <c r="X123" s="42">
        <v>200</v>
      </c>
    </row>
    <row r="124" spans="1:24" hidden="1">
      <c r="A124" s="42" t="s">
        <v>1720</v>
      </c>
      <c r="B124" s="42" t="s">
        <v>1721</v>
      </c>
      <c r="D124" s="42" t="s">
        <v>1722</v>
      </c>
      <c r="E124" s="42" t="s">
        <v>1723</v>
      </c>
      <c r="F124" s="42" t="s">
        <v>746</v>
      </c>
      <c r="G124" s="42" t="s">
        <v>1724</v>
      </c>
      <c r="H124" s="42" t="s">
        <v>1725</v>
      </c>
      <c r="J124" s="42">
        <v>30017</v>
      </c>
      <c r="K124" s="42">
        <v>81000</v>
      </c>
      <c r="M124" s="42" t="e">
        <f>VLOOKUP(H124,[1]视频!$G$2:$M$83,6,FALSE)</f>
        <v>#N/A</v>
      </c>
      <c r="N124" s="68">
        <f t="shared" si="28"/>
        <v>2.6984708665089783</v>
      </c>
      <c r="O124" s="68">
        <f t="shared" si="29"/>
        <v>9.9943365426258448E-3</v>
      </c>
      <c r="P124" s="68">
        <f t="shared" si="30"/>
        <v>3.7037037037037038E-3</v>
      </c>
      <c r="Q124" s="42" t="s">
        <v>772</v>
      </c>
      <c r="R124" s="42" t="s">
        <v>753</v>
      </c>
      <c r="S124" s="42" t="s">
        <v>749</v>
      </c>
      <c r="T124" s="42" t="s">
        <v>399</v>
      </c>
      <c r="U124" s="42" t="s">
        <v>1221</v>
      </c>
      <c r="V124" s="42" t="s">
        <v>1170</v>
      </c>
      <c r="W124" s="42" t="s">
        <v>995</v>
      </c>
      <c r="X124" s="42">
        <v>300</v>
      </c>
    </row>
    <row r="125" spans="1:24" hidden="1">
      <c r="A125" s="42" t="s">
        <v>1726</v>
      </c>
      <c r="B125" s="42" t="s">
        <v>1001</v>
      </c>
      <c r="D125" s="42" t="s">
        <v>1727</v>
      </c>
      <c r="E125" s="42" t="s">
        <v>1728</v>
      </c>
      <c r="F125" s="42" t="s">
        <v>746</v>
      </c>
      <c r="G125" s="42" t="s">
        <v>1729</v>
      </c>
      <c r="H125" s="42" t="s">
        <v>1730</v>
      </c>
      <c r="J125" s="42">
        <v>18000</v>
      </c>
      <c r="K125" s="42">
        <v>46000</v>
      </c>
      <c r="M125" s="42" t="e">
        <f>VLOOKUP(H125,[1]视频!$G$2:$M$83,6,FALSE)</f>
        <v>#N/A</v>
      </c>
      <c r="N125" s="68">
        <f t="shared" si="28"/>
        <v>2.5555555555555554</v>
      </c>
      <c r="O125" s="68">
        <f t="shared" si="29"/>
        <v>1.1111111111111112E-2</v>
      </c>
      <c r="P125" s="68">
        <f t="shared" si="30"/>
        <v>4.3478260869565218E-3</v>
      </c>
      <c r="Q125" s="42" t="s">
        <v>772</v>
      </c>
      <c r="R125" s="42" t="s">
        <v>982</v>
      </c>
      <c r="S125" s="42" t="s">
        <v>818</v>
      </c>
      <c r="T125" s="42" t="s">
        <v>926</v>
      </c>
      <c r="U125" s="42" t="s">
        <v>1169</v>
      </c>
      <c r="V125" s="42" t="s">
        <v>1170</v>
      </c>
      <c r="W125" s="42" t="s">
        <v>1404</v>
      </c>
      <c r="X125" s="42">
        <v>200</v>
      </c>
    </row>
    <row r="126" spans="1:24" hidden="1">
      <c r="A126" s="42" t="s">
        <v>1027</v>
      </c>
      <c r="B126" s="42" t="s">
        <v>1028</v>
      </c>
      <c r="D126" s="42" t="s">
        <v>1029</v>
      </c>
      <c r="E126" s="42" t="s">
        <v>1731</v>
      </c>
      <c r="F126" s="42" t="s">
        <v>837</v>
      </c>
      <c r="G126" s="42" t="s">
        <v>1030</v>
      </c>
      <c r="H126" s="42" t="s">
        <v>1031</v>
      </c>
      <c r="I126" s="44"/>
      <c r="J126" s="42">
        <v>27000</v>
      </c>
      <c r="K126" s="42">
        <v>194000</v>
      </c>
      <c r="M126" s="42">
        <f>VLOOKUP(H126,[1]视频!$G$2:$M$83,6,FALSE)</f>
        <v>0</v>
      </c>
      <c r="N126" s="68">
        <f t="shared" si="28"/>
        <v>7.1851851851851851</v>
      </c>
      <c r="O126" s="68">
        <f t="shared" si="29"/>
        <v>1.1111111111111112E-2</v>
      </c>
      <c r="P126" s="68">
        <f t="shared" ref="P126:P129" si="31">U126/K126</f>
        <v>2.5773195876288659E-3</v>
      </c>
      <c r="Q126" s="42" t="s">
        <v>1032</v>
      </c>
      <c r="R126" s="42" t="s">
        <v>763</v>
      </c>
      <c r="S126" s="42" t="s">
        <v>749</v>
      </c>
      <c r="T126" s="42" t="s">
        <v>750</v>
      </c>
      <c r="U126" s="42">
        <v>500</v>
      </c>
      <c r="V126" s="42" t="s">
        <v>1033</v>
      </c>
      <c r="W126" s="42" t="s">
        <v>766</v>
      </c>
      <c r="X126" s="42">
        <v>300</v>
      </c>
    </row>
    <row r="127" spans="1:24" hidden="1">
      <c r="A127" s="42" t="s">
        <v>1732</v>
      </c>
      <c r="B127" s="42" t="s">
        <v>1733</v>
      </c>
      <c r="D127" s="42" t="s">
        <v>1734</v>
      </c>
      <c r="E127" s="42" t="s">
        <v>1735</v>
      </c>
      <c r="F127" s="42" t="s">
        <v>746</v>
      </c>
      <c r="G127" s="42" t="s">
        <v>1736</v>
      </c>
      <c r="H127" s="42" t="s">
        <v>1737</v>
      </c>
      <c r="J127" s="42">
        <v>14000</v>
      </c>
      <c r="K127" s="42">
        <v>57000</v>
      </c>
      <c r="M127" s="42" t="e">
        <f>VLOOKUP(H127,[1]视频!$G$2:$M$83,6,FALSE)</f>
        <v>#N/A</v>
      </c>
      <c r="N127" s="68">
        <f t="shared" si="28"/>
        <v>4.0714285714285712</v>
      </c>
      <c r="O127" s="68">
        <f t="shared" si="29"/>
        <v>1.4285714285714285E-2</v>
      </c>
      <c r="P127" s="68">
        <f t="shared" ref="P127:P131" si="32">X127/K127</f>
        <v>3.5087719298245615E-3</v>
      </c>
      <c r="Q127" s="42" t="s">
        <v>747</v>
      </c>
      <c r="R127" s="42" t="s">
        <v>1738</v>
      </c>
      <c r="S127" s="42" t="s">
        <v>749</v>
      </c>
      <c r="T127" s="42" t="s">
        <v>859</v>
      </c>
      <c r="U127" s="42" t="s">
        <v>1169</v>
      </c>
      <c r="V127" s="42" t="s">
        <v>1170</v>
      </c>
      <c r="W127" s="42" t="s">
        <v>1047</v>
      </c>
      <c r="X127" s="42">
        <v>200</v>
      </c>
    </row>
    <row r="128" spans="1:24" hidden="1">
      <c r="A128" s="42" t="s">
        <v>1034</v>
      </c>
      <c r="B128" s="42" t="s">
        <v>497</v>
      </c>
      <c r="D128" s="42" t="s">
        <v>498</v>
      </c>
      <c r="E128" s="42" t="s">
        <v>498</v>
      </c>
      <c r="F128" s="42" t="s">
        <v>746</v>
      </c>
      <c r="G128" s="42" t="s">
        <v>497</v>
      </c>
      <c r="H128" s="42" t="s">
        <v>499</v>
      </c>
      <c r="J128" s="42">
        <v>36000</v>
      </c>
      <c r="K128" s="42">
        <v>255000</v>
      </c>
      <c r="M128" s="42">
        <f>VLOOKUP(H128,[1]视频!$G$2:$M$83,6,FALSE)</f>
        <v>0</v>
      </c>
      <c r="N128" s="68">
        <f t="shared" si="28"/>
        <v>7.083333333333333</v>
      </c>
      <c r="O128" s="68">
        <f t="shared" si="29"/>
        <v>8.3333333333333332E-3</v>
      </c>
      <c r="P128" s="68">
        <f t="shared" si="31"/>
        <v>1.9607843137254902E-3</v>
      </c>
      <c r="Q128" s="42" t="s">
        <v>747</v>
      </c>
      <c r="R128" s="42" t="s">
        <v>753</v>
      </c>
      <c r="S128" s="42" t="s">
        <v>749</v>
      </c>
      <c r="T128" s="42" t="s">
        <v>750</v>
      </c>
      <c r="U128" s="42">
        <v>500</v>
      </c>
      <c r="V128" s="42" t="s">
        <v>499</v>
      </c>
      <c r="W128" s="42" t="s">
        <v>766</v>
      </c>
      <c r="X128" s="42">
        <v>300</v>
      </c>
    </row>
    <row r="129" spans="1:24" hidden="1">
      <c r="A129" s="42" t="s">
        <v>1035</v>
      </c>
      <c r="B129" s="42" t="s">
        <v>711</v>
      </c>
      <c r="D129" s="42" t="s">
        <v>712</v>
      </c>
      <c r="E129" s="42" t="s">
        <v>1739</v>
      </c>
      <c r="F129" s="42" t="s">
        <v>759</v>
      </c>
      <c r="G129" s="42" t="s">
        <v>713</v>
      </c>
      <c r="H129" s="42" t="s">
        <v>1036</v>
      </c>
      <c r="J129" s="42">
        <v>13000</v>
      </c>
      <c r="K129" s="42">
        <v>92000</v>
      </c>
      <c r="M129" s="42">
        <f>VLOOKUP(H129,[1]视频!$G$2:$M$83,6,FALSE)</f>
        <v>0</v>
      </c>
      <c r="N129" s="68">
        <f t="shared" si="28"/>
        <v>7.0769230769230766</v>
      </c>
      <c r="O129" s="68">
        <f t="shared" si="29"/>
        <v>1.5384615384615385E-2</v>
      </c>
      <c r="P129" s="68">
        <f t="shared" si="31"/>
        <v>3.2608695652173911E-3</v>
      </c>
      <c r="Q129" s="42" t="s">
        <v>747</v>
      </c>
      <c r="R129" s="42" t="s">
        <v>1037</v>
      </c>
      <c r="S129" s="42" t="s">
        <v>1038</v>
      </c>
      <c r="T129" s="42" t="s">
        <v>750</v>
      </c>
      <c r="U129" s="42">
        <v>300</v>
      </c>
      <c r="V129" s="42" t="s">
        <v>1039</v>
      </c>
      <c r="W129" s="42" t="s">
        <v>784</v>
      </c>
      <c r="X129" s="42">
        <v>200</v>
      </c>
    </row>
    <row r="130" spans="1:24" hidden="1">
      <c r="A130" s="42" t="s">
        <v>1740</v>
      </c>
      <c r="B130" s="42" t="s">
        <v>1741</v>
      </c>
      <c r="D130" s="42" t="s">
        <v>1742</v>
      </c>
      <c r="E130" s="42" t="s">
        <v>1743</v>
      </c>
      <c r="F130" s="42" t="s">
        <v>759</v>
      </c>
      <c r="G130" s="42" t="s">
        <v>1744</v>
      </c>
      <c r="H130" s="42" t="s">
        <v>1745</v>
      </c>
      <c r="J130" s="42">
        <v>33000</v>
      </c>
      <c r="K130" s="42">
        <v>161000</v>
      </c>
      <c r="M130" s="42" t="e">
        <f>VLOOKUP(H130,[1]视频!$G$2:$M$83,6,FALSE)</f>
        <v>#N/A</v>
      </c>
      <c r="N130" s="68">
        <f t="shared" si="28"/>
        <v>4.8787878787878789</v>
      </c>
      <c r="O130" s="68">
        <f t="shared" si="29"/>
        <v>9.0909090909090905E-3</v>
      </c>
      <c r="P130" s="68">
        <f t="shared" si="32"/>
        <v>1.8633540372670807E-3</v>
      </c>
      <c r="Q130" s="42" t="s">
        <v>772</v>
      </c>
      <c r="R130" s="42" t="s">
        <v>1746</v>
      </c>
      <c r="S130" s="42" t="s">
        <v>1747</v>
      </c>
      <c r="T130" s="42" t="s">
        <v>399</v>
      </c>
      <c r="U130" s="42" t="s">
        <v>1221</v>
      </c>
      <c r="V130" s="42" t="s">
        <v>1170</v>
      </c>
      <c r="W130" s="42" t="s">
        <v>940</v>
      </c>
      <c r="X130" s="42">
        <v>300</v>
      </c>
    </row>
    <row r="131" spans="1:24">
      <c r="A131" s="42" t="s">
        <v>1748</v>
      </c>
      <c r="B131" s="46" t="s">
        <v>247</v>
      </c>
      <c r="C131" s="46" t="s">
        <v>1166</v>
      </c>
      <c r="D131" s="42" t="s">
        <v>248</v>
      </c>
      <c r="E131" s="42" t="s">
        <v>251</v>
      </c>
      <c r="F131" s="42" t="s">
        <v>759</v>
      </c>
      <c r="G131" s="42" t="s">
        <v>249</v>
      </c>
      <c r="H131" s="42" t="s">
        <v>250</v>
      </c>
      <c r="I131" s="42" t="s">
        <v>1167</v>
      </c>
      <c r="J131" s="42">
        <v>12000</v>
      </c>
      <c r="K131" s="42">
        <v>146000</v>
      </c>
      <c r="M131" s="42" t="e">
        <f>VLOOKUP(H131,[1]视频!$G$2:$M$83,6,FALSE)</f>
        <v>#N/A</v>
      </c>
      <c r="N131" s="68">
        <f t="shared" si="28"/>
        <v>12.166666666666666</v>
      </c>
      <c r="O131" s="68">
        <f t="shared" si="29"/>
        <v>1.6666666666666666E-2</v>
      </c>
      <c r="P131" s="68">
        <f t="shared" si="32"/>
        <v>1.3698630136986301E-3</v>
      </c>
      <c r="Q131" s="42" t="s">
        <v>772</v>
      </c>
      <c r="R131" s="42" t="s">
        <v>986</v>
      </c>
      <c r="S131" s="42" t="s">
        <v>749</v>
      </c>
      <c r="T131" s="42" t="s">
        <v>399</v>
      </c>
      <c r="U131" s="42" t="s">
        <v>1169</v>
      </c>
      <c r="V131" s="42" t="s">
        <v>1170</v>
      </c>
      <c r="W131" s="42" t="s">
        <v>940</v>
      </c>
      <c r="X131" s="42">
        <v>200</v>
      </c>
    </row>
    <row r="132" spans="1:24" hidden="1">
      <c r="A132" s="42" t="s">
        <v>1040</v>
      </c>
      <c r="B132" s="42" t="s">
        <v>1041</v>
      </c>
      <c r="D132" s="42" t="s">
        <v>1042</v>
      </c>
      <c r="E132" s="42" t="s">
        <v>1749</v>
      </c>
      <c r="F132" s="42" t="s">
        <v>759</v>
      </c>
      <c r="G132" s="42" t="s">
        <v>1041</v>
      </c>
      <c r="H132" s="42" t="s">
        <v>1043</v>
      </c>
      <c r="J132" s="42">
        <v>15000</v>
      </c>
      <c r="K132" s="42">
        <v>106000</v>
      </c>
      <c r="M132" s="42">
        <f>VLOOKUP(H132,[1]视频!$G$2:$M$83,6,FALSE)</f>
        <v>0</v>
      </c>
      <c r="N132" s="68">
        <f t="shared" si="28"/>
        <v>7.0666666666666664</v>
      </c>
      <c r="O132" s="68">
        <f t="shared" si="29"/>
        <v>1.3333333333333334E-2</v>
      </c>
      <c r="P132" s="68">
        <f>U132/K132</f>
        <v>2.8301886792452828E-3</v>
      </c>
      <c r="Q132" s="42" t="s">
        <v>747</v>
      </c>
      <c r="R132" s="42" t="s">
        <v>1044</v>
      </c>
      <c r="S132" s="42" t="s">
        <v>1045</v>
      </c>
      <c r="T132" s="42" t="s">
        <v>859</v>
      </c>
      <c r="U132" s="42">
        <v>300</v>
      </c>
      <c r="V132" s="42" t="s">
        <v>1046</v>
      </c>
      <c r="W132" s="42" t="s">
        <v>1047</v>
      </c>
      <c r="X132" s="42">
        <v>200</v>
      </c>
    </row>
    <row r="133" spans="1:24" hidden="1">
      <c r="A133" s="42" t="s">
        <v>1750</v>
      </c>
      <c r="B133" s="42" t="s">
        <v>1751</v>
      </c>
      <c r="D133" s="42" t="s">
        <v>1752</v>
      </c>
      <c r="E133" s="42" t="s">
        <v>1753</v>
      </c>
      <c r="F133" s="42" t="s">
        <v>759</v>
      </c>
      <c r="G133" s="42" t="s">
        <v>1754</v>
      </c>
      <c r="H133" s="42" t="s">
        <v>1755</v>
      </c>
      <c r="J133" s="42">
        <v>12000</v>
      </c>
      <c r="K133" s="42">
        <v>49000</v>
      </c>
      <c r="M133" s="42" t="e">
        <f>VLOOKUP(H133,[1]视频!$G$2:$M$83,6,FALSE)</f>
        <v>#N/A</v>
      </c>
      <c r="N133" s="68">
        <f t="shared" si="28"/>
        <v>4.083333333333333</v>
      </c>
      <c r="O133" s="68">
        <f t="shared" si="29"/>
        <v>1.6666666666666666E-2</v>
      </c>
      <c r="P133" s="68">
        <f t="shared" ref="P133:P150" si="33">X133/K133</f>
        <v>4.0816326530612249E-3</v>
      </c>
      <c r="Q133" s="42" t="s">
        <v>772</v>
      </c>
      <c r="R133" s="42" t="s">
        <v>1756</v>
      </c>
      <c r="S133" s="42" t="s">
        <v>852</v>
      </c>
      <c r="T133" s="42" t="s">
        <v>859</v>
      </c>
      <c r="U133" s="42" t="s">
        <v>1169</v>
      </c>
      <c r="V133" s="42" t="s">
        <v>1170</v>
      </c>
      <c r="W133" s="42" t="s">
        <v>766</v>
      </c>
      <c r="X133" s="42">
        <v>200</v>
      </c>
    </row>
    <row r="134" spans="1:24">
      <c r="A134" s="42" t="s">
        <v>1757</v>
      </c>
      <c r="B134" s="46" t="s">
        <v>252</v>
      </c>
      <c r="C134" s="46" t="s">
        <v>1166</v>
      </c>
      <c r="D134" s="42" t="s">
        <v>253</v>
      </c>
      <c r="E134" s="42" t="s">
        <v>256</v>
      </c>
      <c r="F134" s="42" t="s">
        <v>746</v>
      </c>
      <c r="G134" s="42" t="s">
        <v>1758</v>
      </c>
      <c r="H134" s="42" t="s">
        <v>255</v>
      </c>
      <c r="I134" s="42" t="s">
        <v>1167</v>
      </c>
      <c r="J134" s="42">
        <v>12000</v>
      </c>
      <c r="K134" s="42">
        <v>77000</v>
      </c>
      <c r="M134" s="42" t="e">
        <f>VLOOKUP(H134,[1]视频!$G$2:$M$83,6,FALSE)</f>
        <v>#N/A</v>
      </c>
      <c r="N134" s="68">
        <f t="shared" si="28"/>
        <v>6.416666666666667</v>
      </c>
      <c r="O134" s="68">
        <f t="shared" si="29"/>
        <v>1.6666666666666666E-2</v>
      </c>
      <c r="P134" s="68">
        <f t="shared" si="33"/>
        <v>2.5974025974025974E-3</v>
      </c>
      <c r="Q134" s="42" t="s">
        <v>747</v>
      </c>
      <c r="R134" s="42" t="s">
        <v>1759</v>
      </c>
      <c r="S134" s="42" t="s">
        <v>749</v>
      </c>
      <c r="T134" s="42" t="s">
        <v>399</v>
      </c>
      <c r="U134" s="42" t="s">
        <v>1169</v>
      </c>
      <c r="V134" s="42" t="s">
        <v>1170</v>
      </c>
      <c r="W134" s="42" t="s">
        <v>940</v>
      </c>
      <c r="X134" s="42">
        <v>200</v>
      </c>
    </row>
    <row r="135" spans="1:24" hidden="1">
      <c r="A135" s="42" t="s">
        <v>1053</v>
      </c>
      <c r="B135" s="42" t="s">
        <v>503</v>
      </c>
      <c r="D135" s="42" t="s">
        <v>504</v>
      </c>
      <c r="E135" s="42" t="s">
        <v>1760</v>
      </c>
      <c r="F135" s="42" t="s">
        <v>746</v>
      </c>
      <c r="G135" s="42" t="s">
        <v>503</v>
      </c>
      <c r="H135" s="42" t="s">
        <v>505</v>
      </c>
      <c r="J135" s="42">
        <v>24000</v>
      </c>
      <c r="K135" s="42">
        <v>166000</v>
      </c>
      <c r="M135" s="42">
        <f>VLOOKUP(H135,[1]视频!$G$2:$M$83,6,FALSE)</f>
        <v>0</v>
      </c>
      <c r="N135" s="68">
        <f t="shared" si="28"/>
        <v>6.916666666666667</v>
      </c>
      <c r="O135" s="68">
        <f t="shared" si="29"/>
        <v>8.3333333333333332E-3</v>
      </c>
      <c r="P135" s="68">
        <f>U135/K135</f>
        <v>1.8072289156626507E-3</v>
      </c>
      <c r="Q135" s="42" t="s">
        <v>747</v>
      </c>
      <c r="R135" s="42" t="s">
        <v>1054</v>
      </c>
      <c r="S135" s="42" t="s">
        <v>749</v>
      </c>
      <c r="T135" s="42" t="s">
        <v>1055</v>
      </c>
      <c r="U135" s="42">
        <v>300</v>
      </c>
      <c r="V135" s="42" t="s">
        <v>1056</v>
      </c>
      <c r="W135" s="42" t="s">
        <v>803</v>
      </c>
      <c r="X135" s="42">
        <v>200</v>
      </c>
    </row>
    <row r="136" spans="1:24" hidden="1">
      <c r="A136" s="42" t="s">
        <v>1761</v>
      </c>
      <c r="B136" s="42" t="s">
        <v>1762</v>
      </c>
      <c r="D136" s="42" t="s">
        <v>1763</v>
      </c>
      <c r="E136" s="42" t="s">
        <v>1764</v>
      </c>
      <c r="F136" s="42" t="s">
        <v>746</v>
      </c>
      <c r="G136" s="42" t="s">
        <v>1762</v>
      </c>
      <c r="H136" s="42" t="s">
        <v>1765</v>
      </c>
      <c r="J136" s="42">
        <v>15240</v>
      </c>
      <c r="K136" s="42">
        <v>69000</v>
      </c>
      <c r="M136" s="42" t="e">
        <f>VLOOKUP(H136,[1]视频!$G$2:$M$83,6,FALSE)</f>
        <v>#N/A</v>
      </c>
      <c r="N136" s="68">
        <f t="shared" si="28"/>
        <v>4.5275590551181102</v>
      </c>
      <c r="O136" s="68">
        <f t="shared" si="29"/>
        <v>1.3123359580052493E-2</v>
      </c>
      <c r="P136" s="68">
        <f t="shared" si="33"/>
        <v>2.8985507246376812E-3</v>
      </c>
      <c r="Q136" s="42" t="s">
        <v>747</v>
      </c>
      <c r="R136" s="42" t="s">
        <v>1766</v>
      </c>
      <c r="S136" s="42" t="s">
        <v>1767</v>
      </c>
      <c r="T136" s="42" t="s">
        <v>399</v>
      </c>
      <c r="U136" s="42" t="s">
        <v>1169</v>
      </c>
      <c r="V136" s="42" t="s">
        <v>1170</v>
      </c>
      <c r="W136" s="42" t="s">
        <v>1508</v>
      </c>
      <c r="X136" s="42">
        <v>200</v>
      </c>
    </row>
    <row r="137" spans="1:24">
      <c r="A137" s="42" t="s">
        <v>1768</v>
      </c>
      <c r="B137" s="42" t="s">
        <v>1769</v>
      </c>
      <c r="C137" s="42" t="s">
        <v>1770</v>
      </c>
      <c r="D137" s="42" t="s">
        <v>1771</v>
      </c>
      <c r="E137" s="42" t="s">
        <v>1771</v>
      </c>
      <c r="F137" s="42" t="s">
        <v>746</v>
      </c>
      <c r="G137" s="42" t="s">
        <v>1769</v>
      </c>
      <c r="H137" s="42" t="s">
        <v>1772</v>
      </c>
      <c r="I137" s="42" t="s">
        <v>1167</v>
      </c>
      <c r="J137" s="42">
        <v>10018</v>
      </c>
      <c r="K137" s="42">
        <v>108000</v>
      </c>
      <c r="M137" s="42" t="e">
        <f>VLOOKUP(H137,[1]视频!$G$2:$M$83,6,FALSE)</f>
        <v>#N/A</v>
      </c>
      <c r="N137" s="68">
        <f t="shared" si="28"/>
        <v>10.78059492912757</v>
      </c>
      <c r="O137" s="68">
        <f t="shared" si="29"/>
        <v>1.9964064683569576E-2</v>
      </c>
      <c r="P137" s="68">
        <f t="shared" si="33"/>
        <v>1.8518518518518519E-3</v>
      </c>
      <c r="Q137" s="42" t="s">
        <v>747</v>
      </c>
      <c r="R137" s="42" t="s">
        <v>1486</v>
      </c>
      <c r="S137" s="42" t="s">
        <v>749</v>
      </c>
      <c r="T137" s="42" t="s">
        <v>859</v>
      </c>
      <c r="U137" s="42" t="s">
        <v>1169</v>
      </c>
      <c r="V137" s="42" t="s">
        <v>1170</v>
      </c>
      <c r="W137" s="42" t="s">
        <v>1508</v>
      </c>
      <c r="X137" s="42">
        <v>200</v>
      </c>
    </row>
    <row r="138" spans="1:24" hidden="1">
      <c r="A138" s="42" t="s">
        <v>1773</v>
      </c>
      <c r="B138" s="42" t="s">
        <v>1774</v>
      </c>
      <c r="D138" s="42" t="s">
        <v>1775</v>
      </c>
      <c r="E138" s="42" t="s">
        <v>1775</v>
      </c>
      <c r="F138" s="42" t="s">
        <v>746</v>
      </c>
      <c r="G138" s="42" t="s">
        <v>1776</v>
      </c>
      <c r="H138" s="42" t="s">
        <v>1777</v>
      </c>
      <c r="J138" s="42">
        <v>10302</v>
      </c>
      <c r="K138" s="42">
        <v>13000</v>
      </c>
      <c r="M138" s="42" t="e">
        <f>VLOOKUP(H138,[1]视频!$G$2:$M$83,6,FALSE)</f>
        <v>#N/A</v>
      </c>
      <c r="N138" s="68">
        <f t="shared" si="28"/>
        <v>1.2618908949718501</v>
      </c>
      <c r="O138" s="68">
        <f t="shared" si="29"/>
        <v>1.9413706076490001E-2</v>
      </c>
      <c r="P138" s="68">
        <f t="shared" si="33"/>
        <v>1.5384615384615385E-2</v>
      </c>
      <c r="Q138" s="42" t="s">
        <v>747</v>
      </c>
      <c r="R138" s="42" t="s">
        <v>1778</v>
      </c>
      <c r="S138" s="42" t="s">
        <v>749</v>
      </c>
      <c r="T138" s="42" t="s">
        <v>399</v>
      </c>
      <c r="U138" s="42" t="s">
        <v>1169</v>
      </c>
      <c r="V138" s="42" t="s">
        <v>1170</v>
      </c>
      <c r="W138" s="42" t="s">
        <v>751</v>
      </c>
      <c r="X138" s="42">
        <v>200</v>
      </c>
    </row>
    <row r="139" spans="1:24" hidden="1">
      <c r="A139" s="42" t="s">
        <v>1779</v>
      </c>
      <c r="B139" s="42" t="s">
        <v>1780</v>
      </c>
      <c r="D139" s="42" t="s">
        <v>1781</v>
      </c>
      <c r="E139" s="42" t="s">
        <v>1782</v>
      </c>
      <c r="F139" s="42" t="s">
        <v>759</v>
      </c>
      <c r="G139" s="42" t="s">
        <v>1780</v>
      </c>
      <c r="H139" s="42" t="s">
        <v>1783</v>
      </c>
      <c r="J139" s="42">
        <v>52000</v>
      </c>
      <c r="K139" s="42">
        <v>87000</v>
      </c>
      <c r="M139" s="42" t="e">
        <f>VLOOKUP(H139,[1]视频!$G$2:$M$83,6,FALSE)</f>
        <v>#N/A</v>
      </c>
      <c r="N139" s="68">
        <f t="shared" si="28"/>
        <v>1.6730769230769231</v>
      </c>
      <c r="O139" s="68">
        <f t="shared" si="29"/>
        <v>5.7692307692307696E-3</v>
      </c>
      <c r="P139" s="68">
        <f t="shared" si="33"/>
        <v>3.4482758620689655E-3</v>
      </c>
      <c r="Q139" s="42" t="s">
        <v>747</v>
      </c>
      <c r="R139" s="42" t="s">
        <v>1784</v>
      </c>
      <c r="S139" s="42" t="s">
        <v>1785</v>
      </c>
      <c r="T139" s="42" t="s">
        <v>399</v>
      </c>
      <c r="U139" s="42" t="s">
        <v>1221</v>
      </c>
      <c r="V139" s="42" t="s">
        <v>1786</v>
      </c>
      <c r="W139" s="42" t="s">
        <v>1047</v>
      </c>
      <c r="X139" s="42">
        <v>300</v>
      </c>
    </row>
    <row r="140" spans="1:24" hidden="1">
      <c r="A140" s="42" t="s">
        <v>1787</v>
      </c>
      <c r="B140" s="42" t="s">
        <v>1788</v>
      </c>
      <c r="D140" s="42" t="s">
        <v>1789</v>
      </c>
      <c r="E140" s="42" t="s">
        <v>1790</v>
      </c>
      <c r="F140" s="42" t="s">
        <v>746</v>
      </c>
      <c r="G140" s="42" t="s">
        <v>1791</v>
      </c>
      <c r="H140" s="42" t="s">
        <v>1792</v>
      </c>
      <c r="J140" s="42">
        <v>9800</v>
      </c>
      <c r="K140" s="42">
        <v>26000</v>
      </c>
      <c r="M140" s="42" t="e">
        <f>VLOOKUP(H140,[1]视频!$G$2:$M$83,6,FALSE)</f>
        <v>#N/A</v>
      </c>
      <c r="N140" s="68">
        <f t="shared" si="28"/>
        <v>2.6530612244897958</v>
      </c>
      <c r="O140" s="68">
        <f t="shared" si="29"/>
        <v>2.0408163265306121E-2</v>
      </c>
      <c r="P140" s="68">
        <f t="shared" si="33"/>
        <v>7.6923076923076927E-3</v>
      </c>
      <c r="Q140" s="42" t="s">
        <v>747</v>
      </c>
      <c r="R140" s="42" t="s">
        <v>1793</v>
      </c>
      <c r="S140" s="42" t="s">
        <v>749</v>
      </c>
      <c r="T140" s="42" t="s">
        <v>876</v>
      </c>
      <c r="U140" s="42" t="s">
        <v>1221</v>
      </c>
      <c r="V140" s="42" t="s">
        <v>1170</v>
      </c>
      <c r="W140" s="42" t="s">
        <v>755</v>
      </c>
      <c r="X140" s="42">
        <v>200</v>
      </c>
    </row>
    <row r="141" spans="1:24" hidden="1">
      <c r="A141" s="42" t="s">
        <v>1794</v>
      </c>
      <c r="B141" s="42" t="s">
        <v>1795</v>
      </c>
      <c r="D141" s="42" t="s">
        <v>1796</v>
      </c>
      <c r="E141" s="42" t="s">
        <v>1797</v>
      </c>
      <c r="F141" s="42" t="s">
        <v>746</v>
      </c>
      <c r="G141" s="42" t="s">
        <v>1795</v>
      </c>
      <c r="H141" s="42" t="s">
        <v>1798</v>
      </c>
      <c r="J141" s="42">
        <v>26000</v>
      </c>
      <c r="K141" s="42">
        <v>91000</v>
      </c>
      <c r="M141" s="42" t="e">
        <f>VLOOKUP(H141,[1]视频!$G$2:$M$83,6,FALSE)</f>
        <v>#N/A</v>
      </c>
      <c r="N141" s="68">
        <f t="shared" si="28"/>
        <v>3.5</v>
      </c>
      <c r="O141" s="68">
        <f t="shared" si="29"/>
        <v>7.6923076923076927E-3</v>
      </c>
      <c r="P141" s="68">
        <f t="shared" si="33"/>
        <v>2.1978021978021978E-3</v>
      </c>
      <c r="Q141" s="42" t="s">
        <v>747</v>
      </c>
      <c r="R141" s="42" t="s">
        <v>967</v>
      </c>
      <c r="S141" s="42" t="s">
        <v>1799</v>
      </c>
      <c r="T141" s="42" t="s">
        <v>750</v>
      </c>
      <c r="U141" s="42" t="s">
        <v>1221</v>
      </c>
      <c r="V141" s="42" t="s">
        <v>1170</v>
      </c>
      <c r="W141" s="42" t="s">
        <v>755</v>
      </c>
      <c r="X141" s="42">
        <v>200</v>
      </c>
    </row>
    <row r="142" spans="1:24">
      <c r="A142" s="42" t="s">
        <v>1800</v>
      </c>
      <c r="B142" s="42" t="s">
        <v>1801</v>
      </c>
      <c r="C142" s="42" t="s">
        <v>1770</v>
      </c>
      <c r="D142" s="42" t="s">
        <v>1802</v>
      </c>
      <c r="E142" s="42" t="s">
        <v>1802</v>
      </c>
      <c r="F142" s="42" t="s">
        <v>746</v>
      </c>
      <c r="G142" s="42" t="s">
        <v>1803</v>
      </c>
      <c r="H142" s="42" t="s">
        <v>1804</v>
      </c>
      <c r="I142" s="42" t="s">
        <v>1167</v>
      </c>
      <c r="J142" s="42">
        <v>22800</v>
      </c>
      <c r="K142" s="42">
        <v>245000</v>
      </c>
      <c r="M142" s="42" t="e">
        <f>VLOOKUP(H142,[1]视频!$G$2:$M$83,6,FALSE)</f>
        <v>#N/A</v>
      </c>
      <c r="N142" s="68">
        <f t="shared" si="28"/>
        <v>10.745614035087719</v>
      </c>
      <c r="O142" s="68">
        <f t="shared" si="29"/>
        <v>8.771929824561403E-3</v>
      </c>
      <c r="P142" s="68">
        <f t="shared" si="33"/>
        <v>8.1632653061224493E-4</v>
      </c>
      <c r="Q142" s="42" t="s">
        <v>747</v>
      </c>
      <c r="R142" s="42" t="s">
        <v>1805</v>
      </c>
      <c r="S142" s="42" t="s">
        <v>818</v>
      </c>
      <c r="T142" s="42" t="s">
        <v>750</v>
      </c>
      <c r="U142" s="42" t="s">
        <v>1169</v>
      </c>
      <c r="V142" s="42" t="s">
        <v>1435</v>
      </c>
      <c r="W142" s="42" t="s">
        <v>1508</v>
      </c>
      <c r="X142" s="42">
        <v>200</v>
      </c>
    </row>
    <row r="143" spans="1:24" hidden="1">
      <c r="A143" s="42" t="s">
        <v>1806</v>
      </c>
      <c r="B143" s="42" t="s">
        <v>1807</v>
      </c>
      <c r="D143" s="42" t="s">
        <v>1808</v>
      </c>
      <c r="E143" s="42" t="s">
        <v>1809</v>
      </c>
      <c r="F143" s="42" t="s">
        <v>759</v>
      </c>
      <c r="G143" s="42" t="s">
        <v>1810</v>
      </c>
      <c r="H143" s="42" t="s">
        <v>1811</v>
      </c>
      <c r="J143" s="42">
        <v>32000</v>
      </c>
      <c r="K143" s="42">
        <v>113000</v>
      </c>
      <c r="M143" s="42" t="e">
        <f>VLOOKUP(H143,[1]视频!$G$2:$M$83,6,FALSE)</f>
        <v>#N/A</v>
      </c>
      <c r="N143" s="68">
        <f t="shared" si="28"/>
        <v>3.53125</v>
      </c>
      <c r="O143" s="68">
        <f t="shared" si="29"/>
        <v>9.3749999999999997E-3</v>
      </c>
      <c r="P143" s="68">
        <f t="shared" si="33"/>
        <v>2.6548672566371681E-3</v>
      </c>
      <c r="Q143" s="42" t="s">
        <v>772</v>
      </c>
      <c r="R143" s="42" t="s">
        <v>1812</v>
      </c>
      <c r="S143" s="42" t="s">
        <v>1813</v>
      </c>
      <c r="T143" s="42" t="s">
        <v>859</v>
      </c>
      <c r="U143" s="42" t="s">
        <v>1221</v>
      </c>
      <c r="V143" s="42" t="s">
        <v>1170</v>
      </c>
      <c r="W143" s="42" t="s">
        <v>984</v>
      </c>
      <c r="X143" s="42">
        <v>300</v>
      </c>
    </row>
    <row r="144" spans="1:24">
      <c r="A144" s="42" t="s">
        <v>1814</v>
      </c>
      <c r="B144" s="42" t="s">
        <v>260</v>
      </c>
      <c r="C144" s="42" t="s">
        <v>1770</v>
      </c>
      <c r="D144" s="42" t="s">
        <v>261</v>
      </c>
      <c r="E144" s="42" t="s">
        <v>264</v>
      </c>
      <c r="F144" s="42" t="s">
        <v>746</v>
      </c>
      <c r="G144" s="42" t="s">
        <v>262</v>
      </c>
      <c r="H144" s="42" t="s">
        <v>263</v>
      </c>
      <c r="I144" s="42" t="s">
        <v>1167</v>
      </c>
      <c r="J144" s="42">
        <v>11000</v>
      </c>
      <c r="K144" s="42">
        <v>140000</v>
      </c>
      <c r="M144" s="42" t="e">
        <f>VLOOKUP(H144,[1]视频!$G$2:$M$83,6,FALSE)</f>
        <v>#N/A</v>
      </c>
      <c r="N144" s="68">
        <f t="shared" si="28"/>
        <v>12.727272727272727</v>
      </c>
      <c r="O144" s="68">
        <f t="shared" si="29"/>
        <v>1.8181818181818181E-2</v>
      </c>
      <c r="P144" s="68">
        <f t="shared" si="33"/>
        <v>1.4285714285714286E-3</v>
      </c>
      <c r="Q144" s="42" t="s">
        <v>747</v>
      </c>
      <c r="R144" s="42" t="s">
        <v>753</v>
      </c>
      <c r="S144" s="42" t="s">
        <v>749</v>
      </c>
      <c r="T144" s="42" t="s">
        <v>876</v>
      </c>
      <c r="U144" s="42" t="s">
        <v>1169</v>
      </c>
      <c r="V144" s="42" t="s">
        <v>1170</v>
      </c>
      <c r="W144" s="42" t="s">
        <v>1047</v>
      </c>
      <c r="X144" s="42">
        <v>200</v>
      </c>
    </row>
    <row r="145" spans="1:24" hidden="1">
      <c r="A145" s="42" t="s">
        <v>1815</v>
      </c>
      <c r="B145" s="42" t="s">
        <v>1816</v>
      </c>
      <c r="D145" s="42" t="s">
        <v>1817</v>
      </c>
      <c r="E145" s="42" t="s">
        <v>1818</v>
      </c>
      <c r="F145" s="42" t="s">
        <v>759</v>
      </c>
      <c r="G145" s="42" t="s">
        <v>1819</v>
      </c>
      <c r="H145" s="42" t="s">
        <v>1820</v>
      </c>
      <c r="J145" s="42">
        <v>55000</v>
      </c>
      <c r="K145" s="42">
        <v>164000</v>
      </c>
      <c r="M145" s="42" t="e">
        <f>VLOOKUP(H145,[1]视频!$G$2:$M$83,6,FALSE)</f>
        <v>#N/A</v>
      </c>
      <c r="N145" s="68">
        <f t="shared" si="28"/>
        <v>2.9818181818181819</v>
      </c>
      <c r="O145" s="68">
        <f t="shared" si="29"/>
        <v>5.454545454545455E-3</v>
      </c>
      <c r="P145" s="68">
        <f t="shared" si="33"/>
        <v>1.8292682926829269E-3</v>
      </c>
      <c r="Q145" s="42" t="s">
        <v>747</v>
      </c>
      <c r="R145" s="42" t="s">
        <v>1821</v>
      </c>
      <c r="S145" s="42" t="s">
        <v>749</v>
      </c>
      <c r="T145" s="42" t="s">
        <v>399</v>
      </c>
      <c r="U145" s="42" t="s">
        <v>1221</v>
      </c>
      <c r="V145" s="42" t="s">
        <v>1170</v>
      </c>
      <c r="W145" s="42" t="s">
        <v>999</v>
      </c>
      <c r="X145" s="42">
        <v>300</v>
      </c>
    </row>
    <row r="146" spans="1:24" hidden="1">
      <c r="A146" s="42" t="s">
        <v>1822</v>
      </c>
      <c r="B146" s="42" t="s">
        <v>1823</v>
      </c>
      <c r="D146" s="42" t="s">
        <v>1823</v>
      </c>
      <c r="E146" s="42" t="s">
        <v>1824</v>
      </c>
      <c r="F146" s="42" t="s">
        <v>759</v>
      </c>
      <c r="G146" s="42" t="s">
        <v>1823</v>
      </c>
      <c r="H146" s="42" t="s">
        <v>1825</v>
      </c>
      <c r="J146" s="42">
        <v>19000</v>
      </c>
      <c r="K146" s="42">
        <v>53000</v>
      </c>
      <c r="M146" s="42" t="e">
        <f>VLOOKUP(H146,[1]视频!$G$2:$M$83,6,FALSE)</f>
        <v>#N/A</v>
      </c>
      <c r="N146" s="68">
        <f t="shared" si="28"/>
        <v>2.7894736842105261</v>
      </c>
      <c r="O146" s="68">
        <f t="shared" si="29"/>
        <v>1.0526315789473684E-2</v>
      </c>
      <c r="P146" s="68">
        <f t="shared" si="33"/>
        <v>3.7735849056603774E-3</v>
      </c>
      <c r="Q146" s="42" t="s">
        <v>747</v>
      </c>
      <c r="R146" s="42" t="s">
        <v>1826</v>
      </c>
      <c r="S146" s="42" t="s">
        <v>852</v>
      </c>
      <c r="T146" s="42" t="s">
        <v>859</v>
      </c>
      <c r="U146" s="42" t="s">
        <v>1169</v>
      </c>
      <c r="V146" s="42" t="s">
        <v>1170</v>
      </c>
      <c r="W146" s="42" t="s">
        <v>984</v>
      </c>
      <c r="X146" s="42">
        <v>200</v>
      </c>
    </row>
    <row r="147" spans="1:24" hidden="1">
      <c r="A147" s="42" t="s">
        <v>1827</v>
      </c>
      <c r="B147" s="42" t="s">
        <v>1828</v>
      </c>
      <c r="D147" s="42" t="s">
        <v>1829</v>
      </c>
      <c r="E147" s="42" t="s">
        <v>1829</v>
      </c>
      <c r="F147" s="42" t="s">
        <v>759</v>
      </c>
      <c r="G147" s="42" t="s">
        <v>1830</v>
      </c>
      <c r="H147" s="42" t="s">
        <v>1831</v>
      </c>
      <c r="J147" s="42">
        <v>11000</v>
      </c>
      <c r="K147" s="42">
        <v>37700</v>
      </c>
      <c r="M147" s="42" t="e">
        <f>VLOOKUP(H147,[1]视频!$G$2:$M$83,6,FALSE)</f>
        <v>#N/A</v>
      </c>
      <c r="N147" s="68">
        <f t="shared" si="28"/>
        <v>3.4272727272727272</v>
      </c>
      <c r="O147" s="68">
        <f t="shared" si="29"/>
        <v>1.8181818181818181E-2</v>
      </c>
      <c r="P147" s="68">
        <f t="shared" si="33"/>
        <v>5.3050397877984082E-3</v>
      </c>
      <c r="Q147" s="42" t="s">
        <v>1252</v>
      </c>
      <c r="R147" s="42" t="s">
        <v>982</v>
      </c>
      <c r="S147" s="42" t="s">
        <v>1168</v>
      </c>
      <c r="T147" s="42" t="s">
        <v>859</v>
      </c>
      <c r="U147" s="42" t="s">
        <v>1169</v>
      </c>
      <c r="V147" s="42" t="s">
        <v>1170</v>
      </c>
      <c r="W147" s="42" t="s">
        <v>820</v>
      </c>
      <c r="X147" s="42">
        <v>200</v>
      </c>
    </row>
    <row r="148" spans="1:24" hidden="1">
      <c r="A148" s="42" t="s">
        <v>1832</v>
      </c>
      <c r="B148" s="42" t="s">
        <v>1833</v>
      </c>
      <c r="D148" s="42" t="s">
        <v>1834</v>
      </c>
      <c r="E148" s="42" t="s">
        <v>1835</v>
      </c>
      <c r="F148" s="42" t="s">
        <v>746</v>
      </c>
      <c r="G148" s="42" t="s">
        <v>1836</v>
      </c>
      <c r="H148" s="42" t="s">
        <v>1837</v>
      </c>
      <c r="J148" s="42">
        <v>17000</v>
      </c>
      <c r="K148" s="42">
        <v>45000</v>
      </c>
      <c r="M148" s="42" t="e">
        <f>VLOOKUP(H148,[1]视频!$G$2:$M$83,6,FALSE)</f>
        <v>#N/A</v>
      </c>
      <c r="N148" s="68">
        <f t="shared" si="28"/>
        <v>2.6470588235294117</v>
      </c>
      <c r="O148" s="68">
        <f t="shared" si="29"/>
        <v>1.1764705882352941E-2</v>
      </c>
      <c r="P148" s="68">
        <f t="shared" si="33"/>
        <v>4.4444444444444444E-3</v>
      </c>
      <c r="Q148" s="42" t="s">
        <v>747</v>
      </c>
      <c r="R148" s="42" t="s">
        <v>753</v>
      </c>
      <c r="S148" s="42" t="s">
        <v>818</v>
      </c>
      <c r="T148" s="42" t="s">
        <v>399</v>
      </c>
      <c r="U148" s="42" t="s">
        <v>1169</v>
      </c>
      <c r="V148" s="42" t="s">
        <v>1170</v>
      </c>
      <c r="W148" s="42" t="s">
        <v>1392</v>
      </c>
      <c r="X148" s="42">
        <v>200</v>
      </c>
    </row>
    <row r="149" spans="1:24" hidden="1">
      <c r="A149" s="42" t="s">
        <v>1838</v>
      </c>
      <c r="B149" s="42" t="s">
        <v>1839</v>
      </c>
      <c r="D149" s="42" t="s">
        <v>1840</v>
      </c>
      <c r="E149" s="42" t="s">
        <v>1841</v>
      </c>
      <c r="F149" s="42" t="s">
        <v>746</v>
      </c>
      <c r="G149" s="42" t="s">
        <v>1842</v>
      </c>
      <c r="H149" s="42" t="s">
        <v>1843</v>
      </c>
      <c r="J149" s="42">
        <v>24000</v>
      </c>
      <c r="K149" s="42">
        <v>92000</v>
      </c>
      <c r="M149" s="42" t="e">
        <f>VLOOKUP(H149,[1]视频!$G$2:$M$83,6,FALSE)</f>
        <v>#N/A</v>
      </c>
      <c r="N149" s="68">
        <f t="shared" si="28"/>
        <v>3.8333333333333335</v>
      </c>
      <c r="O149" s="68">
        <f t="shared" si="29"/>
        <v>8.3333333333333332E-3</v>
      </c>
      <c r="P149" s="68">
        <f t="shared" si="33"/>
        <v>2.1739130434782609E-3</v>
      </c>
      <c r="Q149" s="42" t="s">
        <v>747</v>
      </c>
      <c r="R149" s="42" t="s">
        <v>1315</v>
      </c>
      <c r="S149" s="42" t="s">
        <v>749</v>
      </c>
      <c r="T149" s="42" t="s">
        <v>926</v>
      </c>
      <c r="U149" s="42" t="s">
        <v>1169</v>
      </c>
      <c r="V149" s="42" t="s">
        <v>1844</v>
      </c>
      <c r="W149" s="42" t="s">
        <v>984</v>
      </c>
      <c r="X149" s="42">
        <v>200</v>
      </c>
    </row>
    <row r="150" spans="1:24" hidden="1">
      <c r="A150" s="42" t="s">
        <v>1845</v>
      </c>
      <c r="B150" s="42" t="s">
        <v>1846</v>
      </c>
      <c r="D150" s="42" t="s">
        <v>1847</v>
      </c>
      <c r="E150" s="42" t="s">
        <v>1848</v>
      </c>
      <c r="F150" s="42" t="s">
        <v>746</v>
      </c>
      <c r="G150" s="42" t="s">
        <v>1846</v>
      </c>
      <c r="H150" s="42" t="s">
        <v>1849</v>
      </c>
      <c r="J150" s="42">
        <v>15000</v>
      </c>
      <c r="K150" s="42">
        <v>81000</v>
      </c>
      <c r="M150" s="42" t="e">
        <f>VLOOKUP(H150,[1]视频!$G$2:$M$83,6,FALSE)</f>
        <v>#N/A</v>
      </c>
      <c r="N150" s="68">
        <f t="shared" si="28"/>
        <v>5.4</v>
      </c>
      <c r="O150" s="68">
        <f t="shared" si="29"/>
        <v>1.3333333333333334E-2</v>
      </c>
      <c r="P150" s="68">
        <f t="shared" si="33"/>
        <v>2.4691358024691358E-3</v>
      </c>
      <c r="Q150" s="42" t="s">
        <v>747</v>
      </c>
      <c r="R150" s="42" t="s">
        <v>753</v>
      </c>
      <c r="S150" s="42" t="s">
        <v>791</v>
      </c>
      <c r="T150" s="42" t="s">
        <v>1850</v>
      </c>
      <c r="U150" s="42" t="s">
        <v>1169</v>
      </c>
      <c r="V150" s="42" t="s">
        <v>1851</v>
      </c>
      <c r="W150" s="42" t="s">
        <v>766</v>
      </c>
      <c r="X150" s="42">
        <v>200</v>
      </c>
    </row>
    <row r="151" spans="1:24" hidden="1">
      <c r="A151" s="42" t="s">
        <v>1067</v>
      </c>
      <c r="B151" s="42" t="s">
        <v>580</v>
      </c>
      <c r="D151" s="42" t="s">
        <v>581</v>
      </c>
      <c r="E151" s="42" t="s">
        <v>1852</v>
      </c>
      <c r="F151" s="42" t="s">
        <v>746</v>
      </c>
      <c r="G151" s="42" t="s">
        <v>582</v>
      </c>
      <c r="H151" s="42" t="s">
        <v>1068</v>
      </c>
      <c r="J151" s="42">
        <v>21000</v>
      </c>
      <c r="K151" s="42">
        <v>143000</v>
      </c>
      <c r="M151" s="42">
        <f>VLOOKUP(H151,[1]视频!$G$2:$M$83,6,FALSE)</f>
        <v>0</v>
      </c>
      <c r="N151" s="68">
        <f t="shared" si="28"/>
        <v>6.8095238095238093</v>
      </c>
      <c r="O151" s="68">
        <f t="shared" si="29"/>
        <v>9.5238095238095247E-3</v>
      </c>
      <c r="P151" s="68">
        <f>U151/K151</f>
        <v>2.0979020979020979E-3</v>
      </c>
      <c r="Q151" s="42" t="s">
        <v>747</v>
      </c>
      <c r="R151" s="42" t="s">
        <v>903</v>
      </c>
      <c r="S151" s="42" t="s">
        <v>852</v>
      </c>
      <c r="T151" s="42" t="s">
        <v>399</v>
      </c>
      <c r="U151" s="42">
        <v>300</v>
      </c>
      <c r="V151" s="42" t="s">
        <v>1069</v>
      </c>
      <c r="W151" s="42" t="s">
        <v>803</v>
      </c>
      <c r="X151" s="42">
        <v>200</v>
      </c>
    </row>
    <row r="152" spans="1:24" hidden="1">
      <c r="A152" s="42" t="s">
        <v>1853</v>
      </c>
      <c r="B152" s="42" t="s">
        <v>1854</v>
      </c>
      <c r="D152" s="42" t="s">
        <v>1855</v>
      </c>
      <c r="E152" s="42" t="s">
        <v>1856</v>
      </c>
      <c r="F152" s="42" t="s">
        <v>746</v>
      </c>
      <c r="G152" s="42" t="s">
        <v>1857</v>
      </c>
      <c r="H152" s="42" t="s">
        <v>1858</v>
      </c>
      <c r="J152" s="42">
        <v>13000</v>
      </c>
      <c r="K152" s="42">
        <v>57000</v>
      </c>
      <c r="M152" s="42" t="e">
        <f>VLOOKUP(H152,[1]视频!$G$2:$M$83,6,FALSE)</f>
        <v>#N/A</v>
      </c>
      <c r="N152" s="68">
        <f t="shared" si="28"/>
        <v>4.384615384615385</v>
      </c>
      <c r="O152" s="68">
        <f t="shared" si="29"/>
        <v>1.5384615384615385E-2</v>
      </c>
      <c r="P152" s="68">
        <f t="shared" ref="P152:P161" si="34">X152/K152</f>
        <v>3.5087719298245615E-3</v>
      </c>
      <c r="Q152" s="42" t="s">
        <v>772</v>
      </c>
      <c r="R152" s="42" t="s">
        <v>1859</v>
      </c>
      <c r="S152" s="42" t="s">
        <v>1416</v>
      </c>
      <c r="T152" s="42" t="s">
        <v>399</v>
      </c>
      <c r="U152" s="42" t="s">
        <v>1169</v>
      </c>
      <c r="V152" s="42" t="s">
        <v>1416</v>
      </c>
      <c r="W152" s="42" t="s">
        <v>940</v>
      </c>
      <c r="X152" s="42">
        <v>200</v>
      </c>
    </row>
    <row r="153" spans="1:24">
      <c r="A153" s="42" t="s">
        <v>1860</v>
      </c>
      <c r="B153" s="42" t="s">
        <v>1861</v>
      </c>
      <c r="C153" s="42" t="s">
        <v>1770</v>
      </c>
      <c r="D153" s="42" t="s">
        <v>269</v>
      </c>
      <c r="E153" s="42" t="s">
        <v>269</v>
      </c>
      <c r="F153" s="42" t="s">
        <v>746</v>
      </c>
      <c r="G153" s="42" t="s">
        <v>270</v>
      </c>
      <c r="H153" s="42" t="s">
        <v>271</v>
      </c>
      <c r="I153" s="42" t="s">
        <v>1167</v>
      </c>
      <c r="J153" s="42">
        <v>10000</v>
      </c>
      <c r="K153" s="42">
        <v>86000</v>
      </c>
      <c r="M153" s="42" t="e">
        <f>VLOOKUP(H153,[1]视频!$G$2:$M$83,6,FALSE)</f>
        <v>#N/A</v>
      </c>
      <c r="N153" s="68">
        <f t="shared" si="28"/>
        <v>8.6</v>
      </c>
      <c r="O153" s="68">
        <f t="shared" si="29"/>
        <v>0.02</v>
      </c>
      <c r="P153" s="68">
        <f t="shared" si="34"/>
        <v>2.3255813953488372E-3</v>
      </c>
      <c r="Q153" s="42" t="s">
        <v>747</v>
      </c>
      <c r="R153" s="42" t="s">
        <v>967</v>
      </c>
      <c r="S153" s="42" t="s">
        <v>749</v>
      </c>
      <c r="T153" s="42" t="s">
        <v>399</v>
      </c>
      <c r="U153" s="42" t="s">
        <v>1169</v>
      </c>
      <c r="V153" s="42" t="s">
        <v>1170</v>
      </c>
      <c r="W153" s="42" t="s">
        <v>1047</v>
      </c>
      <c r="X153" s="42">
        <v>200</v>
      </c>
    </row>
    <row r="154" spans="1:24">
      <c r="A154" s="42" t="s">
        <v>1862</v>
      </c>
      <c r="B154" s="42" t="s">
        <v>1863</v>
      </c>
      <c r="C154" s="42" t="s">
        <v>1770</v>
      </c>
      <c r="D154" s="42" t="s">
        <v>276</v>
      </c>
      <c r="E154" s="42" t="s">
        <v>276</v>
      </c>
      <c r="F154" s="42" t="s">
        <v>746</v>
      </c>
      <c r="G154" s="42" t="s">
        <v>277</v>
      </c>
      <c r="H154" s="42" t="s">
        <v>278</v>
      </c>
      <c r="I154" s="42" t="s">
        <v>1167</v>
      </c>
      <c r="J154" s="42">
        <v>33000</v>
      </c>
      <c r="K154" s="42">
        <v>215000</v>
      </c>
      <c r="M154" s="42" t="e">
        <f>VLOOKUP(H154,[1]视频!$G$2:$M$83,6,FALSE)</f>
        <v>#N/A</v>
      </c>
      <c r="N154" s="68">
        <f t="shared" si="28"/>
        <v>6.5151515151515156</v>
      </c>
      <c r="O154" s="68">
        <f t="shared" si="29"/>
        <v>9.0909090909090905E-3</v>
      </c>
      <c r="P154" s="68">
        <f t="shared" si="34"/>
        <v>1.3953488372093023E-3</v>
      </c>
      <c r="Q154" s="42" t="s">
        <v>747</v>
      </c>
      <c r="R154" s="42" t="s">
        <v>1864</v>
      </c>
      <c r="S154" s="42" t="s">
        <v>749</v>
      </c>
      <c r="T154" s="42" t="s">
        <v>399</v>
      </c>
      <c r="U154" s="42" t="s">
        <v>1221</v>
      </c>
      <c r="V154" s="42" t="s">
        <v>1170</v>
      </c>
      <c r="W154" s="42" t="s">
        <v>1141</v>
      </c>
      <c r="X154" s="42">
        <v>300</v>
      </c>
    </row>
    <row r="155" spans="1:24">
      <c r="A155" s="42" t="s">
        <v>1865</v>
      </c>
      <c r="B155" s="42" t="s">
        <v>1866</v>
      </c>
      <c r="C155" s="42" t="s">
        <v>1867</v>
      </c>
      <c r="D155" s="42" t="s">
        <v>284</v>
      </c>
      <c r="E155" s="42" t="s">
        <v>287</v>
      </c>
      <c r="F155" s="42" t="s">
        <v>746</v>
      </c>
      <c r="G155" s="42" t="s">
        <v>285</v>
      </c>
      <c r="H155" s="42" t="s">
        <v>286</v>
      </c>
      <c r="I155" s="42" t="s">
        <v>1167</v>
      </c>
      <c r="J155" s="42">
        <v>14000</v>
      </c>
      <c r="K155" s="42">
        <v>164000</v>
      </c>
      <c r="M155" s="42" t="e">
        <f>VLOOKUP(H155,[1]视频!$G$2:$M$83,6,FALSE)</f>
        <v>#N/A</v>
      </c>
      <c r="N155" s="68">
        <f t="shared" si="28"/>
        <v>11.714285714285714</v>
      </c>
      <c r="O155" s="68">
        <f t="shared" si="29"/>
        <v>1.4285714285714285E-2</v>
      </c>
      <c r="P155" s="68">
        <f t="shared" si="34"/>
        <v>1.2195121951219512E-3</v>
      </c>
      <c r="Q155" s="42" t="s">
        <v>772</v>
      </c>
      <c r="R155" s="42" t="s">
        <v>1360</v>
      </c>
      <c r="S155" s="42" t="s">
        <v>749</v>
      </c>
      <c r="T155" s="42" t="s">
        <v>399</v>
      </c>
      <c r="U155" s="42" t="s">
        <v>1169</v>
      </c>
      <c r="V155" s="42" t="s">
        <v>1170</v>
      </c>
      <c r="W155" s="42" t="s">
        <v>828</v>
      </c>
      <c r="X155" s="42">
        <v>200</v>
      </c>
    </row>
    <row r="156" spans="1:24">
      <c r="A156" s="42" t="s">
        <v>1868</v>
      </c>
      <c r="B156" s="42" t="s">
        <v>291</v>
      </c>
      <c r="C156" s="42" t="s">
        <v>1867</v>
      </c>
      <c r="D156" s="42" t="s">
        <v>292</v>
      </c>
      <c r="E156" s="42" t="s">
        <v>295</v>
      </c>
      <c r="F156" s="42" t="s">
        <v>746</v>
      </c>
      <c r="G156" s="42" t="s">
        <v>293</v>
      </c>
      <c r="H156" s="42" t="s">
        <v>294</v>
      </c>
      <c r="I156" s="42" t="s">
        <v>1167</v>
      </c>
      <c r="J156" s="42">
        <v>13000</v>
      </c>
      <c r="K156" s="42">
        <v>83000</v>
      </c>
      <c r="M156" s="42" t="e">
        <f>VLOOKUP(H156,[1]视频!$G$2:$M$83,6,FALSE)</f>
        <v>#N/A</v>
      </c>
      <c r="N156" s="68">
        <f t="shared" si="28"/>
        <v>6.384615384615385</v>
      </c>
      <c r="O156" s="68">
        <f t="shared" si="29"/>
        <v>1.5384615384615385E-2</v>
      </c>
      <c r="P156" s="68">
        <f t="shared" si="34"/>
        <v>2.4096385542168677E-3</v>
      </c>
      <c r="Q156" s="42" t="s">
        <v>747</v>
      </c>
      <c r="R156" s="42" t="s">
        <v>781</v>
      </c>
      <c r="S156" s="42" t="s">
        <v>749</v>
      </c>
      <c r="T156" s="42" t="s">
        <v>859</v>
      </c>
      <c r="U156" s="42" t="s">
        <v>1221</v>
      </c>
      <c r="V156" s="42" t="s">
        <v>1170</v>
      </c>
      <c r="W156" s="42" t="s">
        <v>828</v>
      </c>
      <c r="X156" s="42">
        <v>200</v>
      </c>
    </row>
    <row r="157" spans="1:24" hidden="1">
      <c r="A157" s="42" t="s">
        <v>1869</v>
      </c>
      <c r="B157" s="42" t="s">
        <v>1870</v>
      </c>
      <c r="D157" s="42" t="s">
        <v>1871</v>
      </c>
      <c r="E157" s="42" t="s">
        <v>1872</v>
      </c>
      <c r="F157" s="42" t="s">
        <v>759</v>
      </c>
      <c r="G157" s="42" t="s">
        <v>1873</v>
      </c>
      <c r="H157" s="42" t="s">
        <v>1874</v>
      </c>
      <c r="J157" s="42">
        <v>15000</v>
      </c>
      <c r="K157" s="42">
        <v>74000</v>
      </c>
      <c r="M157" s="42" t="e">
        <f>VLOOKUP(H157,[1]视频!$G$2:$M$83,6,FALSE)</f>
        <v>#N/A</v>
      </c>
      <c r="N157" s="68">
        <f t="shared" si="28"/>
        <v>4.9333333333333336</v>
      </c>
      <c r="O157" s="68">
        <f t="shared" si="29"/>
        <v>1.3333333333333334E-2</v>
      </c>
      <c r="P157" s="68">
        <f t="shared" si="34"/>
        <v>2.7027027027027029E-3</v>
      </c>
      <c r="Q157" s="42" t="s">
        <v>772</v>
      </c>
      <c r="R157" s="42" t="s">
        <v>1875</v>
      </c>
      <c r="S157" s="42" t="s">
        <v>749</v>
      </c>
      <c r="T157" s="42" t="s">
        <v>399</v>
      </c>
      <c r="U157" s="42" t="s">
        <v>1169</v>
      </c>
      <c r="V157" s="42" t="s">
        <v>1170</v>
      </c>
      <c r="W157" s="42" t="s">
        <v>755</v>
      </c>
      <c r="X157" s="42">
        <v>200</v>
      </c>
    </row>
    <row r="158" spans="1:24" hidden="1">
      <c r="A158" s="42" t="s">
        <v>1876</v>
      </c>
      <c r="B158" s="42" t="s">
        <v>1877</v>
      </c>
      <c r="D158" s="42" t="s">
        <v>1878</v>
      </c>
      <c r="E158" s="42" t="s">
        <v>1879</v>
      </c>
      <c r="F158" s="42" t="s">
        <v>746</v>
      </c>
      <c r="G158" s="42" t="s">
        <v>1880</v>
      </c>
      <c r="H158" s="42" t="s">
        <v>1881</v>
      </c>
      <c r="J158" s="42">
        <v>44000</v>
      </c>
      <c r="K158" s="42">
        <v>65000</v>
      </c>
      <c r="M158" s="42" t="e">
        <f>VLOOKUP(H158,[1]视频!$G$2:$M$83,6,FALSE)</f>
        <v>#N/A</v>
      </c>
      <c r="N158" s="68">
        <f t="shared" si="28"/>
        <v>1.4772727272727273</v>
      </c>
      <c r="O158" s="68">
        <f t="shared" si="29"/>
        <v>6.8181818181818179E-3</v>
      </c>
      <c r="P158" s="68">
        <f t="shared" si="34"/>
        <v>4.6153846153846158E-3</v>
      </c>
      <c r="Q158" s="42" t="s">
        <v>772</v>
      </c>
      <c r="R158" s="42" t="s">
        <v>1882</v>
      </c>
      <c r="S158" s="42" t="s">
        <v>791</v>
      </c>
      <c r="T158" s="42" t="s">
        <v>399</v>
      </c>
      <c r="U158" s="42" t="s">
        <v>1221</v>
      </c>
      <c r="V158" s="42" t="s">
        <v>1170</v>
      </c>
      <c r="W158" s="42" t="s">
        <v>1508</v>
      </c>
      <c r="X158" s="42">
        <v>300</v>
      </c>
    </row>
    <row r="159" spans="1:24" hidden="1">
      <c r="A159" s="42" t="s">
        <v>1883</v>
      </c>
      <c r="B159" s="42" t="s">
        <v>1884</v>
      </c>
      <c r="D159" s="42" t="s">
        <v>1808</v>
      </c>
      <c r="E159" s="42" t="s">
        <v>1809</v>
      </c>
      <c r="F159" s="42" t="s">
        <v>759</v>
      </c>
      <c r="G159" s="42" t="s">
        <v>1885</v>
      </c>
      <c r="H159" s="42" t="s">
        <v>1886</v>
      </c>
      <c r="J159" s="42">
        <v>11000</v>
      </c>
      <c r="K159" s="42">
        <v>38000</v>
      </c>
      <c r="M159" s="42" t="e">
        <f>VLOOKUP(H159,[1]视频!$G$2:$M$83,6,FALSE)</f>
        <v>#N/A</v>
      </c>
      <c r="N159" s="68">
        <f t="shared" si="28"/>
        <v>3.4545454545454546</v>
      </c>
      <c r="O159" s="68">
        <f t="shared" si="29"/>
        <v>1.8181818181818181E-2</v>
      </c>
      <c r="P159" s="68">
        <f t="shared" si="34"/>
        <v>5.263157894736842E-3</v>
      </c>
      <c r="Q159" s="42" t="s">
        <v>772</v>
      </c>
      <c r="R159" s="42" t="s">
        <v>1812</v>
      </c>
      <c r="S159" s="42" t="s">
        <v>749</v>
      </c>
      <c r="T159" s="42" t="s">
        <v>859</v>
      </c>
      <c r="U159" s="42" t="s">
        <v>1169</v>
      </c>
      <c r="V159" s="42" t="s">
        <v>1170</v>
      </c>
      <c r="W159" s="42" t="s">
        <v>766</v>
      </c>
      <c r="X159" s="42">
        <v>200</v>
      </c>
    </row>
    <row r="160" spans="1:24" hidden="1">
      <c r="A160" s="42" t="s">
        <v>1887</v>
      </c>
      <c r="B160" s="42" t="s">
        <v>1888</v>
      </c>
      <c r="D160" s="42" t="s">
        <v>1889</v>
      </c>
      <c r="E160" s="42" t="s">
        <v>1890</v>
      </c>
      <c r="F160" s="42" t="s">
        <v>759</v>
      </c>
      <c r="G160" s="42" t="s">
        <v>1888</v>
      </c>
      <c r="H160" s="42" t="s">
        <v>1891</v>
      </c>
      <c r="J160" s="42">
        <v>21000</v>
      </c>
      <c r="K160" s="42">
        <v>47000</v>
      </c>
      <c r="M160" s="42" t="e">
        <f>VLOOKUP(H160,[1]视频!$G$2:$M$83,6,FALSE)</f>
        <v>#N/A</v>
      </c>
      <c r="N160" s="68">
        <f t="shared" si="28"/>
        <v>2.2380952380952381</v>
      </c>
      <c r="O160" s="68">
        <f t="shared" si="29"/>
        <v>9.5238095238095247E-3</v>
      </c>
      <c r="P160" s="68">
        <f t="shared" si="34"/>
        <v>4.2553191489361703E-3</v>
      </c>
      <c r="Q160" s="42" t="s">
        <v>747</v>
      </c>
      <c r="R160" s="42" t="s">
        <v>1784</v>
      </c>
      <c r="S160" s="42" t="s">
        <v>782</v>
      </c>
      <c r="T160" s="42" t="s">
        <v>399</v>
      </c>
      <c r="U160" s="42" t="s">
        <v>1169</v>
      </c>
      <c r="V160" s="42" t="s">
        <v>1892</v>
      </c>
      <c r="W160" s="42" t="s">
        <v>1047</v>
      </c>
      <c r="X160" s="42">
        <v>200</v>
      </c>
    </row>
    <row r="161" spans="1:24" hidden="1">
      <c r="A161" s="42" t="s">
        <v>1893</v>
      </c>
      <c r="B161" s="42" t="s">
        <v>1894</v>
      </c>
      <c r="D161" s="42" t="s">
        <v>1895</v>
      </c>
      <c r="E161" s="42" t="s">
        <v>1896</v>
      </c>
      <c r="F161" s="42" t="s">
        <v>746</v>
      </c>
      <c r="G161" s="42" t="s">
        <v>1897</v>
      </c>
      <c r="H161" s="42" t="s">
        <v>1898</v>
      </c>
      <c r="J161" s="42">
        <v>26000</v>
      </c>
      <c r="K161" s="42">
        <v>53000</v>
      </c>
      <c r="M161" s="42" t="e">
        <f>VLOOKUP(H161,[1]视频!$G$2:$M$83,6,FALSE)</f>
        <v>#N/A</v>
      </c>
      <c r="N161" s="68">
        <f t="shared" si="28"/>
        <v>2.0384615384615383</v>
      </c>
      <c r="O161" s="68">
        <f t="shared" si="29"/>
        <v>7.6923076923076927E-3</v>
      </c>
      <c r="P161" s="68">
        <f t="shared" si="34"/>
        <v>3.7735849056603774E-3</v>
      </c>
      <c r="Q161" s="42" t="s">
        <v>772</v>
      </c>
      <c r="R161" s="42" t="s">
        <v>753</v>
      </c>
      <c r="S161" s="42" t="s">
        <v>818</v>
      </c>
      <c r="T161" s="42" t="s">
        <v>750</v>
      </c>
      <c r="U161" s="42">
        <v>0</v>
      </c>
      <c r="V161" s="42" t="s">
        <v>1170</v>
      </c>
      <c r="W161" s="42" t="s">
        <v>755</v>
      </c>
      <c r="X161" s="42">
        <v>200</v>
      </c>
    </row>
    <row r="162" spans="1:24" hidden="1">
      <c r="A162" s="42" t="s">
        <v>1071</v>
      </c>
      <c r="B162" s="42" t="s">
        <v>509</v>
      </c>
      <c r="D162" s="42" t="s">
        <v>510</v>
      </c>
      <c r="E162" s="42" t="s">
        <v>1899</v>
      </c>
      <c r="F162" s="42" t="s">
        <v>746</v>
      </c>
      <c r="G162" s="42" t="s">
        <v>511</v>
      </c>
      <c r="H162" s="42" t="s">
        <v>512</v>
      </c>
      <c r="J162" s="42">
        <v>17000</v>
      </c>
      <c r="K162" s="42">
        <v>110000</v>
      </c>
      <c r="M162" s="42">
        <f>VLOOKUP(H162,[1]视频!$G$2:$M$83,6,FALSE)</f>
        <v>0</v>
      </c>
      <c r="N162" s="68">
        <f t="shared" si="28"/>
        <v>6.4705882352941178</v>
      </c>
      <c r="O162" s="68">
        <f t="shared" si="29"/>
        <v>1.1764705882352941E-2</v>
      </c>
      <c r="P162" s="68">
        <f>U162/K162</f>
        <v>2.7272727272727275E-3</v>
      </c>
      <c r="Q162" s="42" t="s">
        <v>747</v>
      </c>
      <c r="R162" s="42" t="s">
        <v>1072</v>
      </c>
      <c r="S162" s="42" t="s">
        <v>818</v>
      </c>
      <c r="T162" s="42" t="s">
        <v>859</v>
      </c>
      <c r="U162" s="42">
        <v>300</v>
      </c>
      <c r="V162" s="42" t="s">
        <v>1073</v>
      </c>
      <c r="W162" s="42" t="s">
        <v>755</v>
      </c>
      <c r="X162" s="42">
        <v>200</v>
      </c>
    </row>
    <row r="163" spans="1:24" hidden="1">
      <c r="A163" s="42" t="s">
        <v>1079</v>
      </c>
      <c r="B163" s="42" t="s">
        <v>1080</v>
      </c>
      <c r="D163" s="42" t="s">
        <v>1081</v>
      </c>
      <c r="E163" s="42" t="s">
        <v>1900</v>
      </c>
      <c r="F163" s="42" t="s">
        <v>759</v>
      </c>
      <c r="G163" s="42" t="s">
        <v>1082</v>
      </c>
      <c r="H163" s="42" t="s">
        <v>1083</v>
      </c>
      <c r="J163" s="42">
        <v>32000</v>
      </c>
      <c r="K163" s="42">
        <v>200000</v>
      </c>
      <c r="M163" s="42">
        <f>VLOOKUP(H163,[1]视频!$G$2:$M$83,6,FALSE)</f>
        <v>0</v>
      </c>
      <c r="N163" s="68">
        <f t="shared" si="28"/>
        <v>6.25</v>
      </c>
      <c r="O163" s="68">
        <f t="shared" si="29"/>
        <v>9.3749999999999997E-3</v>
      </c>
      <c r="P163" s="68">
        <f>U163/K163</f>
        <v>2.5000000000000001E-3</v>
      </c>
      <c r="Q163" s="42" t="s">
        <v>747</v>
      </c>
      <c r="R163" s="42" t="s">
        <v>1037</v>
      </c>
      <c r="S163" s="42" t="s">
        <v>749</v>
      </c>
      <c r="T163" s="42" t="s">
        <v>750</v>
      </c>
      <c r="U163" s="42">
        <v>500</v>
      </c>
      <c r="V163" s="42" t="s">
        <v>1084</v>
      </c>
      <c r="W163" s="42" t="s">
        <v>849</v>
      </c>
      <c r="X163" s="42">
        <v>300</v>
      </c>
    </row>
    <row r="164" spans="1:24" hidden="1">
      <c r="A164" s="42" t="s">
        <v>1901</v>
      </c>
      <c r="B164" s="42" t="s">
        <v>1902</v>
      </c>
      <c r="D164" s="42" t="s">
        <v>1903</v>
      </c>
      <c r="E164" s="42" t="s">
        <v>1904</v>
      </c>
      <c r="F164" s="42" t="s">
        <v>759</v>
      </c>
      <c r="G164" s="42" t="s">
        <v>1905</v>
      </c>
      <c r="H164" s="42" t="s">
        <v>1906</v>
      </c>
      <c r="J164" s="42">
        <v>13000</v>
      </c>
      <c r="K164" s="42">
        <v>40000</v>
      </c>
      <c r="M164" s="42" t="e">
        <f>VLOOKUP(H164,[1]视频!$G$2:$M$83,6,FALSE)</f>
        <v>#N/A</v>
      </c>
      <c r="N164" s="68">
        <f t="shared" si="28"/>
        <v>3.0769230769230771</v>
      </c>
      <c r="O164" s="68">
        <f t="shared" si="29"/>
        <v>1.5384615384615385E-2</v>
      </c>
      <c r="P164" s="68">
        <f t="shared" ref="P164:P167" si="35">X164/K164</f>
        <v>5.0000000000000001E-3</v>
      </c>
      <c r="Q164" s="42" t="s">
        <v>772</v>
      </c>
      <c r="R164" s="42" t="s">
        <v>753</v>
      </c>
      <c r="S164" s="42" t="s">
        <v>749</v>
      </c>
      <c r="T164" s="42" t="s">
        <v>750</v>
      </c>
      <c r="U164" s="42" t="s">
        <v>1169</v>
      </c>
      <c r="V164" s="42" t="s">
        <v>1170</v>
      </c>
      <c r="W164" s="42" t="s">
        <v>1907</v>
      </c>
      <c r="X164" s="42">
        <v>200</v>
      </c>
    </row>
    <row r="165" spans="1:24">
      <c r="A165" s="42" t="s">
        <v>1908</v>
      </c>
      <c r="B165" s="42" t="s">
        <v>299</v>
      </c>
      <c r="C165" s="42" t="s">
        <v>1867</v>
      </c>
      <c r="D165" s="42" t="s">
        <v>300</v>
      </c>
      <c r="E165" s="42" t="s">
        <v>303</v>
      </c>
      <c r="F165" s="42" t="s">
        <v>759</v>
      </c>
      <c r="G165" s="42" t="s">
        <v>1909</v>
      </c>
      <c r="H165" s="42" t="s">
        <v>302</v>
      </c>
      <c r="I165" s="42" t="s">
        <v>1167</v>
      </c>
      <c r="J165" s="42">
        <v>11259</v>
      </c>
      <c r="K165" s="42">
        <v>101000</v>
      </c>
      <c r="M165" s="42" t="e">
        <f>VLOOKUP(H165,[1]视频!$G$2:$M$83,6,FALSE)</f>
        <v>#N/A</v>
      </c>
      <c r="N165" s="68">
        <f t="shared" si="28"/>
        <v>8.9706012967403854</v>
      </c>
      <c r="O165" s="68">
        <f t="shared" si="29"/>
        <v>1.7763566924238389E-2</v>
      </c>
      <c r="P165" s="68">
        <f t="shared" si="35"/>
        <v>1.9801980198019802E-3</v>
      </c>
      <c r="Q165" s="42" t="s">
        <v>747</v>
      </c>
      <c r="R165" s="42" t="s">
        <v>1910</v>
      </c>
      <c r="S165" s="42" t="s">
        <v>852</v>
      </c>
      <c r="T165" s="42" t="s">
        <v>859</v>
      </c>
      <c r="U165" s="42">
        <v>0</v>
      </c>
      <c r="V165" s="42" t="s">
        <v>1170</v>
      </c>
      <c r="W165" s="42" t="s">
        <v>1911</v>
      </c>
      <c r="X165" s="42">
        <v>200</v>
      </c>
    </row>
    <row r="166" spans="1:24" hidden="1">
      <c r="A166" s="42" t="s">
        <v>1912</v>
      </c>
      <c r="B166" s="42" t="s">
        <v>1913</v>
      </c>
      <c r="D166" s="42" t="s">
        <v>1914</v>
      </c>
      <c r="E166" s="42" t="s">
        <v>1915</v>
      </c>
      <c r="F166" s="42" t="s">
        <v>746</v>
      </c>
      <c r="G166" s="42" t="s">
        <v>1916</v>
      </c>
      <c r="H166" s="42" t="s">
        <v>1917</v>
      </c>
      <c r="J166" s="42">
        <v>15000</v>
      </c>
      <c r="K166" s="42">
        <v>85000</v>
      </c>
      <c r="M166" s="42" t="e">
        <f>VLOOKUP(H166,[1]视频!$G$2:$M$83,6,FALSE)</f>
        <v>#N/A</v>
      </c>
      <c r="N166" s="68">
        <f t="shared" si="28"/>
        <v>5.666666666666667</v>
      </c>
      <c r="O166" s="68">
        <f t="shared" si="29"/>
        <v>1.3333333333333334E-2</v>
      </c>
      <c r="P166" s="68">
        <f t="shared" si="35"/>
        <v>2.352941176470588E-3</v>
      </c>
      <c r="Q166" s="42" t="s">
        <v>747</v>
      </c>
      <c r="R166" s="42" t="s">
        <v>1315</v>
      </c>
      <c r="S166" s="42" t="s">
        <v>1918</v>
      </c>
      <c r="T166" s="42" t="s">
        <v>1215</v>
      </c>
      <c r="U166" s="42" t="s">
        <v>1221</v>
      </c>
      <c r="V166" s="42" t="s">
        <v>1170</v>
      </c>
      <c r="W166" s="42" t="s">
        <v>981</v>
      </c>
      <c r="X166" s="42">
        <v>200</v>
      </c>
    </row>
    <row r="167" spans="1:24" hidden="1">
      <c r="A167" s="42" t="s">
        <v>1919</v>
      </c>
      <c r="B167" s="42" t="s">
        <v>1920</v>
      </c>
      <c r="D167" s="42" t="s">
        <v>248</v>
      </c>
      <c r="E167" s="42" t="s">
        <v>251</v>
      </c>
      <c r="F167" s="42" t="s">
        <v>759</v>
      </c>
      <c r="G167" s="42" t="s">
        <v>1921</v>
      </c>
      <c r="H167" s="42" t="s">
        <v>1922</v>
      </c>
      <c r="J167" s="42">
        <v>16000</v>
      </c>
      <c r="K167" s="42">
        <v>27000</v>
      </c>
      <c r="M167" s="42" t="e">
        <f>VLOOKUP(H167,[1]视频!$G$2:$M$83,6,FALSE)</f>
        <v>#N/A</v>
      </c>
      <c r="N167" s="68">
        <f t="shared" si="28"/>
        <v>1.6875</v>
      </c>
      <c r="O167" s="68">
        <f t="shared" si="29"/>
        <v>1.2500000000000001E-2</v>
      </c>
      <c r="P167" s="68">
        <f t="shared" si="35"/>
        <v>7.4074074074074077E-3</v>
      </c>
      <c r="Q167" s="42" t="s">
        <v>772</v>
      </c>
      <c r="R167" s="42" t="s">
        <v>986</v>
      </c>
      <c r="S167" s="42" t="s">
        <v>749</v>
      </c>
      <c r="T167" s="42" t="s">
        <v>399</v>
      </c>
      <c r="U167" s="42" t="s">
        <v>1169</v>
      </c>
      <c r="V167" s="42" t="s">
        <v>1170</v>
      </c>
      <c r="W167" s="42" t="s">
        <v>820</v>
      </c>
      <c r="X167" s="42">
        <v>200</v>
      </c>
    </row>
    <row r="168" spans="1:24" hidden="1">
      <c r="A168" s="42" t="s">
        <v>1092</v>
      </c>
      <c r="B168" s="42" t="s">
        <v>720</v>
      </c>
      <c r="D168" s="42" t="s">
        <v>1093</v>
      </c>
      <c r="E168" s="42" t="s">
        <v>1093</v>
      </c>
      <c r="F168" s="42" t="s">
        <v>759</v>
      </c>
      <c r="G168" s="42" t="s">
        <v>1094</v>
      </c>
      <c r="H168" s="42" t="s">
        <v>722</v>
      </c>
      <c r="J168" s="42">
        <v>10900</v>
      </c>
      <c r="K168" s="42">
        <v>66900</v>
      </c>
      <c r="M168" s="42">
        <f>VLOOKUP(H168,[1]视频!$G$2:$M$83,6,FALSE)</f>
        <v>0</v>
      </c>
      <c r="N168" s="68">
        <f t="shared" si="28"/>
        <v>6.1376146788990829</v>
      </c>
      <c r="O168" s="68">
        <f t="shared" si="29"/>
        <v>1.834862385321101E-2</v>
      </c>
      <c r="P168" s="68">
        <f>U168/K168</f>
        <v>4.4843049327354259E-3</v>
      </c>
      <c r="Q168" s="42" t="s">
        <v>747</v>
      </c>
      <c r="R168" s="42" t="s">
        <v>1095</v>
      </c>
      <c r="S168" s="42" t="s">
        <v>749</v>
      </c>
      <c r="T168" s="42" t="s">
        <v>399</v>
      </c>
      <c r="U168" s="42">
        <v>300</v>
      </c>
      <c r="V168" s="42" t="s">
        <v>1096</v>
      </c>
      <c r="W168" s="42" t="s">
        <v>755</v>
      </c>
      <c r="X168" s="42">
        <v>200</v>
      </c>
    </row>
    <row r="169" spans="1:24" hidden="1">
      <c r="A169" s="42" t="s">
        <v>1098</v>
      </c>
      <c r="B169" s="42" t="s">
        <v>1099</v>
      </c>
      <c r="D169" s="42" t="s">
        <v>1100</v>
      </c>
      <c r="E169" s="42" t="s">
        <v>1923</v>
      </c>
      <c r="F169" s="42" t="s">
        <v>746</v>
      </c>
      <c r="G169" s="42" t="s">
        <v>1101</v>
      </c>
      <c r="H169" s="42" t="s">
        <v>1102</v>
      </c>
      <c r="J169" s="42">
        <v>11000</v>
      </c>
      <c r="K169" s="42">
        <v>66000</v>
      </c>
      <c r="M169" s="42">
        <f>VLOOKUP(H169,[1]视频!$G$2:$M$83,6,FALSE)</f>
        <v>0</v>
      </c>
      <c r="N169" s="68">
        <f t="shared" si="28"/>
        <v>6</v>
      </c>
      <c r="O169" s="68">
        <f t="shared" si="29"/>
        <v>1.8181818181818181E-2</v>
      </c>
      <c r="P169" s="68">
        <f>U169/K169</f>
        <v>4.5454545454545452E-3</v>
      </c>
      <c r="Q169" s="42" t="s">
        <v>747</v>
      </c>
      <c r="R169" s="42" t="s">
        <v>753</v>
      </c>
      <c r="S169" s="42" t="s">
        <v>1103</v>
      </c>
      <c r="T169" s="42" t="s">
        <v>876</v>
      </c>
      <c r="U169" s="42">
        <v>300</v>
      </c>
      <c r="V169" s="42" t="s">
        <v>1104</v>
      </c>
      <c r="W169" s="42" t="s">
        <v>995</v>
      </c>
      <c r="X169" s="42">
        <v>200</v>
      </c>
    </row>
    <row r="170" spans="1:24" hidden="1">
      <c r="A170" s="42" t="s">
        <v>1924</v>
      </c>
      <c r="B170" s="42" t="s">
        <v>1925</v>
      </c>
      <c r="D170" s="42" t="s">
        <v>1926</v>
      </c>
      <c r="E170" s="42" t="s">
        <v>1927</v>
      </c>
      <c r="F170" s="42" t="s">
        <v>746</v>
      </c>
      <c r="G170" s="42" t="s">
        <v>1928</v>
      </c>
      <c r="H170" s="42" t="s">
        <v>1929</v>
      </c>
      <c r="J170" s="42">
        <v>23000</v>
      </c>
      <c r="K170" s="42">
        <v>28000</v>
      </c>
      <c r="M170" s="42" t="e">
        <f>VLOOKUP(H170,[1]视频!$G$2:$M$83,6,FALSE)</f>
        <v>#N/A</v>
      </c>
      <c r="N170" s="68">
        <f t="shared" si="28"/>
        <v>1.2173913043478262</v>
      </c>
      <c r="O170" s="68">
        <f t="shared" si="29"/>
        <v>8.6956521739130436E-3</v>
      </c>
      <c r="P170" s="68">
        <f t="shared" ref="P170:P210" si="36">X170/K170</f>
        <v>7.1428571428571426E-3</v>
      </c>
      <c r="Q170" s="42" t="s">
        <v>747</v>
      </c>
      <c r="R170" s="42" t="s">
        <v>1930</v>
      </c>
      <c r="S170" s="42" t="s">
        <v>749</v>
      </c>
      <c r="T170" s="42" t="s">
        <v>399</v>
      </c>
      <c r="U170" s="42" t="s">
        <v>1169</v>
      </c>
      <c r="V170" s="42" t="s">
        <v>1931</v>
      </c>
      <c r="W170" s="42" t="s">
        <v>775</v>
      </c>
      <c r="X170" s="42">
        <v>200</v>
      </c>
    </row>
    <row r="171" spans="1:24">
      <c r="A171" s="42" t="s">
        <v>1932</v>
      </c>
      <c r="B171" s="42" t="s">
        <v>307</v>
      </c>
      <c r="C171" s="42" t="s">
        <v>1867</v>
      </c>
      <c r="D171" s="42" t="s">
        <v>308</v>
      </c>
      <c r="E171" s="42" t="s">
        <v>311</v>
      </c>
      <c r="F171" s="42" t="s">
        <v>746</v>
      </c>
      <c r="G171" s="42" t="s">
        <v>309</v>
      </c>
      <c r="H171" s="42" t="s">
        <v>310</v>
      </c>
      <c r="I171" s="42" t="s">
        <v>1167</v>
      </c>
      <c r="J171" s="42">
        <v>10000</v>
      </c>
      <c r="K171" s="42">
        <v>74000</v>
      </c>
      <c r="M171" s="42" t="e">
        <f>VLOOKUP(H171,[1]视频!$G$2:$M$83,6,FALSE)</f>
        <v>#N/A</v>
      </c>
      <c r="N171" s="68">
        <f t="shared" si="28"/>
        <v>7.4</v>
      </c>
      <c r="O171" s="68">
        <f t="shared" si="29"/>
        <v>0.02</v>
      </c>
      <c r="P171" s="68">
        <f t="shared" si="36"/>
        <v>2.7027027027027029E-3</v>
      </c>
      <c r="Q171" s="42" t="s">
        <v>772</v>
      </c>
      <c r="R171" s="42" t="s">
        <v>1933</v>
      </c>
      <c r="S171" s="42" t="s">
        <v>1168</v>
      </c>
      <c r="T171" s="42" t="s">
        <v>399</v>
      </c>
      <c r="U171" s="42" t="s">
        <v>1169</v>
      </c>
      <c r="V171" s="42" t="s">
        <v>1435</v>
      </c>
      <c r="W171" s="42" t="s">
        <v>1911</v>
      </c>
      <c r="X171" s="42">
        <v>200</v>
      </c>
    </row>
    <row r="172" spans="1:24">
      <c r="A172" s="42" t="s">
        <v>1934</v>
      </c>
      <c r="B172" s="42" t="s">
        <v>315</v>
      </c>
      <c r="C172" s="42" t="s">
        <v>1867</v>
      </c>
      <c r="D172" s="42" t="s">
        <v>316</v>
      </c>
      <c r="E172" s="42" t="s">
        <v>319</v>
      </c>
      <c r="F172" s="42" t="s">
        <v>746</v>
      </c>
      <c r="G172" s="42" t="s">
        <v>317</v>
      </c>
      <c r="H172" s="42" t="s">
        <v>318</v>
      </c>
      <c r="I172" s="42" t="s">
        <v>1167</v>
      </c>
      <c r="J172" s="42">
        <v>10000</v>
      </c>
      <c r="K172" s="42">
        <v>70000</v>
      </c>
      <c r="M172" s="42" t="e">
        <f>VLOOKUP(H172,[1]视频!$G$2:$M$83,6,FALSE)</f>
        <v>#N/A</v>
      </c>
      <c r="N172" s="68">
        <f t="shared" si="28"/>
        <v>7</v>
      </c>
      <c r="O172" s="68">
        <f t="shared" si="29"/>
        <v>0.02</v>
      </c>
      <c r="P172" s="68">
        <f t="shared" si="36"/>
        <v>2.8571428571428571E-3</v>
      </c>
      <c r="Q172" s="42" t="s">
        <v>747</v>
      </c>
      <c r="R172" s="42" t="s">
        <v>1935</v>
      </c>
      <c r="S172" s="42" t="s">
        <v>818</v>
      </c>
      <c r="T172" s="42" t="s">
        <v>876</v>
      </c>
      <c r="U172" s="42" t="s">
        <v>1169</v>
      </c>
      <c r="V172" s="42" t="s">
        <v>1170</v>
      </c>
      <c r="W172" s="42" t="s">
        <v>1911</v>
      </c>
      <c r="X172" s="42">
        <v>200</v>
      </c>
    </row>
    <row r="173" spans="1:24">
      <c r="A173" s="42" t="s">
        <v>1936</v>
      </c>
      <c r="B173" s="42" t="s">
        <v>323</v>
      </c>
      <c r="C173" s="42" t="s">
        <v>1867</v>
      </c>
      <c r="D173" s="42" t="s">
        <v>324</v>
      </c>
      <c r="E173" s="42" t="s">
        <v>327</v>
      </c>
      <c r="F173" s="42" t="s">
        <v>759</v>
      </c>
      <c r="G173" s="42" t="s">
        <v>325</v>
      </c>
      <c r="H173" s="42" t="s">
        <v>326</v>
      </c>
      <c r="I173" s="42" t="s">
        <v>1167</v>
      </c>
      <c r="J173" s="42">
        <v>11000</v>
      </c>
      <c r="K173" s="42">
        <v>120000</v>
      </c>
      <c r="M173" s="42" t="e">
        <f>VLOOKUP(H173,[1]视频!$G$2:$M$83,6,FALSE)</f>
        <v>#N/A</v>
      </c>
      <c r="N173" s="68">
        <f t="shared" si="28"/>
        <v>10.909090909090908</v>
      </c>
      <c r="O173" s="68">
        <f t="shared" si="29"/>
        <v>1.8181818181818181E-2</v>
      </c>
      <c r="P173" s="68">
        <f t="shared" si="36"/>
        <v>1.6666666666666668E-3</v>
      </c>
      <c r="Q173" s="42" t="s">
        <v>772</v>
      </c>
      <c r="R173" s="42" t="s">
        <v>781</v>
      </c>
      <c r="S173" s="42" t="s">
        <v>1937</v>
      </c>
      <c r="T173" s="42" t="s">
        <v>750</v>
      </c>
      <c r="U173" s="42">
        <v>0</v>
      </c>
      <c r="V173" s="42" t="s">
        <v>1170</v>
      </c>
      <c r="W173" s="42" t="s">
        <v>1938</v>
      </c>
      <c r="X173" s="42">
        <v>200</v>
      </c>
    </row>
    <row r="174" spans="1:24">
      <c r="A174" s="42" t="s">
        <v>1939</v>
      </c>
      <c r="B174" s="42" t="s">
        <v>332</v>
      </c>
      <c r="C174" s="42" t="s">
        <v>1940</v>
      </c>
      <c r="D174" s="42" t="s">
        <v>333</v>
      </c>
      <c r="E174" s="42" t="s">
        <v>333</v>
      </c>
      <c r="F174" s="42" t="s">
        <v>746</v>
      </c>
      <c r="G174" s="42" t="s">
        <v>334</v>
      </c>
      <c r="H174" s="42" t="s">
        <v>335</v>
      </c>
      <c r="I174" s="42" t="s">
        <v>1167</v>
      </c>
      <c r="J174" s="42">
        <v>17000</v>
      </c>
      <c r="K174" s="42">
        <v>167000</v>
      </c>
      <c r="M174" s="42" t="e">
        <f>VLOOKUP(H174,[1]视频!$G$2:$M$83,6,FALSE)</f>
        <v>#N/A</v>
      </c>
      <c r="N174" s="68">
        <f t="shared" si="28"/>
        <v>9.8235294117647065</v>
      </c>
      <c r="O174" s="68">
        <f t="shared" si="29"/>
        <v>1.1764705882352941E-2</v>
      </c>
      <c r="P174" s="68">
        <f t="shared" si="36"/>
        <v>1.1976047904191617E-3</v>
      </c>
      <c r="Q174" s="42" t="s">
        <v>747</v>
      </c>
      <c r="R174" s="42" t="s">
        <v>951</v>
      </c>
      <c r="S174" s="42" t="s">
        <v>1168</v>
      </c>
      <c r="T174" s="42" t="s">
        <v>750</v>
      </c>
      <c r="U174" s="42" t="s">
        <v>1169</v>
      </c>
      <c r="V174" s="42" t="s">
        <v>1170</v>
      </c>
      <c r="W174" s="42" t="s">
        <v>784</v>
      </c>
      <c r="X174" s="42">
        <v>200</v>
      </c>
    </row>
    <row r="175" spans="1:24" hidden="1">
      <c r="A175" s="42" t="s">
        <v>1941</v>
      </c>
      <c r="B175" s="42" t="s">
        <v>1942</v>
      </c>
      <c r="D175" s="42" t="s">
        <v>1943</v>
      </c>
      <c r="E175" s="42" t="s">
        <v>1944</v>
      </c>
      <c r="F175" s="42" t="s">
        <v>759</v>
      </c>
      <c r="G175" s="42" t="s">
        <v>1942</v>
      </c>
      <c r="H175" s="42" t="s">
        <v>1945</v>
      </c>
      <c r="J175" s="42">
        <v>10355</v>
      </c>
      <c r="K175" s="42">
        <v>33000</v>
      </c>
      <c r="M175" s="42" t="e">
        <f>VLOOKUP(H175,[1]视频!$G$2:$M$83,6,FALSE)</f>
        <v>#N/A</v>
      </c>
      <c r="N175" s="68">
        <f t="shared" si="28"/>
        <v>3.1868662481892804</v>
      </c>
      <c r="O175" s="68">
        <f t="shared" si="29"/>
        <v>1.9314340898116851E-2</v>
      </c>
      <c r="P175" s="68">
        <f t="shared" si="36"/>
        <v>6.0606060606060606E-3</v>
      </c>
      <c r="Q175" s="42" t="s">
        <v>772</v>
      </c>
      <c r="R175" s="42" t="s">
        <v>925</v>
      </c>
      <c r="S175" s="42" t="s">
        <v>749</v>
      </c>
      <c r="T175" s="42" t="s">
        <v>399</v>
      </c>
      <c r="U175" s="42" t="s">
        <v>1169</v>
      </c>
      <c r="V175" s="42" t="s">
        <v>1170</v>
      </c>
      <c r="W175" s="42" t="s">
        <v>784</v>
      </c>
      <c r="X175" s="42">
        <v>200</v>
      </c>
    </row>
    <row r="176" spans="1:24">
      <c r="A176" s="42" t="s">
        <v>1946</v>
      </c>
      <c r="B176" s="42" t="s">
        <v>1947</v>
      </c>
      <c r="C176" s="42" t="s">
        <v>1940</v>
      </c>
      <c r="D176" s="42" t="s">
        <v>1948</v>
      </c>
      <c r="E176" s="42" t="s">
        <v>1949</v>
      </c>
      <c r="F176" s="42" t="s">
        <v>746</v>
      </c>
      <c r="G176" s="42" t="s">
        <v>1950</v>
      </c>
      <c r="H176" s="42" t="s">
        <v>1951</v>
      </c>
      <c r="I176" s="42" t="s">
        <v>1167</v>
      </c>
      <c r="J176" s="42">
        <v>11000</v>
      </c>
      <c r="K176" s="42">
        <v>106000</v>
      </c>
      <c r="M176" s="42" t="e">
        <f>VLOOKUP(H176,[1]视频!$G$2:$M$83,6,FALSE)</f>
        <v>#N/A</v>
      </c>
      <c r="N176" s="68">
        <f t="shared" si="28"/>
        <v>9.6363636363636367</v>
      </c>
      <c r="O176" s="68">
        <f t="shared" si="29"/>
        <v>1.8181818181818181E-2</v>
      </c>
      <c r="P176" s="68">
        <f t="shared" si="36"/>
        <v>1.8867924528301887E-3</v>
      </c>
      <c r="Q176" s="42" t="s">
        <v>747</v>
      </c>
      <c r="R176" s="42" t="s">
        <v>1315</v>
      </c>
      <c r="S176" s="42" t="s">
        <v>749</v>
      </c>
      <c r="T176" s="42" t="s">
        <v>750</v>
      </c>
      <c r="U176" s="42" t="s">
        <v>1169</v>
      </c>
      <c r="V176" s="42" t="s">
        <v>1170</v>
      </c>
      <c r="W176" s="42" t="s">
        <v>784</v>
      </c>
      <c r="X176" s="42">
        <v>200</v>
      </c>
    </row>
    <row r="177" spans="1:24" hidden="1">
      <c r="A177" s="42" t="s">
        <v>1952</v>
      </c>
      <c r="B177" s="42" t="s">
        <v>1953</v>
      </c>
      <c r="D177" s="42" t="s">
        <v>1954</v>
      </c>
      <c r="E177" s="42" t="s">
        <v>1955</v>
      </c>
      <c r="F177" s="42" t="s">
        <v>759</v>
      </c>
      <c r="G177" s="42" t="s">
        <v>1956</v>
      </c>
      <c r="H177" s="42" t="s">
        <v>1957</v>
      </c>
      <c r="J177" s="42">
        <v>14000</v>
      </c>
      <c r="K177" s="42">
        <v>63000</v>
      </c>
      <c r="M177" s="42" t="e">
        <f>VLOOKUP(H177,[1]视频!$G$2:$M$83,6,FALSE)</f>
        <v>#N/A</v>
      </c>
      <c r="N177" s="68">
        <f t="shared" si="28"/>
        <v>4.5</v>
      </c>
      <c r="O177" s="68">
        <f t="shared" si="29"/>
        <v>1.4285714285714285E-2</v>
      </c>
      <c r="P177" s="68">
        <f t="shared" si="36"/>
        <v>3.1746031746031746E-3</v>
      </c>
      <c r="Q177" s="42" t="s">
        <v>1958</v>
      </c>
      <c r="R177" s="42" t="s">
        <v>1261</v>
      </c>
      <c r="S177" s="42" t="s">
        <v>749</v>
      </c>
      <c r="T177" s="42" t="s">
        <v>859</v>
      </c>
      <c r="U177" s="42" t="s">
        <v>1169</v>
      </c>
      <c r="V177" s="42" t="s">
        <v>1170</v>
      </c>
      <c r="W177" s="42" t="s">
        <v>1047</v>
      </c>
      <c r="X177" s="42">
        <v>200</v>
      </c>
    </row>
    <row r="178" spans="1:24" hidden="1">
      <c r="A178" s="42" t="s">
        <v>1959</v>
      </c>
      <c r="B178" s="42" t="s">
        <v>1960</v>
      </c>
      <c r="D178" s="42" t="s">
        <v>1961</v>
      </c>
      <c r="E178" s="42" t="s">
        <v>1962</v>
      </c>
      <c r="F178" s="42" t="s">
        <v>746</v>
      </c>
      <c r="G178" s="42" t="s">
        <v>1960</v>
      </c>
      <c r="H178" s="42" t="s">
        <v>1963</v>
      </c>
      <c r="J178" s="42">
        <v>63000</v>
      </c>
      <c r="K178" s="42">
        <v>62000</v>
      </c>
      <c r="M178" s="42" t="e">
        <f>VLOOKUP(H178,[1]视频!$G$2:$M$83,6,FALSE)</f>
        <v>#N/A</v>
      </c>
      <c r="N178" s="68">
        <f t="shared" si="28"/>
        <v>0.98412698412698407</v>
      </c>
      <c r="O178" s="68">
        <f t="shared" si="29"/>
        <v>4.7619047619047623E-3</v>
      </c>
      <c r="P178" s="68">
        <f t="shared" si="36"/>
        <v>4.8387096774193551E-3</v>
      </c>
      <c r="Q178" s="42" t="s">
        <v>747</v>
      </c>
      <c r="R178" s="42" t="s">
        <v>1964</v>
      </c>
      <c r="S178" s="42" t="s">
        <v>960</v>
      </c>
      <c r="T178" s="42" t="s">
        <v>792</v>
      </c>
      <c r="U178" s="42" t="s">
        <v>1221</v>
      </c>
      <c r="V178" s="42" t="s">
        <v>1965</v>
      </c>
      <c r="W178" s="42" t="s">
        <v>798</v>
      </c>
      <c r="X178" s="42">
        <v>300</v>
      </c>
    </row>
    <row r="179" spans="1:24" hidden="1">
      <c r="A179" s="42" t="s">
        <v>1966</v>
      </c>
      <c r="B179" s="42" t="s">
        <v>1967</v>
      </c>
      <c r="D179" s="42" t="s">
        <v>1968</v>
      </c>
      <c r="E179" s="42" t="s">
        <v>1969</v>
      </c>
      <c r="F179" s="42" t="s">
        <v>759</v>
      </c>
      <c r="G179" s="42" t="s">
        <v>1970</v>
      </c>
      <c r="H179" s="42" t="s">
        <v>1971</v>
      </c>
      <c r="J179" s="42">
        <v>24464</v>
      </c>
      <c r="K179" s="42">
        <v>81000</v>
      </c>
      <c r="M179" s="42" t="e">
        <f>VLOOKUP(H179,[1]视频!$G$2:$M$83,6,FALSE)</f>
        <v>#N/A</v>
      </c>
      <c r="N179" s="68">
        <f t="shared" si="28"/>
        <v>3.3109875735775018</v>
      </c>
      <c r="O179" s="68">
        <f t="shared" si="29"/>
        <v>8.1752779594506213E-3</v>
      </c>
      <c r="P179" s="68">
        <f t="shared" si="36"/>
        <v>2.4691358024691358E-3</v>
      </c>
      <c r="Q179" s="42" t="s">
        <v>747</v>
      </c>
      <c r="R179" s="42" t="s">
        <v>781</v>
      </c>
      <c r="S179" s="42" t="s">
        <v>840</v>
      </c>
      <c r="T179" s="42" t="s">
        <v>1171</v>
      </c>
      <c r="U179" s="42" t="s">
        <v>1169</v>
      </c>
      <c r="V179" s="42" t="s">
        <v>1972</v>
      </c>
      <c r="W179" s="42" t="s">
        <v>1424</v>
      </c>
      <c r="X179" s="42">
        <v>200</v>
      </c>
    </row>
    <row r="180" spans="1:24" hidden="1">
      <c r="A180" s="42" t="s">
        <v>1973</v>
      </c>
      <c r="B180" s="42" t="s">
        <v>1974</v>
      </c>
      <c r="D180" s="42" t="s">
        <v>1975</v>
      </c>
      <c r="E180" s="42" t="s">
        <v>1976</v>
      </c>
      <c r="F180" s="42" t="s">
        <v>759</v>
      </c>
      <c r="G180" s="42" t="s">
        <v>1977</v>
      </c>
      <c r="H180" s="42" t="s">
        <v>1978</v>
      </c>
      <c r="J180" s="42">
        <v>10099</v>
      </c>
      <c r="K180" s="42">
        <v>30000</v>
      </c>
      <c r="M180" s="42" t="e">
        <f>VLOOKUP(H180,[1]视频!$G$2:$M$83,6,FALSE)</f>
        <v>#N/A</v>
      </c>
      <c r="N180" s="68">
        <f t="shared" si="28"/>
        <v>2.9705911476383799</v>
      </c>
      <c r="O180" s="68">
        <f t="shared" si="29"/>
        <v>1.9803940984255867E-2</v>
      </c>
      <c r="P180" s="68">
        <f t="shared" si="36"/>
        <v>6.6666666666666671E-3</v>
      </c>
      <c r="Q180" s="42" t="s">
        <v>772</v>
      </c>
      <c r="R180" s="42" t="s">
        <v>1979</v>
      </c>
      <c r="S180" s="42" t="s">
        <v>1168</v>
      </c>
      <c r="T180" s="42" t="s">
        <v>1980</v>
      </c>
      <c r="U180" s="42" t="s">
        <v>1221</v>
      </c>
      <c r="V180" s="42" t="s">
        <v>1981</v>
      </c>
      <c r="W180" s="42" t="s">
        <v>755</v>
      </c>
      <c r="X180" s="42">
        <v>200</v>
      </c>
    </row>
    <row r="181" spans="1:24" hidden="1">
      <c r="A181" s="42" t="s">
        <v>1982</v>
      </c>
      <c r="B181" s="42" t="s">
        <v>1983</v>
      </c>
      <c r="D181" s="42" t="s">
        <v>1984</v>
      </c>
      <c r="E181" s="42" t="s">
        <v>1985</v>
      </c>
      <c r="F181" s="42" t="s">
        <v>746</v>
      </c>
      <c r="G181" s="42" t="s">
        <v>1986</v>
      </c>
      <c r="H181" s="42" t="s">
        <v>1987</v>
      </c>
      <c r="J181" s="42">
        <v>10520</v>
      </c>
      <c r="K181" s="42">
        <v>45000</v>
      </c>
      <c r="M181" s="42" t="e">
        <f>VLOOKUP(H181,[1]视频!$G$2:$M$83,6,FALSE)</f>
        <v>#N/A</v>
      </c>
      <c r="N181" s="68">
        <f t="shared" si="28"/>
        <v>4.2775665399239546</v>
      </c>
      <c r="O181" s="68">
        <f t="shared" si="29"/>
        <v>1.9011406844106463E-2</v>
      </c>
      <c r="P181" s="68">
        <f t="shared" si="36"/>
        <v>4.4444444444444444E-3</v>
      </c>
      <c r="Q181" s="42" t="s">
        <v>747</v>
      </c>
      <c r="R181" s="42" t="s">
        <v>1988</v>
      </c>
      <c r="S181" s="42" t="s">
        <v>749</v>
      </c>
      <c r="T181" s="42" t="s">
        <v>859</v>
      </c>
      <c r="U181" s="42" t="s">
        <v>1169</v>
      </c>
      <c r="V181" s="42" t="s">
        <v>1170</v>
      </c>
      <c r="W181" s="42" t="s">
        <v>766</v>
      </c>
      <c r="X181" s="42">
        <v>200</v>
      </c>
    </row>
    <row r="182" spans="1:24" hidden="1">
      <c r="A182" s="42" t="s">
        <v>1989</v>
      </c>
      <c r="B182" s="42" t="s">
        <v>1990</v>
      </c>
      <c r="D182" s="42" t="s">
        <v>1991</v>
      </c>
      <c r="E182" s="42" t="s">
        <v>1992</v>
      </c>
      <c r="F182" s="42" t="s">
        <v>746</v>
      </c>
      <c r="G182" s="42" t="s">
        <v>1993</v>
      </c>
      <c r="H182" s="42" t="s">
        <v>1994</v>
      </c>
      <c r="J182" s="42">
        <v>15000</v>
      </c>
      <c r="K182" s="42">
        <v>35000</v>
      </c>
      <c r="M182" s="42" t="e">
        <f>VLOOKUP(H182,[1]视频!$G$2:$M$83,6,FALSE)</f>
        <v>#N/A</v>
      </c>
      <c r="N182" s="68">
        <f t="shared" si="28"/>
        <v>2.3333333333333335</v>
      </c>
      <c r="O182" s="68">
        <f t="shared" si="29"/>
        <v>1.3333333333333334E-2</v>
      </c>
      <c r="P182" s="68">
        <f t="shared" si="36"/>
        <v>5.7142857142857143E-3</v>
      </c>
      <c r="Q182" s="42" t="s">
        <v>1995</v>
      </c>
      <c r="R182" s="42" t="s">
        <v>753</v>
      </c>
      <c r="S182" s="42" t="s">
        <v>749</v>
      </c>
      <c r="T182" s="42" t="s">
        <v>1171</v>
      </c>
      <c r="U182" s="42" t="s">
        <v>1169</v>
      </c>
      <c r="V182" s="42" t="s">
        <v>827</v>
      </c>
      <c r="W182" s="42" t="s">
        <v>1996</v>
      </c>
      <c r="X182" s="42">
        <v>200</v>
      </c>
    </row>
    <row r="183" spans="1:24" hidden="1">
      <c r="A183" s="42" t="s">
        <v>1997</v>
      </c>
      <c r="B183" s="42" t="s">
        <v>1998</v>
      </c>
      <c r="D183" s="42" t="s">
        <v>1999</v>
      </c>
      <c r="E183" s="42" t="s">
        <v>2000</v>
      </c>
      <c r="F183" s="42" t="s">
        <v>759</v>
      </c>
      <c r="G183" s="42" t="s">
        <v>2001</v>
      </c>
      <c r="H183" s="42" t="s">
        <v>2002</v>
      </c>
      <c r="J183" s="42">
        <v>22000</v>
      </c>
      <c r="K183" s="42">
        <v>74000</v>
      </c>
      <c r="M183" s="42" t="e">
        <f>VLOOKUP(H183,[1]视频!$G$2:$M$83,6,FALSE)</f>
        <v>#N/A</v>
      </c>
      <c r="N183" s="68">
        <f t="shared" si="28"/>
        <v>3.3636363636363638</v>
      </c>
      <c r="O183" s="68">
        <f t="shared" si="29"/>
        <v>9.0909090909090905E-3</v>
      </c>
      <c r="P183" s="68">
        <f t="shared" si="36"/>
        <v>2.7027027027027029E-3</v>
      </c>
      <c r="Q183" s="42" t="s">
        <v>747</v>
      </c>
      <c r="R183" s="42" t="s">
        <v>2003</v>
      </c>
      <c r="S183" s="42" t="s">
        <v>749</v>
      </c>
      <c r="T183" s="42" t="s">
        <v>2004</v>
      </c>
      <c r="U183" s="42" t="s">
        <v>1169</v>
      </c>
      <c r="V183" s="42" t="s">
        <v>1170</v>
      </c>
      <c r="W183" s="42" t="s">
        <v>849</v>
      </c>
      <c r="X183" s="42">
        <v>200</v>
      </c>
    </row>
    <row r="184" spans="1:24">
      <c r="A184" s="42" t="s">
        <v>2005</v>
      </c>
      <c r="B184" s="42" t="s">
        <v>339</v>
      </c>
      <c r="C184" s="42" t="s">
        <v>1940</v>
      </c>
      <c r="D184" s="42" t="s">
        <v>340</v>
      </c>
      <c r="E184" s="42" t="s">
        <v>342</v>
      </c>
      <c r="F184" s="42" t="s">
        <v>746</v>
      </c>
      <c r="G184" s="42" t="s">
        <v>339</v>
      </c>
      <c r="H184" s="42" t="s">
        <v>341</v>
      </c>
      <c r="I184" s="42" t="s">
        <v>1167</v>
      </c>
      <c r="J184" s="42">
        <v>20000</v>
      </c>
      <c r="K184" s="42">
        <v>128000</v>
      </c>
      <c r="M184" s="42" t="e">
        <f>VLOOKUP(H184,[1]视频!$G$2:$M$83,6,FALSE)</f>
        <v>#N/A</v>
      </c>
      <c r="N184" s="68">
        <f t="shared" si="28"/>
        <v>6.4</v>
      </c>
      <c r="O184" s="68">
        <f t="shared" si="29"/>
        <v>0.01</v>
      </c>
      <c r="P184" s="68">
        <f t="shared" si="36"/>
        <v>1.5625000000000001E-3</v>
      </c>
      <c r="Q184" s="42" t="s">
        <v>747</v>
      </c>
      <c r="R184" s="42" t="s">
        <v>2006</v>
      </c>
      <c r="S184" s="42" t="s">
        <v>749</v>
      </c>
      <c r="T184" s="42" t="s">
        <v>399</v>
      </c>
      <c r="U184" s="42" t="s">
        <v>1169</v>
      </c>
      <c r="V184" s="42" t="s">
        <v>1170</v>
      </c>
      <c r="W184" s="42" t="s">
        <v>784</v>
      </c>
      <c r="X184" s="42">
        <v>200</v>
      </c>
    </row>
    <row r="185" spans="1:24" hidden="1">
      <c r="A185" s="42" t="s">
        <v>2007</v>
      </c>
      <c r="B185" s="42" t="s">
        <v>2008</v>
      </c>
      <c r="D185" s="42" t="s">
        <v>2009</v>
      </c>
      <c r="E185" s="42" t="s">
        <v>2010</v>
      </c>
      <c r="F185" s="42" t="s">
        <v>746</v>
      </c>
      <c r="G185" s="42" t="s">
        <v>2011</v>
      </c>
      <c r="H185" s="42" t="s">
        <v>2012</v>
      </c>
      <c r="J185" s="42">
        <v>22000</v>
      </c>
      <c r="K185" s="42">
        <v>69000</v>
      </c>
      <c r="M185" s="42" t="e">
        <f>VLOOKUP(H185,[1]视频!$G$2:$M$83,6,FALSE)</f>
        <v>#N/A</v>
      </c>
      <c r="N185" s="68">
        <f t="shared" si="28"/>
        <v>3.1363636363636362</v>
      </c>
      <c r="O185" s="68">
        <f t="shared" si="29"/>
        <v>9.0909090909090905E-3</v>
      </c>
      <c r="P185" s="68">
        <f t="shared" si="36"/>
        <v>2.8985507246376812E-3</v>
      </c>
      <c r="Q185" s="42" t="s">
        <v>772</v>
      </c>
      <c r="R185" s="42" t="s">
        <v>1979</v>
      </c>
      <c r="S185" s="42" t="s">
        <v>2013</v>
      </c>
      <c r="T185" s="42" t="s">
        <v>399</v>
      </c>
      <c r="U185" s="42" t="s">
        <v>1169</v>
      </c>
      <c r="V185" s="42" t="s">
        <v>1170</v>
      </c>
      <c r="W185" s="42" t="s">
        <v>766</v>
      </c>
      <c r="X185" s="42">
        <v>200</v>
      </c>
    </row>
    <row r="186" spans="1:24" hidden="1">
      <c r="A186" s="42" t="s">
        <v>2014</v>
      </c>
      <c r="B186" s="42" t="s">
        <v>2015</v>
      </c>
      <c r="D186" s="42" t="s">
        <v>2016</v>
      </c>
      <c r="E186" s="42" t="s">
        <v>2017</v>
      </c>
      <c r="F186" s="42" t="s">
        <v>759</v>
      </c>
      <c r="G186" s="42" t="s">
        <v>2018</v>
      </c>
      <c r="H186" s="42" t="s">
        <v>2019</v>
      </c>
      <c r="J186" s="42">
        <v>12000</v>
      </c>
      <c r="K186" s="42">
        <v>53000</v>
      </c>
      <c r="M186" s="42" t="e">
        <f>VLOOKUP(H186,[1]视频!$G$2:$M$83,6,FALSE)</f>
        <v>#N/A</v>
      </c>
      <c r="N186" s="68">
        <f t="shared" ref="N186:N210" si="37">K186/J186</f>
        <v>4.416666666666667</v>
      </c>
      <c r="O186" s="68">
        <f t="shared" ref="O186:O210" si="38">X186/J186</f>
        <v>1.6666666666666666E-2</v>
      </c>
      <c r="P186" s="68">
        <f t="shared" si="36"/>
        <v>3.7735849056603774E-3</v>
      </c>
      <c r="Q186" s="42" t="s">
        <v>747</v>
      </c>
      <c r="R186" s="42" t="s">
        <v>753</v>
      </c>
      <c r="S186" s="42" t="s">
        <v>749</v>
      </c>
      <c r="T186" s="42" t="s">
        <v>399</v>
      </c>
      <c r="U186" s="42" t="s">
        <v>1169</v>
      </c>
      <c r="V186" s="42" t="s">
        <v>1170</v>
      </c>
      <c r="W186" s="42" t="s">
        <v>940</v>
      </c>
      <c r="X186" s="42">
        <v>200</v>
      </c>
    </row>
    <row r="187" spans="1:24" hidden="1">
      <c r="A187" s="42" t="s">
        <v>2020</v>
      </c>
      <c r="B187" s="42" t="s">
        <v>2021</v>
      </c>
      <c r="D187" s="42" t="s">
        <v>2022</v>
      </c>
      <c r="E187" s="42" t="s">
        <v>2023</v>
      </c>
      <c r="F187" s="42" t="s">
        <v>746</v>
      </c>
      <c r="G187" s="42" t="s">
        <v>2021</v>
      </c>
      <c r="H187" s="42" t="s">
        <v>2024</v>
      </c>
      <c r="J187" s="42">
        <v>17000</v>
      </c>
      <c r="K187" s="42">
        <v>89000</v>
      </c>
      <c r="M187" s="42" t="e">
        <f>VLOOKUP(H187,[1]视频!$G$2:$M$83,6,FALSE)</f>
        <v>#N/A</v>
      </c>
      <c r="N187" s="68">
        <f t="shared" si="37"/>
        <v>5.2352941176470589</v>
      </c>
      <c r="O187" s="68">
        <f t="shared" si="38"/>
        <v>1.1764705882352941E-2</v>
      </c>
      <c r="P187" s="68">
        <f t="shared" si="36"/>
        <v>2.2471910112359553E-3</v>
      </c>
      <c r="Q187" s="42" t="s">
        <v>747</v>
      </c>
      <c r="R187" s="42" t="s">
        <v>889</v>
      </c>
      <c r="S187" s="42" t="s">
        <v>2025</v>
      </c>
      <c r="T187" s="42" t="s">
        <v>859</v>
      </c>
      <c r="U187" s="42" t="s">
        <v>1169</v>
      </c>
      <c r="V187" s="42" t="s">
        <v>1170</v>
      </c>
      <c r="W187" s="42" t="s">
        <v>2026</v>
      </c>
      <c r="X187" s="42">
        <v>200</v>
      </c>
    </row>
    <row r="188" spans="1:24" hidden="1">
      <c r="A188" s="42" t="s">
        <v>2027</v>
      </c>
      <c r="B188" s="42" t="s">
        <v>2028</v>
      </c>
      <c r="D188" s="42" t="s">
        <v>2029</v>
      </c>
      <c r="E188" s="42" t="s">
        <v>2030</v>
      </c>
      <c r="F188" s="42" t="s">
        <v>746</v>
      </c>
      <c r="G188" s="42" t="s">
        <v>2031</v>
      </c>
      <c r="H188" s="42" t="s">
        <v>2032</v>
      </c>
      <c r="J188" s="42">
        <v>12000</v>
      </c>
      <c r="K188" s="42">
        <v>90000</v>
      </c>
      <c r="M188" s="42" t="e">
        <f>VLOOKUP(H188,[1]视频!$G$2:$M$83,6,FALSE)</f>
        <v>#N/A</v>
      </c>
      <c r="N188" s="68">
        <f t="shared" si="37"/>
        <v>7.5</v>
      </c>
      <c r="O188" s="68">
        <f t="shared" si="38"/>
        <v>1.6666666666666666E-2</v>
      </c>
      <c r="P188" s="68">
        <f t="shared" si="36"/>
        <v>2.2222222222222222E-3</v>
      </c>
      <c r="Q188" s="42" t="s">
        <v>772</v>
      </c>
      <c r="R188" s="42" t="s">
        <v>773</v>
      </c>
      <c r="S188" s="42" t="s">
        <v>791</v>
      </c>
      <c r="T188" s="42" t="s">
        <v>399</v>
      </c>
      <c r="U188" s="42" t="s">
        <v>1169</v>
      </c>
      <c r="V188" s="42" t="s">
        <v>1170</v>
      </c>
      <c r="W188" s="42" t="s">
        <v>940</v>
      </c>
      <c r="X188" s="42">
        <v>200</v>
      </c>
    </row>
    <row r="189" spans="1:24" hidden="1">
      <c r="A189" s="42" t="s">
        <v>2033</v>
      </c>
      <c r="B189" s="42" t="s">
        <v>2034</v>
      </c>
      <c r="D189" s="42" t="s">
        <v>2035</v>
      </c>
      <c r="E189" s="42" t="s">
        <v>2036</v>
      </c>
      <c r="F189" s="42" t="s">
        <v>746</v>
      </c>
      <c r="G189" s="42" t="s">
        <v>2034</v>
      </c>
      <c r="H189" s="42" t="s">
        <v>2037</v>
      </c>
      <c r="J189" s="42">
        <v>14000</v>
      </c>
      <c r="K189" s="42">
        <v>91000</v>
      </c>
      <c r="M189" s="42" t="e">
        <f>VLOOKUP(H189,[1]视频!$G$2:$M$83,6,FALSE)</f>
        <v>#N/A</v>
      </c>
      <c r="N189" s="68">
        <f t="shared" si="37"/>
        <v>6.5</v>
      </c>
      <c r="O189" s="68">
        <f t="shared" si="38"/>
        <v>1.4285714285714285E-2</v>
      </c>
      <c r="P189" s="68">
        <f t="shared" si="36"/>
        <v>2.1978021978021978E-3</v>
      </c>
      <c r="Q189" s="42" t="s">
        <v>747</v>
      </c>
      <c r="R189" s="42" t="s">
        <v>2038</v>
      </c>
      <c r="S189" s="42" t="s">
        <v>840</v>
      </c>
      <c r="T189" s="42" t="s">
        <v>952</v>
      </c>
      <c r="U189" s="42" t="s">
        <v>1169</v>
      </c>
      <c r="V189" s="42" t="s">
        <v>1170</v>
      </c>
      <c r="W189" s="42" t="s">
        <v>766</v>
      </c>
      <c r="X189" s="42">
        <v>200</v>
      </c>
    </row>
    <row r="190" spans="1:24" hidden="1">
      <c r="A190" s="42" t="s">
        <v>2039</v>
      </c>
      <c r="B190" s="42" t="s">
        <v>2040</v>
      </c>
      <c r="D190" s="42" t="s">
        <v>2041</v>
      </c>
      <c r="E190" s="42" t="s">
        <v>2042</v>
      </c>
      <c r="F190" s="42" t="s">
        <v>746</v>
      </c>
      <c r="G190" s="42" t="s">
        <v>2043</v>
      </c>
      <c r="H190" s="42" t="s">
        <v>2044</v>
      </c>
      <c r="J190" s="42">
        <v>20000</v>
      </c>
      <c r="K190" s="42">
        <v>71000</v>
      </c>
      <c r="M190" s="42" t="e">
        <f>VLOOKUP(H190,[1]视频!$G$2:$M$83,6,FALSE)</f>
        <v>#N/A</v>
      </c>
      <c r="N190" s="68">
        <f t="shared" si="37"/>
        <v>3.55</v>
      </c>
      <c r="O190" s="68">
        <f t="shared" si="38"/>
        <v>0.01</v>
      </c>
      <c r="P190" s="68">
        <f t="shared" si="36"/>
        <v>2.8169014084507044E-3</v>
      </c>
      <c r="Q190" s="42" t="s">
        <v>838</v>
      </c>
      <c r="R190" s="42" t="s">
        <v>1306</v>
      </c>
      <c r="S190" s="42" t="s">
        <v>818</v>
      </c>
      <c r="T190" s="42" t="s">
        <v>876</v>
      </c>
      <c r="U190" s="42" t="s">
        <v>1169</v>
      </c>
      <c r="V190" s="42" t="s">
        <v>1170</v>
      </c>
      <c r="W190" s="42" t="s">
        <v>1424</v>
      </c>
      <c r="X190" s="42">
        <v>200</v>
      </c>
    </row>
    <row r="191" spans="1:24" hidden="1">
      <c r="A191" s="42" t="s">
        <v>2045</v>
      </c>
      <c r="B191" s="42" t="s">
        <v>2046</v>
      </c>
      <c r="D191" s="42" t="s">
        <v>2047</v>
      </c>
      <c r="E191" s="42" t="s">
        <v>2048</v>
      </c>
      <c r="F191" s="42" t="s">
        <v>746</v>
      </c>
      <c r="G191" s="42" t="s">
        <v>2049</v>
      </c>
      <c r="H191" s="42" t="s">
        <v>2050</v>
      </c>
      <c r="J191" s="42">
        <v>10000</v>
      </c>
      <c r="K191" s="42">
        <v>49000</v>
      </c>
      <c r="M191" s="42" t="e">
        <f>VLOOKUP(H191,[1]视频!$G$2:$M$83,6,FALSE)</f>
        <v>#N/A</v>
      </c>
      <c r="N191" s="68">
        <f t="shared" si="37"/>
        <v>4.9000000000000004</v>
      </c>
      <c r="O191" s="68">
        <f t="shared" si="38"/>
        <v>0.02</v>
      </c>
      <c r="P191" s="68">
        <f t="shared" si="36"/>
        <v>4.0816326530612249E-3</v>
      </c>
      <c r="Q191" s="42" t="s">
        <v>747</v>
      </c>
      <c r="R191" s="42" t="s">
        <v>2051</v>
      </c>
      <c r="S191" s="42" t="s">
        <v>749</v>
      </c>
      <c r="T191" s="42" t="s">
        <v>859</v>
      </c>
      <c r="U191" s="42" t="s">
        <v>1169</v>
      </c>
      <c r="V191" s="42" t="s">
        <v>1170</v>
      </c>
      <c r="W191" s="42" t="s">
        <v>766</v>
      </c>
      <c r="X191" s="42">
        <v>200</v>
      </c>
    </row>
    <row r="192" spans="1:24" hidden="1">
      <c r="A192" s="42" t="s">
        <v>2052</v>
      </c>
      <c r="B192" s="42" t="s">
        <v>2053</v>
      </c>
      <c r="D192" s="42" t="s">
        <v>2054</v>
      </c>
      <c r="E192" s="42" t="s">
        <v>2055</v>
      </c>
      <c r="F192" s="42" t="s">
        <v>759</v>
      </c>
      <c r="G192" s="42" t="s">
        <v>2056</v>
      </c>
      <c r="H192" s="42" t="s">
        <v>2057</v>
      </c>
      <c r="J192" s="42">
        <v>11000</v>
      </c>
      <c r="K192" s="42">
        <v>30000</v>
      </c>
      <c r="M192" s="42" t="e">
        <f>VLOOKUP(H192,[1]视频!$G$2:$M$83,6,FALSE)</f>
        <v>#N/A</v>
      </c>
      <c r="N192" s="68">
        <f t="shared" si="37"/>
        <v>2.7272727272727271</v>
      </c>
      <c r="O192" s="68">
        <f t="shared" si="38"/>
        <v>1.8181818181818181E-2</v>
      </c>
      <c r="P192" s="68">
        <f t="shared" si="36"/>
        <v>6.6666666666666671E-3</v>
      </c>
      <c r="Q192" s="42" t="s">
        <v>747</v>
      </c>
      <c r="R192" s="42" t="s">
        <v>781</v>
      </c>
      <c r="S192" s="42" t="s">
        <v>818</v>
      </c>
      <c r="T192" s="42" t="s">
        <v>399</v>
      </c>
      <c r="U192" s="42" t="s">
        <v>1169</v>
      </c>
      <c r="V192" s="42" t="s">
        <v>1170</v>
      </c>
      <c r="W192" s="42" t="s">
        <v>984</v>
      </c>
      <c r="X192" s="42">
        <v>200</v>
      </c>
    </row>
    <row r="193" spans="1:24" hidden="1">
      <c r="A193" s="42" t="s">
        <v>2058</v>
      </c>
      <c r="B193" s="42" t="s">
        <v>2059</v>
      </c>
      <c r="D193" s="42" t="s">
        <v>2060</v>
      </c>
      <c r="E193" s="42" t="s">
        <v>2060</v>
      </c>
      <c r="F193" s="42" t="s">
        <v>759</v>
      </c>
      <c r="G193" s="42" t="s">
        <v>2061</v>
      </c>
      <c r="H193" s="42" t="s">
        <v>2062</v>
      </c>
      <c r="J193" s="42">
        <v>21000</v>
      </c>
      <c r="K193" s="42">
        <v>41000</v>
      </c>
      <c r="M193" s="42" t="e">
        <f>VLOOKUP(H193,[1]视频!$G$2:$M$83,6,FALSE)</f>
        <v>#N/A</v>
      </c>
      <c r="N193" s="68">
        <f t="shared" si="37"/>
        <v>1.9523809523809523</v>
      </c>
      <c r="O193" s="68">
        <f t="shared" si="38"/>
        <v>9.5238095238095247E-3</v>
      </c>
      <c r="P193" s="68">
        <f t="shared" si="36"/>
        <v>4.8780487804878049E-3</v>
      </c>
      <c r="Q193" s="42" t="s">
        <v>747</v>
      </c>
      <c r="R193" s="42" t="s">
        <v>781</v>
      </c>
      <c r="S193" s="42" t="s">
        <v>749</v>
      </c>
      <c r="T193" s="42" t="s">
        <v>399</v>
      </c>
      <c r="U193" s="42" t="s">
        <v>1169</v>
      </c>
      <c r="V193" s="42" t="s">
        <v>2063</v>
      </c>
      <c r="W193" s="42" t="s">
        <v>820</v>
      </c>
      <c r="X193" s="42">
        <v>200</v>
      </c>
    </row>
    <row r="194" spans="1:24">
      <c r="A194" s="42" t="s">
        <v>2064</v>
      </c>
      <c r="B194" s="42" t="s">
        <v>347</v>
      </c>
      <c r="C194" s="42" t="s">
        <v>1940</v>
      </c>
      <c r="D194" s="42" t="s">
        <v>348</v>
      </c>
      <c r="E194" s="42" t="s">
        <v>351</v>
      </c>
      <c r="F194" s="42" t="s">
        <v>746</v>
      </c>
      <c r="G194" s="42" t="s">
        <v>349</v>
      </c>
      <c r="H194" s="42" t="s">
        <v>350</v>
      </c>
      <c r="I194" s="42" t="s">
        <v>1167</v>
      </c>
      <c r="J194" s="42">
        <v>10300</v>
      </c>
      <c r="K194" s="42">
        <v>73000</v>
      </c>
      <c r="M194" s="42" t="e">
        <f>VLOOKUP(H194,[1]视频!$G$2:$M$83,6,FALSE)</f>
        <v>#N/A</v>
      </c>
      <c r="N194" s="68">
        <f t="shared" si="37"/>
        <v>7.0873786407766994</v>
      </c>
      <c r="O194" s="68">
        <f t="shared" si="38"/>
        <v>1.9417475728155338E-2</v>
      </c>
      <c r="P194" s="68">
        <f t="shared" si="36"/>
        <v>2.7397260273972603E-3</v>
      </c>
      <c r="Q194" s="42" t="s">
        <v>747</v>
      </c>
      <c r="R194" s="42" t="s">
        <v>1930</v>
      </c>
      <c r="S194" s="42" t="s">
        <v>2065</v>
      </c>
      <c r="T194" s="42" t="s">
        <v>1171</v>
      </c>
      <c r="U194" s="42" t="s">
        <v>1169</v>
      </c>
      <c r="V194" s="42" t="s">
        <v>1170</v>
      </c>
      <c r="W194" s="42" t="s">
        <v>1263</v>
      </c>
      <c r="X194" s="42">
        <v>200</v>
      </c>
    </row>
    <row r="195" spans="1:24" hidden="1">
      <c r="A195" s="42" t="s">
        <v>2066</v>
      </c>
      <c r="B195" s="42" t="s">
        <v>2067</v>
      </c>
      <c r="D195" s="42" t="s">
        <v>2068</v>
      </c>
      <c r="E195" s="42" t="s">
        <v>2069</v>
      </c>
      <c r="F195" s="42" t="s">
        <v>746</v>
      </c>
      <c r="G195" s="42" t="s">
        <v>2070</v>
      </c>
      <c r="H195" s="42" t="s">
        <v>2071</v>
      </c>
      <c r="J195" s="42">
        <v>33000</v>
      </c>
      <c r="K195" s="42">
        <v>53000</v>
      </c>
      <c r="M195" s="42" t="e">
        <f>VLOOKUP(H195,[1]视频!$G$2:$M$83,6,FALSE)</f>
        <v>#N/A</v>
      </c>
      <c r="N195" s="68">
        <f t="shared" si="37"/>
        <v>1.606060606060606</v>
      </c>
      <c r="O195" s="68">
        <f t="shared" si="38"/>
        <v>9.0909090909090905E-3</v>
      </c>
      <c r="P195" s="68">
        <f t="shared" si="36"/>
        <v>5.6603773584905656E-3</v>
      </c>
      <c r="Q195" s="42" t="s">
        <v>772</v>
      </c>
      <c r="R195" s="42" t="s">
        <v>2072</v>
      </c>
      <c r="S195" s="42" t="s">
        <v>818</v>
      </c>
      <c r="T195" s="42" t="s">
        <v>399</v>
      </c>
      <c r="U195" s="42">
        <v>0</v>
      </c>
      <c r="V195" s="42" t="s">
        <v>818</v>
      </c>
      <c r="W195" s="42" t="s">
        <v>2073</v>
      </c>
      <c r="X195" s="42">
        <v>300</v>
      </c>
    </row>
    <row r="196" spans="1:24" hidden="1">
      <c r="A196" s="42" t="s">
        <v>2074</v>
      </c>
      <c r="B196" s="42" t="s">
        <v>2075</v>
      </c>
      <c r="D196" s="42" t="s">
        <v>2075</v>
      </c>
      <c r="E196" s="42" t="s">
        <v>2076</v>
      </c>
      <c r="F196" s="42" t="s">
        <v>746</v>
      </c>
      <c r="G196" s="42" t="s">
        <v>2075</v>
      </c>
      <c r="H196" s="42" t="s">
        <v>2077</v>
      </c>
      <c r="J196" s="42">
        <v>17000</v>
      </c>
      <c r="K196" s="42">
        <v>94000</v>
      </c>
      <c r="M196" s="42" t="e">
        <f>VLOOKUP(H196,[1]视频!$G$2:$M$83,6,FALSE)</f>
        <v>#N/A</v>
      </c>
      <c r="N196" s="68">
        <f t="shared" si="37"/>
        <v>5.5294117647058822</v>
      </c>
      <c r="O196" s="68">
        <f t="shared" si="38"/>
        <v>1.1764705882352941E-2</v>
      </c>
      <c r="P196" s="68">
        <f t="shared" si="36"/>
        <v>2.1276595744680851E-3</v>
      </c>
      <c r="Q196" s="42" t="s">
        <v>747</v>
      </c>
      <c r="R196" s="42" t="s">
        <v>753</v>
      </c>
      <c r="S196" s="42" t="s">
        <v>827</v>
      </c>
      <c r="T196" s="42" t="s">
        <v>2078</v>
      </c>
      <c r="U196" s="42" t="s">
        <v>1169</v>
      </c>
      <c r="V196" s="42" t="s">
        <v>1170</v>
      </c>
      <c r="W196" s="42" t="s">
        <v>755</v>
      </c>
      <c r="X196" s="42">
        <v>200</v>
      </c>
    </row>
    <row r="197" spans="1:24" hidden="1">
      <c r="A197" s="42" t="s">
        <v>2079</v>
      </c>
      <c r="B197" s="42" t="s">
        <v>2080</v>
      </c>
      <c r="D197" s="42" t="s">
        <v>2081</v>
      </c>
      <c r="E197" s="42" t="s">
        <v>2081</v>
      </c>
      <c r="F197" s="42" t="s">
        <v>746</v>
      </c>
      <c r="G197" s="42" t="s">
        <v>2082</v>
      </c>
      <c r="H197" s="42" t="s">
        <v>2083</v>
      </c>
      <c r="J197" s="42">
        <v>12000</v>
      </c>
      <c r="K197" s="42">
        <v>57000</v>
      </c>
      <c r="M197" s="42" t="e">
        <f>VLOOKUP(H197,[1]视频!$G$2:$M$83,6,FALSE)</f>
        <v>#N/A</v>
      </c>
      <c r="N197" s="68">
        <f t="shared" si="37"/>
        <v>4.75</v>
      </c>
      <c r="O197" s="68">
        <f t="shared" si="38"/>
        <v>1.6666666666666666E-2</v>
      </c>
      <c r="P197" s="68">
        <f t="shared" si="36"/>
        <v>3.5087719298245615E-3</v>
      </c>
      <c r="Q197" s="42" t="s">
        <v>772</v>
      </c>
      <c r="R197" s="42" t="s">
        <v>1710</v>
      </c>
      <c r="S197" s="42" t="s">
        <v>1918</v>
      </c>
      <c r="T197" s="42" t="s">
        <v>859</v>
      </c>
      <c r="U197" s="42" t="s">
        <v>1169</v>
      </c>
      <c r="V197" s="42" t="s">
        <v>1170</v>
      </c>
      <c r="W197" s="42" t="s">
        <v>940</v>
      </c>
      <c r="X197" s="42">
        <v>200</v>
      </c>
    </row>
    <row r="198" spans="1:24" hidden="1">
      <c r="A198" s="42" t="s">
        <v>2084</v>
      </c>
      <c r="B198" s="42" t="s">
        <v>2085</v>
      </c>
      <c r="D198" s="42" t="s">
        <v>2086</v>
      </c>
      <c r="E198" s="42" t="s">
        <v>2087</v>
      </c>
      <c r="F198" s="42" t="s">
        <v>759</v>
      </c>
      <c r="G198" s="42" t="s">
        <v>2088</v>
      </c>
      <c r="H198" s="42" t="s">
        <v>2089</v>
      </c>
      <c r="J198" s="42">
        <v>22000</v>
      </c>
      <c r="K198" s="42">
        <v>103000</v>
      </c>
      <c r="M198" s="42" t="e">
        <f>VLOOKUP(H198,[1]视频!$G$2:$M$83,6,FALSE)</f>
        <v>#N/A</v>
      </c>
      <c r="N198" s="68">
        <f t="shared" si="37"/>
        <v>4.6818181818181817</v>
      </c>
      <c r="O198" s="68">
        <f t="shared" si="38"/>
        <v>9.0909090909090905E-3</v>
      </c>
      <c r="P198" s="68">
        <f t="shared" si="36"/>
        <v>1.9417475728155339E-3</v>
      </c>
      <c r="Q198" s="42" t="s">
        <v>747</v>
      </c>
      <c r="R198" s="42" t="s">
        <v>781</v>
      </c>
      <c r="S198" s="42" t="s">
        <v>749</v>
      </c>
      <c r="T198" s="42" t="s">
        <v>399</v>
      </c>
      <c r="U198" s="42" t="s">
        <v>1169</v>
      </c>
      <c r="V198" s="42" t="s">
        <v>1170</v>
      </c>
      <c r="W198" s="42" t="s">
        <v>1508</v>
      </c>
      <c r="X198" s="42">
        <v>200</v>
      </c>
    </row>
    <row r="199" spans="1:24" hidden="1">
      <c r="A199" s="42" t="s">
        <v>2090</v>
      </c>
      <c r="B199" s="42" t="s">
        <v>2091</v>
      </c>
      <c r="D199" s="42" t="s">
        <v>2092</v>
      </c>
      <c r="E199" s="42" t="s">
        <v>2092</v>
      </c>
      <c r="F199" s="42" t="s">
        <v>746</v>
      </c>
      <c r="G199" s="42" t="s">
        <v>2093</v>
      </c>
      <c r="H199" s="42" t="s">
        <v>2094</v>
      </c>
      <c r="I199" s="44"/>
      <c r="J199" s="42">
        <v>13414</v>
      </c>
      <c r="K199" s="42">
        <v>95000</v>
      </c>
      <c r="M199" s="42" t="e">
        <f>VLOOKUP(H199,[1]视频!$G$2:$M$83,6,FALSE)</f>
        <v>#N/A</v>
      </c>
      <c r="N199" s="68">
        <f t="shared" si="37"/>
        <v>7.0821529745042495</v>
      </c>
      <c r="O199" s="68">
        <f t="shared" si="38"/>
        <v>1.4909795735798419E-2</v>
      </c>
      <c r="P199" s="68">
        <f t="shared" si="36"/>
        <v>2.1052631578947368E-3</v>
      </c>
      <c r="Q199" s="42" t="s">
        <v>747</v>
      </c>
      <c r="R199" s="42" t="s">
        <v>2095</v>
      </c>
      <c r="S199" s="42" t="s">
        <v>791</v>
      </c>
      <c r="T199" s="42" t="s">
        <v>876</v>
      </c>
      <c r="U199" s="42" t="s">
        <v>1169</v>
      </c>
      <c r="V199" s="42" t="s">
        <v>1170</v>
      </c>
      <c r="W199" s="42" t="s">
        <v>755</v>
      </c>
      <c r="X199" s="42">
        <v>200</v>
      </c>
    </row>
    <row r="200" spans="1:24">
      <c r="A200" s="42" t="s">
        <v>2096</v>
      </c>
      <c r="B200" s="42" t="s">
        <v>353</v>
      </c>
      <c r="C200" s="42" t="s">
        <v>1940</v>
      </c>
      <c r="D200" s="42" t="s">
        <v>354</v>
      </c>
      <c r="E200" s="42" t="s">
        <v>357</v>
      </c>
      <c r="F200" s="42" t="s">
        <v>746</v>
      </c>
      <c r="G200" s="42" t="s">
        <v>355</v>
      </c>
      <c r="H200" s="42" t="s">
        <v>356</v>
      </c>
      <c r="I200" s="42" t="s">
        <v>1167</v>
      </c>
      <c r="J200" s="42">
        <v>13000</v>
      </c>
      <c r="K200" s="42">
        <v>190000</v>
      </c>
      <c r="M200" s="42" t="e">
        <f>VLOOKUP(H200,[1]视频!$G$2:$M$83,6,FALSE)</f>
        <v>#N/A</v>
      </c>
      <c r="N200" s="68">
        <f t="shared" si="37"/>
        <v>14.615384615384615</v>
      </c>
      <c r="O200" s="68">
        <f t="shared" si="38"/>
        <v>1.5384615384615385E-2</v>
      </c>
      <c r="P200" s="68">
        <f t="shared" si="36"/>
        <v>1.0526315789473684E-3</v>
      </c>
      <c r="Q200" s="42" t="s">
        <v>747</v>
      </c>
      <c r="R200" s="42" t="s">
        <v>753</v>
      </c>
      <c r="S200" s="42" t="s">
        <v>852</v>
      </c>
      <c r="T200" s="42" t="s">
        <v>399</v>
      </c>
      <c r="U200" s="42" t="s">
        <v>1169</v>
      </c>
      <c r="V200" s="42" t="s">
        <v>1170</v>
      </c>
      <c r="W200" s="42" t="s">
        <v>751</v>
      </c>
      <c r="X200" s="42">
        <v>200</v>
      </c>
    </row>
    <row r="201" spans="1:24" hidden="1">
      <c r="A201" s="42" t="s">
        <v>2097</v>
      </c>
      <c r="B201" s="42" t="s">
        <v>2098</v>
      </c>
      <c r="D201" s="42" t="s">
        <v>2099</v>
      </c>
      <c r="E201" s="42" t="s">
        <v>2100</v>
      </c>
      <c r="F201" s="42" t="s">
        <v>759</v>
      </c>
      <c r="G201" s="42" t="s">
        <v>2101</v>
      </c>
      <c r="H201" s="42" t="s">
        <v>2102</v>
      </c>
      <c r="J201" s="42">
        <v>53000</v>
      </c>
      <c r="K201" s="42">
        <v>255000</v>
      </c>
      <c r="M201" s="42" t="e">
        <f>VLOOKUP(H201,[1]视频!$G$2:$M$83,6,FALSE)</f>
        <v>#N/A</v>
      </c>
      <c r="N201" s="68">
        <f t="shared" si="37"/>
        <v>4.8113207547169807</v>
      </c>
      <c r="O201" s="68">
        <f t="shared" si="38"/>
        <v>5.6603773584905656E-3</v>
      </c>
      <c r="P201" s="68">
        <f t="shared" si="36"/>
        <v>1.176470588235294E-3</v>
      </c>
      <c r="Q201" s="42" t="s">
        <v>1252</v>
      </c>
      <c r="R201" s="42" t="s">
        <v>1261</v>
      </c>
      <c r="S201" s="42" t="s">
        <v>749</v>
      </c>
      <c r="T201" s="42" t="s">
        <v>859</v>
      </c>
      <c r="U201" s="42" t="s">
        <v>1221</v>
      </c>
      <c r="V201" s="42" t="s">
        <v>827</v>
      </c>
      <c r="W201" s="42" t="s">
        <v>820</v>
      </c>
      <c r="X201" s="42">
        <v>300</v>
      </c>
    </row>
    <row r="202" spans="1:24" hidden="1">
      <c r="A202" s="42" t="s">
        <v>2103</v>
      </c>
      <c r="B202" s="42" t="s">
        <v>2104</v>
      </c>
      <c r="D202" s="42" t="s">
        <v>2105</v>
      </c>
      <c r="E202" s="42" t="s">
        <v>2106</v>
      </c>
      <c r="F202" s="42" t="s">
        <v>746</v>
      </c>
      <c r="G202" s="42" t="s">
        <v>2104</v>
      </c>
      <c r="H202" s="42" t="s">
        <v>2107</v>
      </c>
      <c r="J202" s="42">
        <v>18000</v>
      </c>
      <c r="K202" s="42">
        <v>97000</v>
      </c>
      <c r="M202" s="42" t="e">
        <f>VLOOKUP(H202,[1]视频!$G$2:$M$83,6,FALSE)</f>
        <v>#N/A</v>
      </c>
      <c r="N202" s="68">
        <f t="shared" si="37"/>
        <v>5.3888888888888893</v>
      </c>
      <c r="O202" s="68">
        <f t="shared" si="38"/>
        <v>1.1111111111111112E-2</v>
      </c>
      <c r="P202" s="68">
        <f t="shared" si="36"/>
        <v>2.0618556701030928E-3</v>
      </c>
      <c r="Q202" s="42" t="s">
        <v>747</v>
      </c>
      <c r="R202" s="42" t="s">
        <v>753</v>
      </c>
      <c r="S202" s="42" t="s">
        <v>2108</v>
      </c>
      <c r="T202" s="42" t="s">
        <v>859</v>
      </c>
      <c r="U202" s="42" t="s">
        <v>1169</v>
      </c>
      <c r="V202" s="42" t="s">
        <v>1170</v>
      </c>
      <c r="W202" s="42" t="s">
        <v>766</v>
      </c>
      <c r="X202" s="42">
        <v>200</v>
      </c>
    </row>
    <row r="203" spans="1:24">
      <c r="A203" s="42" t="s">
        <v>2109</v>
      </c>
      <c r="B203" s="42" t="s">
        <v>2110</v>
      </c>
      <c r="C203" s="42" t="s">
        <v>1770</v>
      </c>
      <c r="D203" s="42" t="s">
        <v>363</v>
      </c>
      <c r="E203" s="42" t="s">
        <v>363</v>
      </c>
      <c r="F203" s="42" t="s">
        <v>746</v>
      </c>
      <c r="G203" s="42" t="s">
        <v>2110</v>
      </c>
      <c r="H203" s="42" t="s">
        <v>364</v>
      </c>
      <c r="I203" s="42" t="s">
        <v>1167</v>
      </c>
      <c r="J203" s="42">
        <v>12000</v>
      </c>
      <c r="K203" s="42">
        <v>239000</v>
      </c>
      <c r="M203" s="42" t="e">
        <f>VLOOKUP(H203,[1]视频!$G$2:$M$83,6,FALSE)</f>
        <v>#N/A</v>
      </c>
      <c r="N203" s="68">
        <f t="shared" si="37"/>
        <v>19.916666666666668</v>
      </c>
      <c r="O203" s="68">
        <f t="shared" si="38"/>
        <v>1.6666666666666666E-2</v>
      </c>
      <c r="P203" s="68">
        <f t="shared" si="36"/>
        <v>8.3682008368200832E-4</v>
      </c>
      <c r="Q203" s="42" t="s">
        <v>747</v>
      </c>
      <c r="R203" s="42" t="s">
        <v>2111</v>
      </c>
      <c r="S203" s="42" t="s">
        <v>2112</v>
      </c>
      <c r="T203" s="42" t="s">
        <v>399</v>
      </c>
      <c r="U203" s="42">
        <v>0</v>
      </c>
      <c r="V203" s="42" t="s">
        <v>1355</v>
      </c>
      <c r="W203" s="42" t="s">
        <v>820</v>
      </c>
      <c r="X203" s="42">
        <v>200</v>
      </c>
    </row>
    <row r="204" spans="1:24" hidden="1">
      <c r="A204" s="42" t="s">
        <v>2113</v>
      </c>
      <c r="B204" s="42" t="s">
        <v>2114</v>
      </c>
      <c r="D204" s="42" t="s">
        <v>2115</v>
      </c>
      <c r="E204" s="42" t="s">
        <v>2115</v>
      </c>
      <c r="F204" s="42" t="s">
        <v>746</v>
      </c>
      <c r="G204" s="42" t="s">
        <v>2116</v>
      </c>
      <c r="H204" s="42" t="s">
        <v>2117</v>
      </c>
      <c r="J204" s="42">
        <v>1.2</v>
      </c>
      <c r="K204" s="42">
        <v>3.4</v>
      </c>
      <c r="M204" s="42" t="e">
        <f>VLOOKUP(H204,[1]视频!$G$2:$M$83,6,FALSE)</f>
        <v>#N/A</v>
      </c>
      <c r="N204" s="68">
        <f t="shared" si="37"/>
        <v>2.8333333333333335</v>
      </c>
      <c r="O204" s="68">
        <f t="shared" si="38"/>
        <v>166.66666666666669</v>
      </c>
      <c r="P204" s="68">
        <f t="shared" si="36"/>
        <v>58.82352941176471</v>
      </c>
      <c r="Q204" s="42" t="s">
        <v>772</v>
      </c>
      <c r="R204" s="42" t="s">
        <v>2118</v>
      </c>
      <c r="S204" s="42" t="s">
        <v>1168</v>
      </c>
      <c r="T204" s="42" t="s">
        <v>750</v>
      </c>
      <c r="U204" s="42" t="s">
        <v>1169</v>
      </c>
      <c r="V204" s="42" t="s">
        <v>2119</v>
      </c>
      <c r="W204" s="42" t="s">
        <v>755</v>
      </c>
      <c r="X204" s="42">
        <v>200</v>
      </c>
    </row>
    <row r="205" spans="1:24">
      <c r="A205" s="42" t="s">
        <v>2120</v>
      </c>
      <c r="B205" s="42" t="s">
        <v>369</v>
      </c>
      <c r="C205" s="42" t="s">
        <v>1770</v>
      </c>
      <c r="D205" s="42" t="s">
        <v>370</v>
      </c>
      <c r="E205" s="42" t="s">
        <v>372</v>
      </c>
      <c r="F205" s="42" t="s">
        <v>746</v>
      </c>
      <c r="G205" s="42" t="s">
        <v>369</v>
      </c>
      <c r="H205" s="42" t="s">
        <v>371</v>
      </c>
      <c r="I205" s="42" t="s">
        <v>1167</v>
      </c>
      <c r="J205" s="42">
        <v>16500</v>
      </c>
      <c r="K205" s="42">
        <v>230000</v>
      </c>
      <c r="M205" s="42" t="e">
        <f>VLOOKUP(H205,[1]视频!$G$2:$M$83,6,FALSE)</f>
        <v>#N/A</v>
      </c>
      <c r="N205" s="68">
        <f t="shared" si="37"/>
        <v>13.939393939393939</v>
      </c>
      <c r="O205" s="68">
        <f t="shared" si="38"/>
        <v>1.2121212121212121E-2</v>
      </c>
      <c r="P205" s="68">
        <f t="shared" si="36"/>
        <v>8.6956521739130438E-4</v>
      </c>
      <c r="Q205" s="42" t="s">
        <v>772</v>
      </c>
      <c r="R205" s="42" t="s">
        <v>753</v>
      </c>
      <c r="S205" s="42" t="s">
        <v>2121</v>
      </c>
      <c r="T205" s="42" t="s">
        <v>859</v>
      </c>
      <c r="U205" s="42" t="s">
        <v>1169</v>
      </c>
      <c r="V205" s="42" t="s">
        <v>1435</v>
      </c>
      <c r="W205" s="42" t="s">
        <v>820</v>
      </c>
      <c r="X205" s="42">
        <v>200</v>
      </c>
    </row>
    <row r="206" spans="1:24" hidden="1">
      <c r="A206" s="42" t="s">
        <v>2122</v>
      </c>
      <c r="B206" s="42" t="s">
        <v>2123</v>
      </c>
      <c r="D206" s="42" t="s">
        <v>2124</v>
      </c>
      <c r="E206" s="42" t="s">
        <v>2125</v>
      </c>
      <c r="F206" s="42" t="s">
        <v>759</v>
      </c>
      <c r="G206" s="42" t="s">
        <v>2126</v>
      </c>
      <c r="H206" s="42" t="s">
        <v>2127</v>
      </c>
      <c r="J206" s="42">
        <v>34000</v>
      </c>
      <c r="K206" s="42">
        <v>122000</v>
      </c>
      <c r="M206" s="42" t="e">
        <f>VLOOKUP(H206,[1]视频!$G$2:$M$83,6,FALSE)</f>
        <v>#N/A</v>
      </c>
      <c r="N206" s="68">
        <f t="shared" si="37"/>
        <v>3.5882352941176472</v>
      </c>
      <c r="O206" s="68">
        <f t="shared" si="38"/>
        <v>8.8235294117647058E-3</v>
      </c>
      <c r="P206" s="68">
        <f t="shared" si="36"/>
        <v>2.4590163934426232E-3</v>
      </c>
      <c r="Q206" s="42" t="s">
        <v>747</v>
      </c>
      <c r="R206" s="42" t="s">
        <v>1225</v>
      </c>
      <c r="S206" s="42" t="s">
        <v>782</v>
      </c>
      <c r="T206" s="42" t="s">
        <v>399</v>
      </c>
      <c r="U206" s="42" t="s">
        <v>1221</v>
      </c>
      <c r="V206" s="42" t="s">
        <v>2128</v>
      </c>
      <c r="W206" s="42" t="s">
        <v>1047</v>
      </c>
      <c r="X206" s="42">
        <v>300</v>
      </c>
    </row>
    <row r="207" spans="1:24">
      <c r="A207" s="42" t="s">
        <v>2129</v>
      </c>
      <c r="B207" s="42" t="s">
        <v>2130</v>
      </c>
      <c r="C207" s="42" t="s">
        <v>1770</v>
      </c>
      <c r="D207" s="42" t="s">
        <v>2131</v>
      </c>
      <c r="E207" s="42" t="s">
        <v>2132</v>
      </c>
      <c r="F207" s="42" t="s">
        <v>746</v>
      </c>
      <c r="G207" s="42" t="s">
        <v>2133</v>
      </c>
      <c r="H207" s="42" t="s">
        <v>2134</v>
      </c>
      <c r="I207" s="42" t="s">
        <v>1167</v>
      </c>
      <c r="J207" s="42">
        <v>14000</v>
      </c>
      <c r="K207" s="42">
        <v>148000</v>
      </c>
      <c r="M207" s="42" t="e">
        <f>VLOOKUP(H207,[1]视频!$G$2:$M$83,6,FALSE)</f>
        <v>#N/A</v>
      </c>
      <c r="N207" s="68">
        <f t="shared" si="37"/>
        <v>10.571428571428571</v>
      </c>
      <c r="O207" s="68">
        <f t="shared" si="38"/>
        <v>1.4285714285714285E-2</v>
      </c>
      <c r="P207" s="68">
        <f t="shared" si="36"/>
        <v>1.3513513513513514E-3</v>
      </c>
      <c r="Q207" s="42" t="s">
        <v>772</v>
      </c>
      <c r="R207" s="42" t="s">
        <v>2135</v>
      </c>
      <c r="S207" s="42" t="s">
        <v>749</v>
      </c>
      <c r="T207" s="42" t="s">
        <v>750</v>
      </c>
      <c r="U207" s="42" t="s">
        <v>1169</v>
      </c>
      <c r="V207" s="42" t="s">
        <v>1170</v>
      </c>
      <c r="W207" s="42" t="s">
        <v>820</v>
      </c>
      <c r="X207" s="42">
        <v>200</v>
      </c>
    </row>
    <row r="208" spans="1:24">
      <c r="A208" s="42" t="s">
        <v>399</v>
      </c>
      <c r="B208" s="42" t="s">
        <v>376</v>
      </c>
      <c r="C208" s="42" t="s">
        <v>1770</v>
      </c>
      <c r="D208" s="42" t="s">
        <v>377</v>
      </c>
      <c r="E208" s="42" t="s">
        <v>379</v>
      </c>
      <c r="F208" s="42" t="s">
        <v>746</v>
      </c>
      <c r="G208" s="42" t="s">
        <v>376</v>
      </c>
      <c r="H208" s="42" t="s">
        <v>378</v>
      </c>
      <c r="I208" s="42" t="s">
        <v>1167</v>
      </c>
      <c r="J208" s="42">
        <v>13000</v>
      </c>
      <c r="K208" s="42">
        <v>131000</v>
      </c>
      <c r="M208" s="42" t="e">
        <f>VLOOKUP(H208,[1]视频!$G$2:$M$83,6,FALSE)</f>
        <v>#N/A</v>
      </c>
      <c r="N208" s="68">
        <f t="shared" si="37"/>
        <v>10.076923076923077</v>
      </c>
      <c r="O208" s="68">
        <f t="shared" si="38"/>
        <v>1.5384615384615385E-2</v>
      </c>
      <c r="P208" s="68">
        <f t="shared" si="36"/>
        <v>1.5267175572519084E-3</v>
      </c>
      <c r="Q208" s="42" t="s">
        <v>772</v>
      </c>
      <c r="R208" s="42" t="s">
        <v>2136</v>
      </c>
      <c r="S208" s="42" t="s">
        <v>749</v>
      </c>
      <c r="T208" s="42" t="s">
        <v>399</v>
      </c>
      <c r="U208" s="42" t="s">
        <v>1221</v>
      </c>
      <c r="V208" s="42" t="s">
        <v>1355</v>
      </c>
      <c r="W208" s="42" t="s">
        <v>820</v>
      </c>
      <c r="X208" s="42">
        <v>200</v>
      </c>
    </row>
    <row r="209" spans="1:24">
      <c r="A209" s="42" t="s">
        <v>2137</v>
      </c>
      <c r="B209" s="42" t="s">
        <v>2138</v>
      </c>
      <c r="C209" s="42" t="s">
        <v>1770</v>
      </c>
      <c r="D209" s="42" t="s">
        <v>2139</v>
      </c>
      <c r="E209" s="42" t="s">
        <v>2140</v>
      </c>
      <c r="F209" s="42" t="s">
        <v>759</v>
      </c>
      <c r="G209" s="42" t="s">
        <v>2138</v>
      </c>
      <c r="H209" s="42" t="s">
        <v>2141</v>
      </c>
      <c r="I209" s="42" t="s">
        <v>1167</v>
      </c>
      <c r="J209" s="42">
        <v>35000</v>
      </c>
      <c r="K209" s="42">
        <v>338000</v>
      </c>
      <c r="M209" s="42" t="e">
        <f>VLOOKUP(H209,[1]视频!$G$2:$M$83,6,FALSE)</f>
        <v>#N/A</v>
      </c>
      <c r="N209" s="68">
        <f t="shared" si="37"/>
        <v>9.6571428571428566</v>
      </c>
      <c r="O209" s="68">
        <f t="shared" si="38"/>
        <v>8.5714285714285719E-3</v>
      </c>
      <c r="P209" s="68">
        <f t="shared" si="36"/>
        <v>8.8757396449704138E-4</v>
      </c>
      <c r="Q209" s="42" t="s">
        <v>772</v>
      </c>
      <c r="R209" s="42" t="s">
        <v>2142</v>
      </c>
      <c r="S209" s="42" t="s">
        <v>1168</v>
      </c>
      <c r="T209" s="42" t="s">
        <v>399</v>
      </c>
      <c r="U209" s="42">
        <v>0</v>
      </c>
      <c r="V209" s="42" t="s">
        <v>1170</v>
      </c>
      <c r="W209" s="42" t="s">
        <v>820</v>
      </c>
      <c r="X209" s="42">
        <v>300</v>
      </c>
    </row>
    <row r="210" spans="1:24" hidden="1">
      <c r="A210" s="42" t="s">
        <v>2143</v>
      </c>
      <c r="B210" s="42" t="s">
        <v>2144</v>
      </c>
      <c r="D210" s="42" t="s">
        <v>2145</v>
      </c>
      <c r="E210" s="42" t="s">
        <v>2146</v>
      </c>
      <c r="F210" s="42" t="s">
        <v>759</v>
      </c>
      <c r="G210" s="42" t="s">
        <v>2147</v>
      </c>
      <c r="H210" s="42" t="s">
        <v>2148</v>
      </c>
      <c r="J210" s="42">
        <v>51000</v>
      </c>
      <c r="K210" s="42">
        <v>121000</v>
      </c>
      <c r="M210" s="42" t="e">
        <f>VLOOKUP(H210,[1]视频!$G$2:$M$83,6,FALSE)</f>
        <v>#N/A</v>
      </c>
      <c r="N210" s="68">
        <f t="shared" si="37"/>
        <v>2.3725490196078431</v>
      </c>
      <c r="O210" s="68">
        <f t="shared" si="38"/>
        <v>5.8823529411764705E-3</v>
      </c>
      <c r="P210" s="68">
        <f t="shared" si="36"/>
        <v>2.4793388429752068E-3</v>
      </c>
      <c r="Q210" s="42" t="s">
        <v>772</v>
      </c>
      <c r="R210" s="42" t="s">
        <v>2149</v>
      </c>
      <c r="S210" s="42" t="s">
        <v>2150</v>
      </c>
      <c r="T210" s="42" t="s">
        <v>750</v>
      </c>
      <c r="U210" s="42" t="s">
        <v>1221</v>
      </c>
      <c r="V210" s="42" t="s">
        <v>2151</v>
      </c>
      <c r="W210" s="42" t="s">
        <v>784</v>
      </c>
      <c r="X210" s="42">
        <v>300</v>
      </c>
    </row>
    <row r="211" spans="1:24" hidden="1">
      <c r="A211" s="42" t="s">
        <v>785</v>
      </c>
      <c r="B211" s="42" t="s">
        <v>786</v>
      </c>
      <c r="D211" s="42" t="s">
        <v>787</v>
      </c>
      <c r="E211" s="42" t="s">
        <v>2152</v>
      </c>
      <c r="F211" s="42" t="s">
        <v>746</v>
      </c>
      <c r="G211" s="42" t="s">
        <v>788</v>
      </c>
      <c r="H211" s="42" t="s">
        <v>789</v>
      </c>
      <c r="J211" s="42">
        <v>11332</v>
      </c>
      <c r="K211" s="42">
        <v>36000</v>
      </c>
      <c r="M211" s="42">
        <f>VLOOKUP(H211,[1]视频!$G$2:$M$83,6,FALSE)</f>
        <v>0</v>
      </c>
      <c r="N211" s="68"/>
      <c r="O211" s="68"/>
      <c r="P211" s="68"/>
      <c r="Q211" s="42" t="s">
        <v>747</v>
      </c>
      <c r="R211" s="42" t="s">
        <v>790</v>
      </c>
      <c r="S211" s="42" t="s">
        <v>791</v>
      </c>
      <c r="T211" s="42" t="s">
        <v>792</v>
      </c>
      <c r="U211" s="42" t="s">
        <v>1169</v>
      </c>
      <c r="V211" s="42" t="s">
        <v>793</v>
      </c>
      <c r="W211" s="42" t="s">
        <v>766</v>
      </c>
      <c r="X211" s="42" t="s">
        <v>1265</v>
      </c>
    </row>
    <row r="212" spans="1:24">
      <c r="A212" s="42" t="s">
        <v>2153</v>
      </c>
      <c r="B212" s="42" t="s">
        <v>2154</v>
      </c>
      <c r="C212" s="42" t="s">
        <v>1770</v>
      </c>
      <c r="D212" s="42" t="s">
        <v>2155</v>
      </c>
      <c r="E212" s="42" t="s">
        <v>2155</v>
      </c>
      <c r="F212" s="42" t="s">
        <v>746</v>
      </c>
      <c r="G212" s="42" t="s">
        <v>2156</v>
      </c>
      <c r="H212" s="42" t="s">
        <v>2157</v>
      </c>
      <c r="I212" s="42" t="s">
        <v>1167</v>
      </c>
      <c r="J212" s="42">
        <v>31500</v>
      </c>
      <c r="K212" s="42">
        <v>252000</v>
      </c>
      <c r="M212" s="42" t="e">
        <f>VLOOKUP(H212,[1]视频!$G$2:$M$83,6,FALSE)</f>
        <v>#N/A</v>
      </c>
      <c r="N212" s="68">
        <f t="shared" ref="N212:N254" si="39">K212/J212</f>
        <v>8</v>
      </c>
      <c r="O212" s="68">
        <f t="shared" ref="O212:O254" si="40">X212/J212</f>
        <v>9.5238095238095247E-3</v>
      </c>
      <c r="P212" s="68">
        <f t="shared" ref="P212:P218" si="41">X212/K212</f>
        <v>1.1904761904761906E-3</v>
      </c>
      <c r="Q212" s="42" t="s">
        <v>747</v>
      </c>
      <c r="R212" s="42" t="s">
        <v>2158</v>
      </c>
      <c r="S212" s="42" t="s">
        <v>749</v>
      </c>
      <c r="T212" s="42" t="s">
        <v>859</v>
      </c>
      <c r="U212" s="42" t="s">
        <v>1221</v>
      </c>
      <c r="V212" s="42" t="s">
        <v>1170</v>
      </c>
      <c r="W212" s="42" t="s">
        <v>820</v>
      </c>
      <c r="X212" s="42">
        <v>300</v>
      </c>
    </row>
    <row r="213" spans="1:24">
      <c r="A213" s="42" t="s">
        <v>2159</v>
      </c>
      <c r="B213" s="42" t="s">
        <v>522</v>
      </c>
      <c r="C213" s="42" t="s">
        <v>1770</v>
      </c>
      <c r="D213" s="42" t="s">
        <v>523</v>
      </c>
      <c r="E213" s="42" t="s">
        <v>2160</v>
      </c>
      <c r="F213" s="42" t="s">
        <v>746</v>
      </c>
      <c r="G213" s="42" t="s">
        <v>524</v>
      </c>
      <c r="H213" s="42" t="s">
        <v>2161</v>
      </c>
      <c r="I213" s="42" t="s">
        <v>1167</v>
      </c>
      <c r="J213" s="42">
        <v>11000</v>
      </c>
      <c r="K213" s="42">
        <v>87000</v>
      </c>
      <c r="M213" s="42" t="e">
        <f>VLOOKUP(H213,[1]视频!$G$2:$M$83,6,FALSE)</f>
        <v>#N/A</v>
      </c>
      <c r="N213" s="68">
        <f t="shared" si="39"/>
        <v>7.9090909090909092</v>
      </c>
      <c r="O213" s="68">
        <f t="shared" si="40"/>
        <v>1.8181818181818181E-2</v>
      </c>
      <c r="P213" s="68">
        <f t="shared" si="41"/>
        <v>2.2988505747126436E-3</v>
      </c>
      <c r="Q213" s="42" t="s">
        <v>747</v>
      </c>
      <c r="R213" s="42" t="s">
        <v>781</v>
      </c>
      <c r="S213" s="42" t="s">
        <v>818</v>
      </c>
      <c r="T213" s="42" t="s">
        <v>399</v>
      </c>
      <c r="U213" s="42" t="s">
        <v>1169</v>
      </c>
      <c r="V213" s="42" t="s">
        <v>1170</v>
      </c>
      <c r="W213" s="42" t="s">
        <v>820</v>
      </c>
      <c r="X213" s="42">
        <v>200</v>
      </c>
    </row>
    <row r="214" spans="1:24" hidden="1">
      <c r="A214" s="42" t="s">
        <v>2162</v>
      </c>
      <c r="B214" s="42" t="s">
        <v>2163</v>
      </c>
      <c r="D214" s="42" t="s">
        <v>2164</v>
      </c>
      <c r="E214" s="42" t="s">
        <v>2165</v>
      </c>
      <c r="F214" s="42" t="s">
        <v>759</v>
      </c>
      <c r="G214" s="42" t="s">
        <v>2166</v>
      </c>
      <c r="H214" s="42" t="s">
        <v>2167</v>
      </c>
      <c r="J214" s="42">
        <v>17000</v>
      </c>
      <c r="K214" s="42">
        <v>100000</v>
      </c>
      <c r="M214" s="42" t="e">
        <f>VLOOKUP(H214,[1]视频!$G$2:$M$83,6,FALSE)</f>
        <v>#N/A</v>
      </c>
      <c r="N214" s="68">
        <f t="shared" si="39"/>
        <v>5.882352941176471</v>
      </c>
      <c r="O214" s="68">
        <f t="shared" si="40"/>
        <v>1.1764705882352941E-2</v>
      </c>
      <c r="P214" s="68">
        <f t="shared" si="41"/>
        <v>2E-3</v>
      </c>
      <c r="Q214" s="42" t="s">
        <v>772</v>
      </c>
      <c r="R214" s="42" t="s">
        <v>753</v>
      </c>
      <c r="S214" s="42" t="s">
        <v>840</v>
      </c>
      <c r="T214" s="42" t="s">
        <v>859</v>
      </c>
      <c r="U214" s="42" t="s">
        <v>1169</v>
      </c>
      <c r="V214" s="42" t="s">
        <v>1170</v>
      </c>
      <c r="W214" s="42" t="s">
        <v>755</v>
      </c>
      <c r="X214" s="42">
        <v>200</v>
      </c>
    </row>
    <row r="215" spans="1:24">
      <c r="A215" s="42" t="s">
        <v>2168</v>
      </c>
      <c r="B215" s="42" t="s">
        <v>2169</v>
      </c>
      <c r="C215" s="42" t="s">
        <v>1770</v>
      </c>
      <c r="D215" s="42" t="s">
        <v>2170</v>
      </c>
      <c r="E215" s="42" t="s">
        <v>2171</v>
      </c>
      <c r="F215" s="42" t="s">
        <v>759</v>
      </c>
      <c r="G215" s="42" t="s">
        <v>2169</v>
      </c>
      <c r="H215" s="42" t="s">
        <v>2172</v>
      </c>
      <c r="I215" s="42" t="s">
        <v>1167</v>
      </c>
      <c r="J215" s="42">
        <v>11000</v>
      </c>
      <c r="K215" s="42">
        <v>81000</v>
      </c>
      <c r="M215" s="42" t="e">
        <f>VLOOKUP(H215,[1]视频!$G$2:$M$83,6,FALSE)</f>
        <v>#N/A</v>
      </c>
      <c r="N215" s="68">
        <f t="shared" si="39"/>
        <v>7.3636363636363633</v>
      </c>
      <c r="O215" s="68">
        <f t="shared" si="40"/>
        <v>1.8181818181818181E-2</v>
      </c>
      <c r="P215" s="68">
        <f t="shared" si="41"/>
        <v>2.4691358024691358E-3</v>
      </c>
      <c r="Q215" s="42" t="s">
        <v>772</v>
      </c>
      <c r="R215" s="42" t="s">
        <v>847</v>
      </c>
      <c r="S215" s="42" t="s">
        <v>1813</v>
      </c>
      <c r="T215" s="42" t="s">
        <v>399</v>
      </c>
      <c r="U215" s="42" t="s">
        <v>1169</v>
      </c>
      <c r="V215" s="42" t="s">
        <v>826</v>
      </c>
      <c r="W215" s="42" t="s">
        <v>820</v>
      </c>
      <c r="X215" s="42">
        <v>200</v>
      </c>
    </row>
    <row r="216" spans="1:24" hidden="1">
      <c r="A216" s="42" t="s">
        <v>2173</v>
      </c>
      <c r="B216" s="42" t="s">
        <v>2174</v>
      </c>
      <c r="D216" s="42" t="s">
        <v>2175</v>
      </c>
      <c r="E216" s="42" t="s">
        <v>2176</v>
      </c>
      <c r="F216" s="42" t="s">
        <v>759</v>
      </c>
      <c r="G216" s="42" t="s">
        <v>2174</v>
      </c>
      <c r="H216" s="42" t="s">
        <v>2177</v>
      </c>
      <c r="J216" s="42">
        <v>39500</v>
      </c>
      <c r="K216" s="42">
        <v>194000</v>
      </c>
      <c r="M216" s="42" t="e">
        <f>VLOOKUP(H216,[1]视频!$G$2:$M$83,6,FALSE)</f>
        <v>#N/A</v>
      </c>
      <c r="N216" s="68">
        <f t="shared" si="39"/>
        <v>4.9113924050632916</v>
      </c>
      <c r="O216" s="68">
        <f t="shared" si="40"/>
        <v>7.5949367088607592E-3</v>
      </c>
      <c r="P216" s="68">
        <f t="shared" si="41"/>
        <v>1.5463917525773195E-3</v>
      </c>
      <c r="Q216" s="42" t="s">
        <v>747</v>
      </c>
      <c r="R216" s="42" t="s">
        <v>2178</v>
      </c>
      <c r="S216" s="42" t="s">
        <v>1168</v>
      </c>
      <c r="T216" s="42" t="s">
        <v>859</v>
      </c>
      <c r="U216" s="42" t="s">
        <v>1221</v>
      </c>
      <c r="V216" s="42" t="s">
        <v>1253</v>
      </c>
      <c r="W216" s="42" t="s">
        <v>849</v>
      </c>
      <c r="X216" s="42">
        <v>300</v>
      </c>
    </row>
    <row r="217" spans="1:24" hidden="1">
      <c r="A217" s="42" t="s">
        <v>2179</v>
      </c>
      <c r="B217" s="42" t="s">
        <v>2180</v>
      </c>
      <c r="D217" s="42" t="s">
        <v>2181</v>
      </c>
      <c r="E217" s="42" t="s">
        <v>2182</v>
      </c>
      <c r="F217" s="42" t="s">
        <v>746</v>
      </c>
      <c r="G217" s="42" t="s">
        <v>2183</v>
      </c>
      <c r="H217" s="42" t="s">
        <v>2184</v>
      </c>
      <c r="J217" s="42">
        <v>11052</v>
      </c>
      <c r="K217" s="42">
        <v>41822</v>
      </c>
      <c r="M217" s="42" t="e">
        <f>VLOOKUP(H217,[1]视频!$G$2:$M$83,6,FALSE)</f>
        <v>#N/A</v>
      </c>
      <c r="N217" s="68">
        <f t="shared" si="39"/>
        <v>3.7841114730365546</v>
      </c>
      <c r="O217" s="68">
        <f t="shared" si="40"/>
        <v>1.8096272167933407E-2</v>
      </c>
      <c r="P217" s="68">
        <f t="shared" si="41"/>
        <v>4.7821720625508103E-3</v>
      </c>
      <c r="Q217" s="42" t="s">
        <v>747</v>
      </c>
      <c r="R217" s="42" t="s">
        <v>2185</v>
      </c>
      <c r="S217" s="42" t="s">
        <v>2186</v>
      </c>
      <c r="T217" s="42" t="s">
        <v>399</v>
      </c>
      <c r="U217" s="42" t="s">
        <v>1169</v>
      </c>
      <c r="V217" s="42" t="s">
        <v>1170</v>
      </c>
      <c r="W217" s="42" t="s">
        <v>784</v>
      </c>
      <c r="X217" s="42">
        <v>200</v>
      </c>
    </row>
    <row r="218" spans="1:24" hidden="1">
      <c r="A218" s="42" t="s">
        <v>2187</v>
      </c>
      <c r="B218" s="42" t="s">
        <v>2188</v>
      </c>
      <c r="D218" s="42" t="s">
        <v>2189</v>
      </c>
      <c r="E218" s="42" t="s">
        <v>2190</v>
      </c>
      <c r="F218" s="42" t="s">
        <v>759</v>
      </c>
      <c r="G218" s="42" t="s">
        <v>2188</v>
      </c>
      <c r="H218" s="42" t="s">
        <v>2191</v>
      </c>
      <c r="J218" s="42">
        <v>16000</v>
      </c>
      <c r="K218" s="42">
        <v>26000</v>
      </c>
      <c r="M218" s="42" t="e">
        <f>VLOOKUP(H218,[1]视频!$G$2:$M$83,6,FALSE)</f>
        <v>#N/A</v>
      </c>
      <c r="N218" s="68">
        <f t="shared" si="39"/>
        <v>1.625</v>
      </c>
      <c r="O218" s="68">
        <f t="shared" si="40"/>
        <v>1.2500000000000001E-2</v>
      </c>
      <c r="P218" s="68">
        <f t="shared" si="41"/>
        <v>7.6923076923076927E-3</v>
      </c>
      <c r="Q218" s="42" t="s">
        <v>747</v>
      </c>
      <c r="R218" s="42" t="s">
        <v>2149</v>
      </c>
      <c r="S218" s="42" t="s">
        <v>2192</v>
      </c>
      <c r="T218" s="42" t="s">
        <v>750</v>
      </c>
      <c r="U218" s="42" t="s">
        <v>1169</v>
      </c>
      <c r="V218" s="42" t="s">
        <v>826</v>
      </c>
      <c r="W218" s="42" t="s">
        <v>1907</v>
      </c>
      <c r="X218" s="42">
        <v>200</v>
      </c>
    </row>
    <row r="219" spans="1:24" hidden="1">
      <c r="A219" s="42" t="s">
        <v>2193</v>
      </c>
      <c r="B219" s="42" t="s">
        <v>2194</v>
      </c>
      <c r="D219" s="42" t="s">
        <v>2195</v>
      </c>
      <c r="E219" s="42" t="s">
        <v>2195</v>
      </c>
      <c r="F219" s="42" t="s">
        <v>746</v>
      </c>
      <c r="G219" s="42" t="s">
        <v>2196</v>
      </c>
      <c r="H219" s="42" t="s">
        <v>2197</v>
      </c>
      <c r="I219" s="44"/>
      <c r="J219" s="42">
        <v>44000</v>
      </c>
      <c r="K219" s="42">
        <v>260000</v>
      </c>
      <c r="M219" s="42" t="e">
        <f>VLOOKUP(H219,[1]视频!$G$2:$M$83,6,FALSE)</f>
        <v>#N/A</v>
      </c>
      <c r="N219" s="68">
        <f t="shared" si="39"/>
        <v>5.9090909090909092</v>
      </c>
      <c r="O219" s="68">
        <f t="shared" si="40"/>
        <v>6.8181818181818179E-3</v>
      </c>
      <c r="P219" s="68">
        <f>U219/K219</f>
        <v>1.9230769230769232E-3</v>
      </c>
      <c r="Q219" s="42" t="s">
        <v>747</v>
      </c>
      <c r="R219" s="42" t="s">
        <v>753</v>
      </c>
      <c r="S219" s="42" t="s">
        <v>1416</v>
      </c>
      <c r="T219" s="42" t="s">
        <v>1215</v>
      </c>
      <c r="U219" s="42">
        <v>500</v>
      </c>
      <c r="V219" s="42" t="s">
        <v>1523</v>
      </c>
      <c r="W219" s="42" t="s">
        <v>820</v>
      </c>
      <c r="X219" s="42">
        <v>300</v>
      </c>
    </row>
    <row r="220" spans="1:24">
      <c r="A220" s="42" t="s">
        <v>2198</v>
      </c>
      <c r="B220" s="42" t="s">
        <v>383</v>
      </c>
      <c r="C220" s="42" t="s">
        <v>1770</v>
      </c>
      <c r="D220" s="42" t="s">
        <v>384</v>
      </c>
      <c r="E220" s="42" t="s">
        <v>387</v>
      </c>
      <c r="F220" s="42" t="s">
        <v>837</v>
      </c>
      <c r="G220" s="42" t="s">
        <v>385</v>
      </c>
      <c r="H220" s="42" t="s">
        <v>386</v>
      </c>
      <c r="I220" s="42" t="s">
        <v>1167</v>
      </c>
      <c r="J220" s="42">
        <v>39000</v>
      </c>
      <c r="K220" s="42">
        <v>283000</v>
      </c>
      <c r="M220" s="42" t="e">
        <f>VLOOKUP(H220,[1]视频!$G$2:$M$83,6,FALSE)</f>
        <v>#N/A</v>
      </c>
      <c r="N220" s="68">
        <f t="shared" si="39"/>
        <v>7.2564102564102564</v>
      </c>
      <c r="O220" s="68">
        <f t="shared" si="40"/>
        <v>7.6923076923076927E-3</v>
      </c>
      <c r="P220" s="68">
        <f t="shared" ref="P220:P254" si="42">X220/K220</f>
        <v>1.0600706713780918E-3</v>
      </c>
      <c r="Q220" s="42" t="s">
        <v>772</v>
      </c>
      <c r="R220" s="42" t="s">
        <v>2199</v>
      </c>
      <c r="S220" s="42" t="s">
        <v>979</v>
      </c>
      <c r="T220" s="42" t="s">
        <v>399</v>
      </c>
      <c r="U220" s="42" t="s">
        <v>1221</v>
      </c>
      <c r="V220" s="42" t="s">
        <v>2200</v>
      </c>
      <c r="W220" s="42" t="s">
        <v>820</v>
      </c>
      <c r="X220" s="42">
        <v>300</v>
      </c>
    </row>
    <row r="221" spans="1:24" hidden="1">
      <c r="A221" s="42" t="s">
        <v>2201</v>
      </c>
      <c r="B221" s="42" t="s">
        <v>2202</v>
      </c>
      <c r="D221" s="42" t="s">
        <v>2203</v>
      </c>
      <c r="E221" s="42" t="s">
        <v>2203</v>
      </c>
      <c r="F221" s="42" t="s">
        <v>759</v>
      </c>
      <c r="G221" s="42" t="s">
        <v>2204</v>
      </c>
      <c r="H221" s="42" t="s">
        <v>2205</v>
      </c>
      <c r="J221" s="42">
        <v>31000</v>
      </c>
      <c r="K221" s="42">
        <v>61900</v>
      </c>
      <c r="M221" s="42" t="e">
        <f>VLOOKUP(H221,[1]视频!$G$2:$M$83,6,FALSE)</f>
        <v>#N/A</v>
      </c>
      <c r="N221" s="68">
        <f t="shared" si="39"/>
        <v>1.9967741935483871</v>
      </c>
      <c r="O221" s="68">
        <f t="shared" si="40"/>
        <v>9.6774193548387101E-3</v>
      </c>
      <c r="P221" s="68">
        <f t="shared" si="42"/>
        <v>4.8465266558966073E-3</v>
      </c>
      <c r="Q221" s="42" t="s">
        <v>747</v>
      </c>
      <c r="R221" s="42" t="s">
        <v>2206</v>
      </c>
      <c r="S221" s="42" t="s">
        <v>749</v>
      </c>
      <c r="T221" s="42" t="s">
        <v>399</v>
      </c>
      <c r="U221" s="42" t="s">
        <v>1221</v>
      </c>
      <c r="V221" s="42" t="s">
        <v>1523</v>
      </c>
      <c r="W221" s="42" t="s">
        <v>755</v>
      </c>
      <c r="X221" s="42">
        <v>300</v>
      </c>
    </row>
    <row r="222" spans="1:24" hidden="1">
      <c r="A222" s="42" t="s">
        <v>2207</v>
      </c>
      <c r="B222" s="42" t="s">
        <v>2208</v>
      </c>
      <c r="D222" s="42" t="s">
        <v>2209</v>
      </c>
      <c r="E222" s="42" t="s">
        <v>2210</v>
      </c>
      <c r="F222" s="42" t="s">
        <v>759</v>
      </c>
      <c r="G222" s="42" t="s">
        <v>2211</v>
      </c>
      <c r="H222" s="42" t="s">
        <v>2212</v>
      </c>
      <c r="J222" s="42">
        <v>11000</v>
      </c>
      <c r="K222" s="42">
        <v>31900</v>
      </c>
      <c r="M222" s="42" t="e">
        <f>VLOOKUP(H222,[1]视频!$G$2:$M$83,6,FALSE)</f>
        <v>#N/A</v>
      </c>
      <c r="N222" s="68">
        <f t="shared" si="39"/>
        <v>2.9</v>
      </c>
      <c r="O222" s="68">
        <f t="shared" si="40"/>
        <v>1.8181818181818181E-2</v>
      </c>
      <c r="P222" s="68">
        <f t="shared" si="42"/>
        <v>6.269592476489028E-3</v>
      </c>
      <c r="Q222" s="42" t="s">
        <v>747</v>
      </c>
      <c r="R222" s="42" t="s">
        <v>2213</v>
      </c>
      <c r="S222" s="42" t="s">
        <v>782</v>
      </c>
      <c r="T222" s="42" t="s">
        <v>399</v>
      </c>
      <c r="U222" s="42" t="s">
        <v>1169</v>
      </c>
      <c r="V222" s="42" t="s">
        <v>1170</v>
      </c>
      <c r="W222" s="42" t="s">
        <v>755</v>
      </c>
      <c r="X222" s="42">
        <v>200</v>
      </c>
    </row>
    <row r="223" spans="1:24">
      <c r="A223" s="42" t="s">
        <v>2214</v>
      </c>
      <c r="B223" s="42" t="s">
        <v>391</v>
      </c>
      <c r="C223" s="42" t="s">
        <v>1770</v>
      </c>
      <c r="D223" s="42" t="s">
        <v>392</v>
      </c>
      <c r="E223" s="42" t="s">
        <v>394</v>
      </c>
      <c r="F223" s="42" t="s">
        <v>746</v>
      </c>
      <c r="G223" s="42" t="s">
        <v>391</v>
      </c>
      <c r="H223" s="42" t="s">
        <v>393</v>
      </c>
      <c r="I223" s="42" t="s">
        <v>1167</v>
      </c>
      <c r="J223" s="42">
        <v>31000</v>
      </c>
      <c r="K223" s="42">
        <v>190000</v>
      </c>
      <c r="M223" s="42" t="e">
        <f>VLOOKUP(H223,[1]视频!$G$2:$M$83,6,FALSE)</f>
        <v>#N/A</v>
      </c>
      <c r="N223" s="68">
        <f t="shared" si="39"/>
        <v>6.129032258064516</v>
      </c>
      <c r="O223" s="68">
        <f t="shared" si="40"/>
        <v>9.6774193548387101E-3</v>
      </c>
      <c r="P223" s="68">
        <f t="shared" si="42"/>
        <v>1.5789473684210526E-3</v>
      </c>
      <c r="Q223" s="42" t="s">
        <v>772</v>
      </c>
      <c r="R223" s="42" t="s">
        <v>2215</v>
      </c>
      <c r="S223" s="42" t="s">
        <v>749</v>
      </c>
      <c r="T223" s="42" t="s">
        <v>827</v>
      </c>
      <c r="U223" s="42" t="s">
        <v>1221</v>
      </c>
      <c r="V223" s="42" t="s">
        <v>1170</v>
      </c>
      <c r="W223" s="42" t="s">
        <v>820</v>
      </c>
      <c r="X223" s="42">
        <v>300</v>
      </c>
    </row>
    <row r="224" spans="1:24">
      <c r="A224" s="42" t="s">
        <v>2216</v>
      </c>
      <c r="B224" s="42" t="s">
        <v>2217</v>
      </c>
      <c r="C224" s="42" t="s">
        <v>1770</v>
      </c>
      <c r="D224" s="42" t="s">
        <v>2217</v>
      </c>
      <c r="E224" s="42" t="s">
        <v>2218</v>
      </c>
      <c r="F224" s="42" t="s">
        <v>759</v>
      </c>
      <c r="G224" s="42" t="s">
        <v>2217</v>
      </c>
      <c r="H224" s="42" t="s">
        <v>2219</v>
      </c>
      <c r="I224" s="42" t="s">
        <v>1167</v>
      </c>
      <c r="J224" s="42">
        <v>11000</v>
      </c>
      <c r="K224" s="42">
        <v>76000</v>
      </c>
      <c r="M224" s="42" t="e">
        <f>VLOOKUP(H224,[1]视频!$G$2:$M$83,6,FALSE)</f>
        <v>#N/A</v>
      </c>
      <c r="N224" s="68">
        <f t="shared" si="39"/>
        <v>6.9090909090909092</v>
      </c>
      <c r="O224" s="68">
        <f t="shared" si="40"/>
        <v>1.8181818181818181E-2</v>
      </c>
      <c r="P224" s="68">
        <f t="shared" si="42"/>
        <v>2.631578947368421E-3</v>
      </c>
      <c r="Q224" s="42" t="s">
        <v>772</v>
      </c>
      <c r="R224" s="42" t="s">
        <v>2220</v>
      </c>
      <c r="S224" s="42" t="s">
        <v>852</v>
      </c>
      <c r="T224" s="42" t="s">
        <v>399</v>
      </c>
      <c r="U224" s="42" t="s">
        <v>1169</v>
      </c>
      <c r="V224" s="42" t="s">
        <v>1170</v>
      </c>
      <c r="W224" s="42" t="s">
        <v>775</v>
      </c>
      <c r="X224" s="42">
        <v>200</v>
      </c>
    </row>
    <row r="225" spans="1:24">
      <c r="A225" s="42" t="s">
        <v>2221</v>
      </c>
      <c r="B225" s="42" t="s">
        <v>2222</v>
      </c>
      <c r="C225" s="42" t="s">
        <v>1867</v>
      </c>
      <c r="D225" s="42" t="s">
        <v>2223</v>
      </c>
      <c r="E225" s="42" t="s">
        <v>2224</v>
      </c>
      <c r="F225" s="42" t="s">
        <v>746</v>
      </c>
      <c r="G225" s="42" t="s">
        <v>2225</v>
      </c>
      <c r="H225" s="42" t="s">
        <v>2226</v>
      </c>
      <c r="I225" s="42" t="s">
        <v>1167</v>
      </c>
      <c r="J225" s="42">
        <v>27000</v>
      </c>
      <c r="K225" s="42">
        <v>262000</v>
      </c>
      <c r="M225" s="42" t="e">
        <f>VLOOKUP(H225,[1]视频!$G$2:$M$83,6,FALSE)</f>
        <v>#N/A</v>
      </c>
      <c r="N225" s="68">
        <f t="shared" si="39"/>
        <v>9.7037037037037042</v>
      </c>
      <c r="O225" s="68">
        <f t="shared" si="40"/>
        <v>7.4074074074074077E-3</v>
      </c>
      <c r="P225" s="68">
        <f t="shared" si="42"/>
        <v>7.6335877862595419E-4</v>
      </c>
      <c r="Q225" s="42" t="s">
        <v>747</v>
      </c>
      <c r="R225" s="42" t="s">
        <v>2227</v>
      </c>
      <c r="S225" s="42" t="s">
        <v>2228</v>
      </c>
      <c r="T225" s="42" t="s">
        <v>859</v>
      </c>
      <c r="U225" s="42" t="s">
        <v>1169</v>
      </c>
      <c r="V225" s="42" t="s">
        <v>818</v>
      </c>
      <c r="W225" s="42" t="s">
        <v>798</v>
      </c>
      <c r="X225" s="42">
        <v>200</v>
      </c>
    </row>
    <row r="226" spans="1:24">
      <c r="A226" s="42" t="s">
        <v>2229</v>
      </c>
      <c r="B226" s="42" t="s">
        <v>2230</v>
      </c>
      <c r="C226" s="42" t="s">
        <v>1867</v>
      </c>
      <c r="D226" s="42" t="s">
        <v>2231</v>
      </c>
      <c r="E226" s="42" t="s">
        <v>2232</v>
      </c>
      <c r="F226" s="42" t="s">
        <v>759</v>
      </c>
      <c r="G226" s="42" t="s">
        <v>2230</v>
      </c>
      <c r="H226" s="42" t="s">
        <v>2233</v>
      </c>
      <c r="I226" s="42" t="s">
        <v>1167</v>
      </c>
      <c r="J226" s="42">
        <v>12000</v>
      </c>
      <c r="K226" s="42">
        <v>108000</v>
      </c>
      <c r="M226" s="42" t="e">
        <f>VLOOKUP(H226,[1]视频!$G$2:$M$83,6,FALSE)</f>
        <v>#N/A</v>
      </c>
      <c r="N226" s="68">
        <f t="shared" si="39"/>
        <v>9</v>
      </c>
      <c r="O226" s="68">
        <f t="shared" si="40"/>
        <v>1.6666666666666666E-2</v>
      </c>
      <c r="P226" s="68">
        <f t="shared" si="42"/>
        <v>1.8518518518518519E-3</v>
      </c>
      <c r="Q226" s="42" t="s">
        <v>772</v>
      </c>
      <c r="R226" s="42" t="s">
        <v>1507</v>
      </c>
      <c r="S226" s="42" t="s">
        <v>2234</v>
      </c>
      <c r="T226" s="42" t="s">
        <v>750</v>
      </c>
      <c r="U226" s="42" t="s">
        <v>1169</v>
      </c>
      <c r="V226" s="42" t="s">
        <v>2235</v>
      </c>
      <c r="W226" s="42" t="s">
        <v>798</v>
      </c>
      <c r="X226" s="42">
        <v>200</v>
      </c>
    </row>
    <row r="227" spans="1:24">
      <c r="A227" s="42" t="s">
        <v>2236</v>
      </c>
      <c r="B227" s="42" t="s">
        <v>399</v>
      </c>
      <c r="C227" s="42" t="s">
        <v>1867</v>
      </c>
      <c r="D227" s="42" t="s">
        <v>400</v>
      </c>
      <c r="E227" s="42" t="s">
        <v>403</v>
      </c>
      <c r="F227" s="42" t="s">
        <v>746</v>
      </c>
      <c r="G227" s="42" t="s">
        <v>401</v>
      </c>
      <c r="H227" s="42" t="s">
        <v>402</v>
      </c>
      <c r="I227" s="42" t="s">
        <v>1167</v>
      </c>
      <c r="J227" s="42">
        <v>14865</v>
      </c>
      <c r="K227" s="42">
        <v>122586</v>
      </c>
      <c r="M227" s="42" t="e">
        <f>VLOOKUP(H227,[1]视频!$G$2:$M$83,6,FALSE)</f>
        <v>#N/A</v>
      </c>
      <c r="N227" s="68">
        <f t="shared" si="39"/>
        <v>8.2466195761856707</v>
      </c>
      <c r="O227" s="68">
        <f t="shared" si="40"/>
        <v>1.3454423141607804E-2</v>
      </c>
      <c r="P227" s="68">
        <f t="shared" si="42"/>
        <v>1.6315076762436168E-3</v>
      </c>
      <c r="Q227" s="42" t="s">
        <v>772</v>
      </c>
      <c r="R227" s="42" t="s">
        <v>1275</v>
      </c>
      <c r="S227" s="42" t="s">
        <v>818</v>
      </c>
      <c r="T227" s="42" t="s">
        <v>399</v>
      </c>
      <c r="U227" s="42" t="s">
        <v>1169</v>
      </c>
      <c r="V227" s="42" t="s">
        <v>818</v>
      </c>
      <c r="W227" s="42" t="s">
        <v>798</v>
      </c>
      <c r="X227" s="42">
        <v>200</v>
      </c>
    </row>
    <row r="228" spans="1:24" hidden="1">
      <c r="A228" s="42" t="s">
        <v>2237</v>
      </c>
      <c r="B228" s="42" t="s">
        <v>2238</v>
      </c>
      <c r="D228" s="42" t="s">
        <v>2239</v>
      </c>
      <c r="E228" s="42" t="s">
        <v>2239</v>
      </c>
      <c r="F228" s="42" t="s">
        <v>746</v>
      </c>
      <c r="G228" s="42" t="s">
        <v>2240</v>
      </c>
      <c r="H228" s="42" t="s">
        <v>2241</v>
      </c>
      <c r="J228" s="42">
        <v>32000</v>
      </c>
      <c r="K228" s="42">
        <v>109000</v>
      </c>
      <c r="M228" s="42" t="e">
        <f>VLOOKUP(H228,[1]视频!$G$2:$M$83,6,FALSE)</f>
        <v>#N/A</v>
      </c>
      <c r="N228" s="68">
        <f t="shared" si="39"/>
        <v>3.40625</v>
      </c>
      <c r="O228" s="68">
        <f t="shared" si="40"/>
        <v>9.3749999999999997E-3</v>
      </c>
      <c r="P228" s="68">
        <f t="shared" si="42"/>
        <v>2.7522935779816515E-3</v>
      </c>
      <c r="Q228" s="42" t="s">
        <v>747</v>
      </c>
      <c r="R228" s="42" t="s">
        <v>2003</v>
      </c>
      <c r="S228" s="42" t="s">
        <v>2242</v>
      </c>
      <c r="T228" s="42" t="s">
        <v>859</v>
      </c>
      <c r="U228" s="42" t="s">
        <v>1221</v>
      </c>
      <c r="V228" s="42" t="s">
        <v>2243</v>
      </c>
      <c r="W228" s="42" t="s">
        <v>1996</v>
      </c>
      <c r="X228" s="42">
        <v>300</v>
      </c>
    </row>
    <row r="229" spans="1:24" hidden="1">
      <c r="A229" s="42" t="s">
        <v>2244</v>
      </c>
      <c r="B229" s="42" t="s">
        <v>2245</v>
      </c>
      <c r="D229" s="42" t="s">
        <v>2246</v>
      </c>
      <c r="E229" s="42" t="s">
        <v>2247</v>
      </c>
      <c r="F229" s="42" t="s">
        <v>759</v>
      </c>
      <c r="G229" s="42" t="s">
        <v>2245</v>
      </c>
      <c r="H229" s="42" t="s">
        <v>2248</v>
      </c>
      <c r="J229" s="42">
        <v>51000</v>
      </c>
      <c r="K229" s="42">
        <v>119000</v>
      </c>
      <c r="M229" s="42" t="e">
        <f>VLOOKUP(H229,[1]视频!$G$2:$M$83,6,FALSE)</f>
        <v>#N/A</v>
      </c>
      <c r="N229" s="68">
        <f t="shared" si="39"/>
        <v>2.3333333333333335</v>
      </c>
      <c r="O229" s="68">
        <f t="shared" si="40"/>
        <v>5.8823529411764705E-3</v>
      </c>
      <c r="P229" s="68">
        <f t="shared" si="42"/>
        <v>2.5210084033613447E-3</v>
      </c>
      <c r="Q229" s="42" t="s">
        <v>772</v>
      </c>
      <c r="R229" s="42" t="s">
        <v>2249</v>
      </c>
      <c r="S229" s="42" t="s">
        <v>1785</v>
      </c>
      <c r="T229" s="42" t="s">
        <v>859</v>
      </c>
      <c r="U229" s="42" t="s">
        <v>1221</v>
      </c>
      <c r="V229" s="42" t="s">
        <v>1170</v>
      </c>
      <c r="W229" s="42" t="s">
        <v>820</v>
      </c>
      <c r="X229" s="42">
        <v>300</v>
      </c>
    </row>
    <row r="230" spans="1:24" hidden="1">
      <c r="A230" s="42" t="s">
        <v>2250</v>
      </c>
      <c r="B230" s="42" t="s">
        <v>2251</v>
      </c>
      <c r="D230" s="42" t="s">
        <v>2252</v>
      </c>
      <c r="E230" s="42" t="s">
        <v>2252</v>
      </c>
      <c r="F230" s="42" t="s">
        <v>837</v>
      </c>
      <c r="G230" s="42" t="s">
        <v>2251</v>
      </c>
      <c r="H230" s="42" t="s">
        <v>2253</v>
      </c>
      <c r="J230" s="42">
        <v>48000</v>
      </c>
      <c r="K230" s="42">
        <v>75000</v>
      </c>
      <c r="M230" s="42" t="e">
        <f>VLOOKUP(H230,[1]视频!$G$2:$M$83,6,FALSE)</f>
        <v>#N/A</v>
      </c>
      <c r="N230" s="68">
        <f t="shared" si="39"/>
        <v>1.5625</v>
      </c>
      <c r="O230" s="68">
        <f t="shared" si="40"/>
        <v>6.2500000000000003E-3</v>
      </c>
      <c r="P230" s="68">
        <f t="shared" si="42"/>
        <v>4.0000000000000001E-3</v>
      </c>
      <c r="Q230" s="42" t="s">
        <v>838</v>
      </c>
      <c r="R230" s="42" t="s">
        <v>1109</v>
      </c>
      <c r="S230" s="42" t="s">
        <v>749</v>
      </c>
      <c r="T230" s="42" t="s">
        <v>399</v>
      </c>
      <c r="U230" s="42" t="s">
        <v>1221</v>
      </c>
      <c r="V230" s="42" t="s">
        <v>2254</v>
      </c>
      <c r="W230" s="42" t="s">
        <v>2255</v>
      </c>
      <c r="X230" s="42">
        <v>300</v>
      </c>
    </row>
    <row r="231" spans="1:24">
      <c r="A231" s="42" t="s">
        <v>2256</v>
      </c>
      <c r="B231" s="42" t="s">
        <v>408</v>
      </c>
      <c r="C231" s="42" t="s">
        <v>1867</v>
      </c>
      <c r="D231" s="42" t="s">
        <v>409</v>
      </c>
      <c r="E231" s="42" t="s">
        <v>411</v>
      </c>
      <c r="F231" s="42" t="s">
        <v>746</v>
      </c>
      <c r="G231" s="42" t="s">
        <v>409</v>
      </c>
      <c r="H231" s="42" t="s">
        <v>410</v>
      </c>
      <c r="I231" s="42" t="s">
        <v>1167</v>
      </c>
      <c r="J231" s="42">
        <v>10300</v>
      </c>
      <c r="K231" s="42">
        <v>78000</v>
      </c>
      <c r="M231" s="42" t="e">
        <f>VLOOKUP(H231,[1]视频!$G$2:$M$83,6,FALSE)</f>
        <v>#N/A</v>
      </c>
      <c r="N231" s="68">
        <f t="shared" si="39"/>
        <v>7.5728155339805827</v>
      </c>
      <c r="O231" s="68">
        <f t="shared" si="40"/>
        <v>1.9417475728155338E-2</v>
      </c>
      <c r="P231" s="68">
        <f t="shared" si="42"/>
        <v>2.5641025641025641E-3</v>
      </c>
      <c r="Q231" s="42" t="s">
        <v>747</v>
      </c>
      <c r="R231" s="42" t="s">
        <v>753</v>
      </c>
      <c r="S231" s="42" t="s">
        <v>749</v>
      </c>
      <c r="T231" s="42" t="s">
        <v>750</v>
      </c>
      <c r="U231" s="42" t="s">
        <v>1169</v>
      </c>
      <c r="V231" s="42" t="s">
        <v>1170</v>
      </c>
      <c r="W231" s="42" t="s">
        <v>798</v>
      </c>
      <c r="X231" s="42">
        <v>200</v>
      </c>
    </row>
    <row r="232" spans="1:24" hidden="1">
      <c r="A232" s="42" t="s">
        <v>2257</v>
      </c>
      <c r="B232" s="42" t="s">
        <v>2258</v>
      </c>
      <c r="D232" s="42" t="s">
        <v>2258</v>
      </c>
      <c r="E232" s="42" t="s">
        <v>2259</v>
      </c>
      <c r="F232" s="42" t="s">
        <v>746</v>
      </c>
      <c r="G232" s="42" t="s">
        <v>2258</v>
      </c>
      <c r="H232" s="42" t="s">
        <v>2260</v>
      </c>
      <c r="J232" s="42">
        <v>11000</v>
      </c>
      <c r="K232" s="42">
        <v>24000</v>
      </c>
      <c r="M232" s="42" t="e">
        <f>VLOOKUP(H232,[1]视频!$G$2:$M$83,6,FALSE)</f>
        <v>#N/A</v>
      </c>
      <c r="N232" s="68">
        <f t="shared" si="39"/>
        <v>2.1818181818181817</v>
      </c>
      <c r="O232" s="68">
        <f t="shared" si="40"/>
        <v>1.8181818181818181E-2</v>
      </c>
      <c r="P232" s="68">
        <f t="shared" si="42"/>
        <v>8.3333333333333332E-3</v>
      </c>
      <c r="Q232" s="42" t="s">
        <v>747</v>
      </c>
      <c r="R232" s="42" t="s">
        <v>781</v>
      </c>
      <c r="S232" s="42" t="s">
        <v>749</v>
      </c>
      <c r="T232" s="42" t="s">
        <v>754</v>
      </c>
      <c r="U232" s="42" t="s">
        <v>1169</v>
      </c>
      <c r="V232" s="42" t="s">
        <v>1170</v>
      </c>
      <c r="W232" s="42" t="s">
        <v>2261</v>
      </c>
      <c r="X232" s="42">
        <v>200</v>
      </c>
    </row>
    <row r="233" spans="1:24" hidden="1">
      <c r="A233" s="42" t="s">
        <v>2262</v>
      </c>
      <c r="B233" s="42" t="s">
        <v>2263</v>
      </c>
      <c r="D233" s="42" t="s">
        <v>2264</v>
      </c>
      <c r="E233" s="42" t="s">
        <v>2264</v>
      </c>
      <c r="F233" s="42" t="s">
        <v>746</v>
      </c>
      <c r="G233" s="42" t="s">
        <v>2265</v>
      </c>
      <c r="H233" s="42" t="s">
        <v>2266</v>
      </c>
      <c r="J233" s="42">
        <v>11000</v>
      </c>
      <c r="K233" s="42">
        <v>31000</v>
      </c>
      <c r="M233" s="42" t="e">
        <f>VLOOKUP(H233,[1]视频!$G$2:$M$83,6,FALSE)</f>
        <v>#N/A</v>
      </c>
      <c r="N233" s="68">
        <f t="shared" si="39"/>
        <v>2.8181818181818183</v>
      </c>
      <c r="O233" s="68">
        <f t="shared" si="40"/>
        <v>1.8181818181818181E-2</v>
      </c>
      <c r="P233" s="68">
        <f t="shared" si="42"/>
        <v>6.4516129032258064E-3</v>
      </c>
      <c r="Q233" s="42" t="s">
        <v>772</v>
      </c>
      <c r="R233" s="42" t="s">
        <v>2267</v>
      </c>
      <c r="S233" s="42" t="s">
        <v>840</v>
      </c>
      <c r="T233" s="42" t="s">
        <v>859</v>
      </c>
      <c r="U233" s="42" t="s">
        <v>1169</v>
      </c>
      <c r="V233" s="42" t="s">
        <v>827</v>
      </c>
      <c r="W233" s="42" t="s">
        <v>766</v>
      </c>
      <c r="X233" s="42">
        <v>200</v>
      </c>
    </row>
    <row r="234" spans="1:24" hidden="1">
      <c r="A234" s="42" t="s">
        <v>2268</v>
      </c>
      <c r="B234" s="42" t="s">
        <v>2269</v>
      </c>
      <c r="D234" s="42" t="s">
        <v>2270</v>
      </c>
      <c r="E234" s="42" t="s">
        <v>2271</v>
      </c>
      <c r="F234" s="42" t="s">
        <v>746</v>
      </c>
      <c r="G234" s="42" t="s">
        <v>2272</v>
      </c>
      <c r="H234" s="42" t="s">
        <v>2273</v>
      </c>
      <c r="J234" s="42">
        <v>16000</v>
      </c>
      <c r="K234" s="42">
        <v>20000</v>
      </c>
      <c r="M234" s="42" t="e">
        <f>VLOOKUP(H234,[1]视频!$G$2:$M$83,6,FALSE)</f>
        <v>#N/A</v>
      </c>
      <c r="N234" s="68">
        <f t="shared" si="39"/>
        <v>1.25</v>
      </c>
      <c r="O234" s="68">
        <f t="shared" si="40"/>
        <v>1.2500000000000001E-2</v>
      </c>
      <c r="P234" s="68">
        <f t="shared" si="42"/>
        <v>0.01</v>
      </c>
      <c r="Q234" s="42" t="s">
        <v>747</v>
      </c>
      <c r="R234" s="42" t="s">
        <v>2274</v>
      </c>
      <c r="S234" s="42" t="s">
        <v>852</v>
      </c>
      <c r="T234" s="42" t="s">
        <v>399</v>
      </c>
      <c r="U234" s="42" t="s">
        <v>1169</v>
      </c>
      <c r="V234" s="42" t="s">
        <v>1170</v>
      </c>
      <c r="W234" s="42" t="s">
        <v>803</v>
      </c>
      <c r="X234" s="42">
        <v>200</v>
      </c>
    </row>
    <row r="235" spans="1:24" hidden="1">
      <c r="A235" s="42" t="s">
        <v>2275</v>
      </c>
      <c r="B235" s="42" t="s">
        <v>2276</v>
      </c>
      <c r="D235" s="42" t="s">
        <v>2277</v>
      </c>
      <c r="E235" s="42" t="s">
        <v>2278</v>
      </c>
      <c r="F235" s="42" t="s">
        <v>746</v>
      </c>
      <c r="G235" s="42" t="s">
        <v>2276</v>
      </c>
      <c r="H235" s="42" t="s">
        <v>2279</v>
      </c>
      <c r="J235" s="42">
        <v>12220</v>
      </c>
      <c r="K235" s="42">
        <v>41898</v>
      </c>
      <c r="M235" s="42" t="e">
        <f>VLOOKUP(H235,[1]视频!$G$2:$M$83,6,FALSE)</f>
        <v>#N/A</v>
      </c>
      <c r="N235" s="68">
        <f t="shared" si="39"/>
        <v>3.4286415711947629</v>
      </c>
      <c r="O235" s="68">
        <f t="shared" si="40"/>
        <v>1.6366612111292964E-2</v>
      </c>
      <c r="P235" s="68">
        <f t="shared" si="42"/>
        <v>4.7734975416487664E-3</v>
      </c>
      <c r="Q235" s="42" t="s">
        <v>747</v>
      </c>
      <c r="R235" s="42" t="s">
        <v>1738</v>
      </c>
      <c r="S235" s="42" t="s">
        <v>840</v>
      </c>
      <c r="T235" s="42" t="s">
        <v>750</v>
      </c>
      <c r="U235" s="42" t="s">
        <v>1169</v>
      </c>
      <c r="V235" s="42" t="s">
        <v>2280</v>
      </c>
      <c r="W235" s="42" t="s">
        <v>755</v>
      </c>
      <c r="X235" s="42">
        <v>200</v>
      </c>
    </row>
    <row r="236" spans="1:24" hidden="1">
      <c r="A236" s="42" t="s">
        <v>2281</v>
      </c>
      <c r="B236" s="42" t="s">
        <v>2282</v>
      </c>
      <c r="D236" s="42" t="s">
        <v>2283</v>
      </c>
      <c r="E236" s="42" t="s">
        <v>2284</v>
      </c>
      <c r="F236" s="42" t="s">
        <v>746</v>
      </c>
      <c r="G236" s="42" t="s">
        <v>2285</v>
      </c>
      <c r="H236" s="42" t="s">
        <v>2286</v>
      </c>
      <c r="J236" s="42">
        <v>16100</v>
      </c>
      <c r="K236" s="42">
        <v>35000</v>
      </c>
      <c r="M236" s="42" t="e">
        <f>VLOOKUP(H236,[1]视频!$G$2:$M$83,6,FALSE)</f>
        <v>#N/A</v>
      </c>
      <c r="N236" s="68">
        <f t="shared" si="39"/>
        <v>2.1739130434782608</v>
      </c>
      <c r="O236" s="68">
        <f t="shared" si="40"/>
        <v>1.2422360248447204E-2</v>
      </c>
      <c r="P236" s="68">
        <f t="shared" si="42"/>
        <v>5.7142857142857143E-3</v>
      </c>
      <c r="Q236" s="42" t="s">
        <v>747</v>
      </c>
      <c r="R236" s="42" t="s">
        <v>781</v>
      </c>
      <c r="S236" s="42" t="s">
        <v>1168</v>
      </c>
      <c r="T236" s="42" t="s">
        <v>399</v>
      </c>
      <c r="U236" s="42" t="s">
        <v>1169</v>
      </c>
      <c r="V236" s="42" t="s">
        <v>1170</v>
      </c>
      <c r="W236" s="42" t="s">
        <v>755</v>
      </c>
      <c r="X236" s="42">
        <v>200</v>
      </c>
    </row>
    <row r="237" spans="1:24" hidden="1">
      <c r="A237" s="42" t="s">
        <v>2287</v>
      </c>
      <c r="B237" s="42" t="s">
        <v>2288</v>
      </c>
      <c r="D237" s="42" t="s">
        <v>2289</v>
      </c>
      <c r="E237" s="42" t="s">
        <v>2289</v>
      </c>
      <c r="F237" s="42" t="s">
        <v>746</v>
      </c>
      <c r="G237" s="42" t="s">
        <v>2290</v>
      </c>
      <c r="H237" s="42" t="s">
        <v>2291</v>
      </c>
      <c r="J237" s="42">
        <v>57000</v>
      </c>
      <c r="K237" s="42">
        <v>220000</v>
      </c>
      <c r="M237" s="42" t="e">
        <f>VLOOKUP(H237,[1]视频!$G$2:$M$83,6,FALSE)</f>
        <v>#N/A</v>
      </c>
      <c r="N237" s="68">
        <f t="shared" si="39"/>
        <v>3.8596491228070176</v>
      </c>
      <c r="O237" s="68">
        <f t="shared" si="40"/>
        <v>5.263157894736842E-3</v>
      </c>
      <c r="P237" s="68">
        <f t="shared" si="42"/>
        <v>1.3636363636363637E-3</v>
      </c>
      <c r="Q237" s="42" t="s">
        <v>747</v>
      </c>
      <c r="R237" s="42" t="s">
        <v>781</v>
      </c>
      <c r="S237" s="42" t="s">
        <v>2112</v>
      </c>
      <c r="T237" s="42" t="s">
        <v>399</v>
      </c>
      <c r="U237" s="42" t="s">
        <v>1221</v>
      </c>
      <c r="V237" s="42" t="s">
        <v>2292</v>
      </c>
      <c r="W237" s="42" t="s">
        <v>2293</v>
      </c>
      <c r="X237" s="42">
        <v>300</v>
      </c>
    </row>
    <row r="238" spans="1:24" hidden="1">
      <c r="A238" s="42" t="s">
        <v>2294</v>
      </c>
      <c r="B238" s="42" t="s">
        <v>2295</v>
      </c>
      <c r="D238" s="42" t="s">
        <v>2296</v>
      </c>
      <c r="E238" s="42" t="s">
        <v>2297</v>
      </c>
      <c r="F238" s="42" t="s">
        <v>759</v>
      </c>
      <c r="G238" s="42" t="s">
        <v>2295</v>
      </c>
      <c r="H238" s="42" t="s">
        <v>2298</v>
      </c>
      <c r="J238" s="42">
        <v>17000</v>
      </c>
      <c r="K238" s="42">
        <v>83000</v>
      </c>
      <c r="M238" s="42" t="e">
        <f>VLOOKUP(H238,[1]视频!$G$2:$M$83,6,FALSE)</f>
        <v>#N/A</v>
      </c>
      <c r="N238" s="68">
        <f t="shared" si="39"/>
        <v>4.882352941176471</v>
      </c>
      <c r="O238" s="68">
        <f t="shared" si="40"/>
        <v>1.1764705882352941E-2</v>
      </c>
      <c r="P238" s="68">
        <f t="shared" si="42"/>
        <v>2.4096385542168677E-3</v>
      </c>
      <c r="Q238" s="42" t="s">
        <v>747</v>
      </c>
      <c r="R238" s="42" t="s">
        <v>1225</v>
      </c>
      <c r="S238" s="42" t="s">
        <v>782</v>
      </c>
      <c r="T238" s="42" t="s">
        <v>399</v>
      </c>
      <c r="U238" s="42" t="s">
        <v>1169</v>
      </c>
      <c r="V238" s="42" t="s">
        <v>1170</v>
      </c>
      <c r="W238" s="42" t="s">
        <v>1047</v>
      </c>
      <c r="X238" s="42">
        <v>200</v>
      </c>
    </row>
    <row r="239" spans="1:24">
      <c r="A239" s="42" t="s">
        <v>2299</v>
      </c>
      <c r="B239" s="42" t="s">
        <v>417</v>
      </c>
      <c r="C239" s="42" t="s">
        <v>1867</v>
      </c>
      <c r="D239" s="42" t="s">
        <v>418</v>
      </c>
      <c r="E239" s="42" t="s">
        <v>420</v>
      </c>
      <c r="F239" s="42" t="s">
        <v>746</v>
      </c>
      <c r="G239" s="42" t="s">
        <v>417</v>
      </c>
      <c r="H239" s="42" t="s">
        <v>419</v>
      </c>
      <c r="I239" s="42" t="s">
        <v>1167</v>
      </c>
      <c r="J239" s="42">
        <v>22000</v>
      </c>
      <c r="K239" s="42">
        <v>144000</v>
      </c>
      <c r="M239" s="42" t="e">
        <f>VLOOKUP(H239,[1]视频!$G$2:$M$83,6,FALSE)</f>
        <v>#N/A</v>
      </c>
      <c r="N239" s="68">
        <f t="shared" si="39"/>
        <v>6.5454545454545459</v>
      </c>
      <c r="O239" s="68">
        <f t="shared" si="40"/>
        <v>9.0909090909090905E-3</v>
      </c>
      <c r="P239" s="68">
        <f t="shared" si="42"/>
        <v>1.3888888888888889E-3</v>
      </c>
      <c r="Q239" s="42" t="s">
        <v>772</v>
      </c>
      <c r="R239" s="42" t="s">
        <v>753</v>
      </c>
      <c r="S239" s="42" t="s">
        <v>782</v>
      </c>
      <c r="T239" s="42" t="s">
        <v>399</v>
      </c>
      <c r="U239" s="42" t="s">
        <v>1221</v>
      </c>
      <c r="V239" s="42" t="s">
        <v>2300</v>
      </c>
      <c r="W239" s="42" t="s">
        <v>798</v>
      </c>
      <c r="X239" s="42">
        <v>200</v>
      </c>
    </row>
    <row r="240" spans="1:24">
      <c r="A240" s="42" t="s">
        <v>2301</v>
      </c>
      <c r="B240" s="42" t="s">
        <v>424</v>
      </c>
      <c r="C240" s="42" t="s">
        <v>1867</v>
      </c>
      <c r="D240" s="42" t="s">
        <v>425</v>
      </c>
      <c r="E240" s="42" t="s">
        <v>428</v>
      </c>
      <c r="F240" s="42" t="s">
        <v>746</v>
      </c>
      <c r="G240" s="42" t="s">
        <v>426</v>
      </c>
      <c r="H240" s="42" t="s">
        <v>427</v>
      </c>
      <c r="I240" s="42" t="s">
        <v>1167</v>
      </c>
      <c r="J240" s="42">
        <v>23000</v>
      </c>
      <c r="K240" s="42">
        <v>148000</v>
      </c>
      <c r="M240" s="42" t="e">
        <f>VLOOKUP(H240,[1]视频!$G$2:$M$83,6,FALSE)</f>
        <v>#N/A</v>
      </c>
      <c r="N240" s="68">
        <f t="shared" si="39"/>
        <v>6.4347826086956523</v>
      </c>
      <c r="O240" s="68">
        <f t="shared" si="40"/>
        <v>8.6956521739130436E-3</v>
      </c>
      <c r="P240" s="68">
        <f t="shared" si="42"/>
        <v>1.3513513513513514E-3</v>
      </c>
      <c r="Q240" s="42" t="s">
        <v>747</v>
      </c>
      <c r="R240" s="42" t="s">
        <v>1423</v>
      </c>
      <c r="S240" s="42" t="s">
        <v>818</v>
      </c>
      <c r="T240" s="42" t="s">
        <v>399</v>
      </c>
      <c r="U240" s="42" t="s">
        <v>1169</v>
      </c>
      <c r="V240" s="42" t="s">
        <v>1355</v>
      </c>
      <c r="W240" s="42" t="s">
        <v>798</v>
      </c>
      <c r="X240" s="42">
        <v>200</v>
      </c>
    </row>
    <row r="241" spans="1:24" hidden="1">
      <c r="A241" s="42" t="s">
        <v>2302</v>
      </c>
      <c r="B241" s="42" t="s">
        <v>2303</v>
      </c>
      <c r="D241" s="42" t="s">
        <v>2304</v>
      </c>
      <c r="E241" s="42" t="s">
        <v>2305</v>
      </c>
      <c r="F241" s="42" t="s">
        <v>746</v>
      </c>
      <c r="G241" s="42" t="s">
        <v>2306</v>
      </c>
      <c r="H241" s="42" t="s">
        <v>2307</v>
      </c>
      <c r="J241" s="42">
        <v>21000</v>
      </c>
      <c r="K241" s="42">
        <v>61000</v>
      </c>
      <c r="M241" s="42" t="e">
        <f>VLOOKUP(H241,[1]视频!$G$2:$M$83,6,FALSE)</f>
        <v>#N/A</v>
      </c>
      <c r="N241" s="68">
        <f t="shared" si="39"/>
        <v>2.9047619047619047</v>
      </c>
      <c r="O241" s="68">
        <f t="shared" si="40"/>
        <v>9.5238095238095247E-3</v>
      </c>
      <c r="P241" s="68">
        <f t="shared" si="42"/>
        <v>3.2786885245901639E-3</v>
      </c>
      <c r="Q241" s="42" t="s">
        <v>747</v>
      </c>
      <c r="R241" s="42" t="s">
        <v>2308</v>
      </c>
      <c r="S241" s="42" t="s">
        <v>2309</v>
      </c>
      <c r="T241" s="42" t="s">
        <v>859</v>
      </c>
      <c r="U241" s="42">
        <v>0</v>
      </c>
      <c r="V241" s="42" t="s">
        <v>2292</v>
      </c>
      <c r="W241" s="42" t="s">
        <v>828</v>
      </c>
      <c r="X241" s="42">
        <v>200</v>
      </c>
    </row>
    <row r="242" spans="1:24" hidden="1">
      <c r="A242" s="42" t="s">
        <v>2310</v>
      </c>
      <c r="B242" s="42" t="s">
        <v>2306</v>
      </c>
      <c r="D242" s="42" t="s">
        <v>2304</v>
      </c>
      <c r="E242" s="42" t="s">
        <v>2305</v>
      </c>
      <c r="F242" s="42" t="s">
        <v>746</v>
      </c>
      <c r="G242" s="42" t="s">
        <v>2311</v>
      </c>
      <c r="H242" s="42" t="s">
        <v>2312</v>
      </c>
      <c r="J242" s="42">
        <v>604</v>
      </c>
      <c r="K242" s="42">
        <v>169</v>
      </c>
      <c r="M242" s="42" t="e">
        <f>VLOOKUP(H242,[1]视频!$G$2:$M$83,6,FALSE)</f>
        <v>#N/A</v>
      </c>
      <c r="N242" s="68">
        <f t="shared" si="39"/>
        <v>0.27980132450331124</v>
      </c>
      <c r="O242" s="68">
        <f t="shared" si="40"/>
        <v>0</v>
      </c>
      <c r="P242" s="68">
        <f t="shared" si="42"/>
        <v>0</v>
      </c>
      <c r="Q242" s="42" t="s">
        <v>747</v>
      </c>
      <c r="R242" s="42" t="s">
        <v>2308</v>
      </c>
      <c r="S242" s="42" t="s">
        <v>2085</v>
      </c>
      <c r="T242" s="42" t="s">
        <v>859</v>
      </c>
      <c r="U242" s="42">
        <v>0</v>
      </c>
      <c r="V242" s="42" t="s">
        <v>2292</v>
      </c>
      <c r="W242" s="42" t="s">
        <v>984</v>
      </c>
      <c r="X242" s="42">
        <v>0</v>
      </c>
    </row>
    <row r="243" spans="1:24">
      <c r="A243" s="42" t="s">
        <v>2313</v>
      </c>
      <c r="B243" s="42" t="s">
        <v>432</v>
      </c>
      <c r="C243" s="42" t="s">
        <v>1867</v>
      </c>
      <c r="D243" s="42" t="s">
        <v>433</v>
      </c>
      <c r="E243" s="42" t="s">
        <v>436</v>
      </c>
      <c r="F243" s="42" t="s">
        <v>746</v>
      </c>
      <c r="G243" s="42" t="s">
        <v>434</v>
      </c>
      <c r="H243" s="42" t="s">
        <v>435</v>
      </c>
      <c r="I243" s="42" t="s">
        <v>1167</v>
      </c>
      <c r="J243" s="42">
        <v>15000</v>
      </c>
      <c r="K243" s="42">
        <v>94000</v>
      </c>
      <c r="M243" s="42" t="e">
        <f>VLOOKUP(H243,[1]视频!$G$2:$M$83,6,FALSE)</f>
        <v>#N/A</v>
      </c>
      <c r="N243" s="68">
        <f t="shared" si="39"/>
        <v>6.2666666666666666</v>
      </c>
      <c r="O243" s="68">
        <f t="shared" si="40"/>
        <v>1.3333333333333334E-2</v>
      </c>
      <c r="P243" s="68">
        <f t="shared" si="42"/>
        <v>2.1276595744680851E-3</v>
      </c>
      <c r="Q243" s="42" t="s">
        <v>747</v>
      </c>
      <c r="R243" s="42" t="s">
        <v>1261</v>
      </c>
      <c r="S243" s="42" t="s">
        <v>749</v>
      </c>
      <c r="T243" s="42" t="s">
        <v>859</v>
      </c>
      <c r="U243" s="42" t="s">
        <v>1169</v>
      </c>
      <c r="V243" s="42" t="s">
        <v>1170</v>
      </c>
      <c r="W243" s="42" t="s">
        <v>798</v>
      </c>
      <c r="X243" s="42">
        <v>200</v>
      </c>
    </row>
    <row r="244" spans="1:24" hidden="1">
      <c r="A244" s="42" t="s">
        <v>2314</v>
      </c>
      <c r="B244" s="42" t="s">
        <v>2315</v>
      </c>
      <c r="D244" s="42" t="s">
        <v>2316</v>
      </c>
      <c r="E244" s="42" t="s">
        <v>2317</v>
      </c>
      <c r="F244" s="42" t="s">
        <v>746</v>
      </c>
      <c r="G244" s="42" t="s">
        <v>2318</v>
      </c>
      <c r="H244" s="42" t="s">
        <v>2319</v>
      </c>
      <c r="J244" s="42">
        <v>10500</v>
      </c>
      <c r="K244" s="42">
        <v>28000</v>
      </c>
      <c r="M244" s="42" t="e">
        <f>VLOOKUP(H244,[1]视频!$G$2:$M$83,6,FALSE)</f>
        <v>#N/A</v>
      </c>
      <c r="N244" s="68">
        <f t="shared" si="39"/>
        <v>2.6666666666666665</v>
      </c>
      <c r="O244" s="68">
        <f t="shared" si="40"/>
        <v>1.9047619047619049E-2</v>
      </c>
      <c r="P244" s="68">
        <f t="shared" si="42"/>
        <v>7.1428571428571426E-3</v>
      </c>
      <c r="Q244" s="42" t="s">
        <v>772</v>
      </c>
      <c r="R244" s="42" t="s">
        <v>1066</v>
      </c>
      <c r="S244" s="42" t="s">
        <v>749</v>
      </c>
      <c r="T244" s="42" t="s">
        <v>399</v>
      </c>
      <c r="U244" s="42" t="s">
        <v>1169</v>
      </c>
      <c r="V244" s="42" t="s">
        <v>2320</v>
      </c>
      <c r="W244" s="42" t="s">
        <v>1392</v>
      </c>
      <c r="X244" s="42">
        <v>200</v>
      </c>
    </row>
    <row r="245" spans="1:24" hidden="1">
      <c r="A245" s="42" t="s">
        <v>2321</v>
      </c>
      <c r="B245" s="42" t="s">
        <v>2322</v>
      </c>
      <c r="D245" s="42" t="s">
        <v>2323</v>
      </c>
      <c r="E245" s="42" t="s">
        <v>2324</v>
      </c>
      <c r="F245" s="42" t="s">
        <v>759</v>
      </c>
      <c r="G245" s="42" t="s">
        <v>2325</v>
      </c>
      <c r="H245" s="42" t="s">
        <v>2326</v>
      </c>
      <c r="J245" s="42">
        <v>14000</v>
      </c>
      <c r="K245" s="42">
        <v>52000</v>
      </c>
      <c r="M245" s="42" t="e">
        <f>VLOOKUP(H245,[1]视频!$G$2:$M$83,6,FALSE)</f>
        <v>#N/A</v>
      </c>
      <c r="N245" s="68">
        <f t="shared" si="39"/>
        <v>3.7142857142857144</v>
      </c>
      <c r="O245" s="68">
        <f t="shared" si="40"/>
        <v>1.4285714285714285E-2</v>
      </c>
      <c r="P245" s="68">
        <f t="shared" si="42"/>
        <v>3.8461538461538464E-3</v>
      </c>
      <c r="Q245" s="42" t="s">
        <v>772</v>
      </c>
      <c r="R245" s="42" t="s">
        <v>2327</v>
      </c>
      <c r="S245" s="42" t="s">
        <v>749</v>
      </c>
      <c r="T245" s="42" t="s">
        <v>750</v>
      </c>
      <c r="U245" s="42" t="s">
        <v>1169</v>
      </c>
      <c r="V245" s="42" t="s">
        <v>1170</v>
      </c>
      <c r="W245" s="42" t="s">
        <v>940</v>
      </c>
      <c r="X245" s="42">
        <v>200</v>
      </c>
    </row>
    <row r="246" spans="1:24" hidden="1">
      <c r="A246" s="42" t="s">
        <v>2328</v>
      </c>
      <c r="B246" s="42" t="s">
        <v>2329</v>
      </c>
      <c r="D246" s="42" t="s">
        <v>2330</v>
      </c>
      <c r="E246" s="42" t="s">
        <v>2331</v>
      </c>
      <c r="F246" s="42" t="s">
        <v>759</v>
      </c>
      <c r="G246" s="42" t="s">
        <v>2332</v>
      </c>
      <c r="H246" s="42" t="s">
        <v>2333</v>
      </c>
      <c r="J246" s="42">
        <v>30100</v>
      </c>
      <c r="K246" s="42">
        <v>56000</v>
      </c>
      <c r="M246" s="42" t="e">
        <f>VLOOKUP(H246,[1]视频!$G$2:$M$83,6,FALSE)</f>
        <v>#N/A</v>
      </c>
      <c r="N246" s="68">
        <f t="shared" si="39"/>
        <v>1.8604651162790697</v>
      </c>
      <c r="O246" s="68">
        <f t="shared" si="40"/>
        <v>9.9667774086378731E-3</v>
      </c>
      <c r="P246" s="68">
        <f t="shared" si="42"/>
        <v>5.3571428571428572E-3</v>
      </c>
      <c r="Q246" s="42" t="s">
        <v>747</v>
      </c>
      <c r="R246" s="42" t="s">
        <v>2334</v>
      </c>
      <c r="S246" s="42" t="s">
        <v>818</v>
      </c>
      <c r="T246" s="42" t="s">
        <v>1215</v>
      </c>
      <c r="U246" s="42" t="s">
        <v>1221</v>
      </c>
      <c r="V246" s="42" t="s">
        <v>2335</v>
      </c>
      <c r="W246" s="42" t="s">
        <v>798</v>
      </c>
      <c r="X246" s="42">
        <v>300</v>
      </c>
    </row>
    <row r="247" spans="1:24" hidden="1">
      <c r="A247" s="42" t="s">
        <v>2336</v>
      </c>
      <c r="B247" s="42" t="s">
        <v>2337</v>
      </c>
      <c r="D247" s="42" t="s">
        <v>2338</v>
      </c>
      <c r="E247" s="42" t="s">
        <v>2339</v>
      </c>
      <c r="F247" s="42" t="s">
        <v>759</v>
      </c>
      <c r="G247" s="42" t="s">
        <v>2340</v>
      </c>
      <c r="H247" s="42" t="s">
        <v>2341</v>
      </c>
      <c r="J247" s="42">
        <v>31000</v>
      </c>
      <c r="K247" s="42">
        <v>79000</v>
      </c>
      <c r="M247" s="42" t="e">
        <f>VLOOKUP(H247,[1]视频!$G$2:$M$83,6,FALSE)</f>
        <v>#N/A</v>
      </c>
      <c r="N247" s="68">
        <f t="shared" si="39"/>
        <v>2.5483870967741935</v>
      </c>
      <c r="O247" s="68">
        <f t="shared" si="40"/>
        <v>9.6774193548387101E-3</v>
      </c>
      <c r="P247" s="68">
        <f t="shared" si="42"/>
        <v>3.7974683544303796E-3</v>
      </c>
      <c r="Q247" s="42" t="s">
        <v>747</v>
      </c>
      <c r="R247" s="42" t="s">
        <v>2342</v>
      </c>
      <c r="S247" s="42" t="s">
        <v>749</v>
      </c>
      <c r="T247" s="42" t="s">
        <v>750</v>
      </c>
      <c r="U247" s="42" t="s">
        <v>1221</v>
      </c>
      <c r="V247" s="42" t="s">
        <v>2341</v>
      </c>
      <c r="W247" s="42" t="s">
        <v>766</v>
      </c>
      <c r="X247" s="42">
        <v>300</v>
      </c>
    </row>
    <row r="248" spans="1:24" hidden="1">
      <c r="A248" s="42" t="s">
        <v>2343</v>
      </c>
      <c r="B248" s="42" t="s">
        <v>2344</v>
      </c>
      <c r="D248" s="42" t="s">
        <v>2345</v>
      </c>
      <c r="E248" s="42" t="s">
        <v>2346</v>
      </c>
      <c r="F248" s="42" t="s">
        <v>746</v>
      </c>
      <c r="G248" s="42" t="s">
        <v>2347</v>
      </c>
      <c r="H248" s="42" t="s">
        <v>2348</v>
      </c>
      <c r="J248" s="42">
        <v>11358</v>
      </c>
      <c r="K248" s="42">
        <v>36000</v>
      </c>
      <c r="M248" s="42" t="e">
        <f>VLOOKUP(H248,[1]视频!$G$2:$M$83,6,FALSE)</f>
        <v>#N/A</v>
      </c>
      <c r="N248" s="68">
        <f t="shared" si="39"/>
        <v>3.1695721077654517</v>
      </c>
      <c r="O248" s="68">
        <f t="shared" si="40"/>
        <v>1.7608733932030288E-2</v>
      </c>
      <c r="P248" s="68">
        <f t="shared" si="42"/>
        <v>5.5555555555555558E-3</v>
      </c>
      <c r="Q248" s="42" t="s">
        <v>747</v>
      </c>
      <c r="R248" s="42" t="s">
        <v>951</v>
      </c>
      <c r="S248" s="42" t="s">
        <v>840</v>
      </c>
      <c r="T248" s="42" t="s">
        <v>859</v>
      </c>
      <c r="U248" s="42" t="s">
        <v>1169</v>
      </c>
      <c r="V248" s="42" t="s">
        <v>1170</v>
      </c>
      <c r="W248" s="42" t="s">
        <v>766</v>
      </c>
      <c r="X248" s="42">
        <v>200</v>
      </c>
    </row>
    <row r="249" spans="1:24" hidden="1">
      <c r="A249" s="42" t="s">
        <v>2349</v>
      </c>
      <c r="B249" s="42" t="s">
        <v>2350</v>
      </c>
      <c r="D249" s="42" t="s">
        <v>2351</v>
      </c>
      <c r="E249" s="42" t="s">
        <v>2352</v>
      </c>
      <c r="F249" s="42" t="s">
        <v>759</v>
      </c>
      <c r="G249" s="42" t="s">
        <v>2353</v>
      </c>
      <c r="H249" s="42" t="s">
        <v>2354</v>
      </c>
      <c r="J249" s="42">
        <v>11000</v>
      </c>
      <c r="K249" s="42">
        <v>28000</v>
      </c>
      <c r="M249" s="42" t="e">
        <f>VLOOKUP(H249,[1]视频!$G$2:$M$83,6,FALSE)</f>
        <v>#N/A</v>
      </c>
      <c r="N249" s="68">
        <f t="shared" si="39"/>
        <v>2.5454545454545454</v>
      </c>
      <c r="O249" s="68">
        <f t="shared" si="40"/>
        <v>1.8181818181818181E-2</v>
      </c>
      <c r="P249" s="68">
        <f t="shared" si="42"/>
        <v>7.1428571428571426E-3</v>
      </c>
      <c r="Q249" s="42" t="s">
        <v>772</v>
      </c>
      <c r="R249" s="42" t="s">
        <v>2355</v>
      </c>
      <c r="S249" s="42" t="s">
        <v>749</v>
      </c>
      <c r="T249" s="42" t="s">
        <v>399</v>
      </c>
      <c r="U249" s="42" t="s">
        <v>1169</v>
      </c>
      <c r="V249" s="42" t="s">
        <v>2356</v>
      </c>
      <c r="W249" s="42" t="s">
        <v>766</v>
      </c>
      <c r="X249" s="42">
        <v>200</v>
      </c>
    </row>
    <row r="250" spans="1:24">
      <c r="A250" s="42" t="s">
        <v>2357</v>
      </c>
      <c r="B250" s="42" t="s">
        <v>441</v>
      </c>
      <c r="C250" s="42" t="s">
        <v>1770</v>
      </c>
      <c r="D250" s="42" t="s">
        <v>442</v>
      </c>
      <c r="E250" s="42" t="s">
        <v>444</v>
      </c>
      <c r="F250" s="42" t="s">
        <v>746</v>
      </c>
      <c r="G250" s="42" t="s">
        <v>441</v>
      </c>
      <c r="H250" s="42" t="s">
        <v>443</v>
      </c>
      <c r="I250" s="42" t="s">
        <v>1167</v>
      </c>
      <c r="J250" s="42">
        <v>10000</v>
      </c>
      <c r="K250" s="42">
        <v>79000</v>
      </c>
      <c r="M250" s="42" t="e">
        <f>VLOOKUP(H250,[1]视频!$G$2:$M$83,6,FALSE)</f>
        <v>#N/A</v>
      </c>
      <c r="N250" s="68">
        <f t="shared" si="39"/>
        <v>7.9</v>
      </c>
      <c r="O250" s="68">
        <f t="shared" si="40"/>
        <v>0.02</v>
      </c>
      <c r="P250" s="68">
        <f t="shared" si="42"/>
        <v>2.5316455696202532E-3</v>
      </c>
      <c r="Q250" s="42" t="s">
        <v>772</v>
      </c>
      <c r="R250" s="42" t="s">
        <v>889</v>
      </c>
      <c r="S250" s="42" t="s">
        <v>782</v>
      </c>
      <c r="T250" s="42" t="s">
        <v>859</v>
      </c>
      <c r="U250" s="42" t="s">
        <v>1169</v>
      </c>
      <c r="V250" s="42" t="s">
        <v>2235</v>
      </c>
      <c r="W250" s="42" t="s">
        <v>995</v>
      </c>
      <c r="X250" s="42">
        <v>200</v>
      </c>
    </row>
    <row r="251" spans="1:24" hidden="1">
      <c r="A251" s="42" t="s">
        <v>2358</v>
      </c>
      <c r="B251" s="42" t="s">
        <v>2359</v>
      </c>
      <c r="D251" s="42" t="s">
        <v>2360</v>
      </c>
      <c r="E251" s="42" t="s">
        <v>2361</v>
      </c>
      <c r="F251" s="42" t="s">
        <v>746</v>
      </c>
      <c r="G251" s="42" t="s">
        <v>2362</v>
      </c>
      <c r="H251" s="42" t="s">
        <v>2363</v>
      </c>
      <c r="J251" s="42">
        <v>17000</v>
      </c>
      <c r="K251" s="42">
        <v>63000</v>
      </c>
      <c r="M251" s="42" t="e">
        <f>VLOOKUP(H251,[1]视频!$G$2:$M$83,6,FALSE)</f>
        <v>#N/A</v>
      </c>
      <c r="N251" s="68">
        <f t="shared" si="39"/>
        <v>3.7058823529411766</v>
      </c>
      <c r="O251" s="68">
        <f t="shared" si="40"/>
        <v>1.1764705882352941E-2</v>
      </c>
      <c r="P251" s="68">
        <f t="shared" si="42"/>
        <v>3.1746031746031746E-3</v>
      </c>
      <c r="Q251" s="42" t="s">
        <v>772</v>
      </c>
      <c r="R251" s="42" t="s">
        <v>1434</v>
      </c>
      <c r="S251" s="42" t="s">
        <v>827</v>
      </c>
      <c r="T251" s="42" t="s">
        <v>859</v>
      </c>
      <c r="U251" s="42" t="s">
        <v>1169</v>
      </c>
      <c r="V251" s="42" t="s">
        <v>1170</v>
      </c>
      <c r="W251" s="42" t="s">
        <v>784</v>
      </c>
      <c r="X251" s="42">
        <v>200</v>
      </c>
    </row>
    <row r="252" spans="1:24" hidden="1">
      <c r="A252" s="42" t="s">
        <v>2364</v>
      </c>
      <c r="B252" s="42" t="s">
        <v>2365</v>
      </c>
      <c r="D252" s="42" t="s">
        <v>2366</v>
      </c>
      <c r="E252" s="42" t="s">
        <v>2367</v>
      </c>
      <c r="F252" s="42" t="s">
        <v>759</v>
      </c>
      <c r="G252" s="42" t="s">
        <v>2365</v>
      </c>
      <c r="H252" s="42" t="s">
        <v>2368</v>
      </c>
      <c r="J252" s="42">
        <v>13000</v>
      </c>
      <c r="K252" s="42">
        <v>27000</v>
      </c>
      <c r="M252" s="42" t="e">
        <f>VLOOKUP(H252,[1]视频!$G$2:$M$83,6,FALSE)</f>
        <v>#N/A</v>
      </c>
      <c r="N252" s="68">
        <f t="shared" si="39"/>
        <v>2.0769230769230771</v>
      </c>
      <c r="O252" s="68">
        <f t="shared" si="40"/>
        <v>1.5384615384615385E-2</v>
      </c>
      <c r="P252" s="68">
        <f t="shared" si="42"/>
        <v>7.4074074074074077E-3</v>
      </c>
      <c r="Q252" s="42" t="s">
        <v>772</v>
      </c>
      <c r="R252" s="42" t="s">
        <v>2369</v>
      </c>
      <c r="S252" s="42" t="s">
        <v>749</v>
      </c>
      <c r="T252" s="42" t="s">
        <v>859</v>
      </c>
      <c r="U252" s="42">
        <v>0</v>
      </c>
      <c r="V252" s="42" t="s">
        <v>826</v>
      </c>
      <c r="W252" s="42" t="s">
        <v>766</v>
      </c>
      <c r="X252" s="42">
        <v>200</v>
      </c>
    </row>
    <row r="253" spans="1:24" hidden="1">
      <c r="A253" s="42" t="s">
        <v>2370</v>
      </c>
      <c r="B253" s="42" t="s">
        <v>2371</v>
      </c>
      <c r="D253" s="42" t="s">
        <v>2372</v>
      </c>
      <c r="E253" s="42" t="s">
        <v>2373</v>
      </c>
      <c r="F253" s="42" t="s">
        <v>746</v>
      </c>
      <c r="G253" s="42" t="s">
        <v>2374</v>
      </c>
      <c r="H253" s="42" t="s">
        <v>2375</v>
      </c>
      <c r="J253" s="42">
        <v>13000</v>
      </c>
      <c r="K253" s="42">
        <v>115000</v>
      </c>
      <c r="M253" s="42" t="e">
        <f>VLOOKUP(H253,[1]视频!$G$2:$M$83,6,FALSE)</f>
        <v>#N/A</v>
      </c>
      <c r="N253" s="68">
        <f t="shared" si="39"/>
        <v>8.8461538461538467</v>
      </c>
      <c r="O253" s="68">
        <f t="shared" si="40"/>
        <v>1.5384615384615385E-2</v>
      </c>
      <c r="P253" s="68">
        <f t="shared" si="42"/>
        <v>1.7391304347826088E-3</v>
      </c>
      <c r="Q253" s="42" t="s">
        <v>772</v>
      </c>
      <c r="R253" s="42" t="s">
        <v>1423</v>
      </c>
      <c r="S253" s="42" t="s">
        <v>1170</v>
      </c>
      <c r="T253" s="42" t="s">
        <v>399</v>
      </c>
      <c r="U253" s="42" t="s">
        <v>1169</v>
      </c>
      <c r="V253" s="42" t="s">
        <v>827</v>
      </c>
      <c r="W253" s="42" t="s">
        <v>1508</v>
      </c>
      <c r="X253" s="42">
        <v>200</v>
      </c>
    </row>
    <row r="254" spans="1:24">
      <c r="A254" s="42" t="s">
        <v>2376</v>
      </c>
      <c r="B254" s="42" t="s">
        <v>2377</v>
      </c>
      <c r="C254" s="42" t="s">
        <v>1770</v>
      </c>
      <c r="D254" s="42" t="s">
        <v>2378</v>
      </c>
      <c r="E254" s="42" t="s">
        <v>2379</v>
      </c>
      <c r="F254" s="42" t="s">
        <v>759</v>
      </c>
      <c r="G254" s="42" t="s">
        <v>2377</v>
      </c>
      <c r="H254" s="42" t="s">
        <v>2380</v>
      </c>
      <c r="I254" s="42" t="s">
        <v>1167</v>
      </c>
      <c r="J254" s="42">
        <v>15000</v>
      </c>
      <c r="K254" s="42">
        <v>106000</v>
      </c>
      <c r="M254" s="42" t="e">
        <f>VLOOKUP(H254,[1]视频!$G$2:$M$83,6,FALSE)</f>
        <v>#N/A</v>
      </c>
      <c r="N254" s="68">
        <f t="shared" si="39"/>
        <v>7.0666666666666664</v>
      </c>
      <c r="O254" s="68">
        <f t="shared" si="40"/>
        <v>1.3333333333333334E-2</v>
      </c>
      <c r="P254" s="68">
        <f t="shared" si="42"/>
        <v>1.8867924528301887E-3</v>
      </c>
      <c r="Q254" s="42" t="s">
        <v>772</v>
      </c>
      <c r="R254" s="42" t="s">
        <v>2381</v>
      </c>
      <c r="S254" s="42" t="s">
        <v>2382</v>
      </c>
      <c r="T254" s="42" t="s">
        <v>859</v>
      </c>
      <c r="U254" s="42" t="s">
        <v>1169</v>
      </c>
      <c r="V254" s="42" t="s">
        <v>1170</v>
      </c>
      <c r="W254" s="42" t="s">
        <v>995</v>
      </c>
      <c r="X254" s="42">
        <v>200</v>
      </c>
    </row>
    <row r="255" spans="1:24" hidden="1">
      <c r="A255" s="42" t="s">
        <v>1146</v>
      </c>
      <c r="B255" s="42" t="s">
        <v>610</v>
      </c>
      <c r="D255" s="42" t="s">
        <v>611</v>
      </c>
      <c r="E255" s="42" t="s">
        <v>611</v>
      </c>
      <c r="F255" s="42" t="s">
        <v>746</v>
      </c>
      <c r="G255" s="42" t="s">
        <v>612</v>
      </c>
      <c r="H255" s="42" t="s">
        <v>613</v>
      </c>
      <c r="J255" s="42">
        <v>66000</v>
      </c>
      <c r="K255" s="42">
        <v>321000</v>
      </c>
      <c r="M255" s="42">
        <f>VLOOKUP(H255,[1]视频!$G$2:$M$83,6,FALSE)</f>
        <v>0</v>
      </c>
      <c r="Q255" s="42" t="s">
        <v>747</v>
      </c>
      <c r="R255" s="42" t="s">
        <v>889</v>
      </c>
      <c r="S255" s="42" t="s">
        <v>749</v>
      </c>
      <c r="T255" s="42" t="s">
        <v>399</v>
      </c>
      <c r="U255" s="42" t="s">
        <v>1221</v>
      </c>
      <c r="V255" s="42" t="s">
        <v>613</v>
      </c>
      <c r="W255" s="42" t="s">
        <v>798</v>
      </c>
      <c r="X255" s="42" t="s">
        <v>1265</v>
      </c>
    </row>
    <row r="256" spans="1:24" hidden="1">
      <c r="A256" s="42" t="s">
        <v>1074</v>
      </c>
      <c r="B256" s="42" t="s">
        <v>1075</v>
      </c>
      <c r="D256" s="42" t="s">
        <v>1076</v>
      </c>
      <c r="E256" s="42" t="s">
        <v>1076</v>
      </c>
      <c r="F256" s="42" t="s">
        <v>746</v>
      </c>
      <c r="G256" s="42" t="s">
        <v>1077</v>
      </c>
      <c r="H256" s="42" t="s">
        <v>1078</v>
      </c>
      <c r="J256" s="42">
        <v>55000</v>
      </c>
      <c r="K256" s="42">
        <v>354000</v>
      </c>
      <c r="M256" s="42">
        <f>VLOOKUP(H256,[1]视频!$G$2:$M$83,6,FALSE)</f>
        <v>0</v>
      </c>
      <c r="Q256" s="42" t="s">
        <v>747</v>
      </c>
      <c r="R256" s="42" t="s">
        <v>889</v>
      </c>
      <c r="S256" s="42" t="s">
        <v>749</v>
      </c>
      <c r="T256" s="42" t="s">
        <v>399</v>
      </c>
      <c r="U256" s="42" t="s">
        <v>1221</v>
      </c>
      <c r="V256" s="42" t="s">
        <v>1078</v>
      </c>
      <c r="W256" s="42" t="s">
        <v>766</v>
      </c>
      <c r="X256" s="42" t="s">
        <v>1265</v>
      </c>
    </row>
    <row r="257" spans="1:24" hidden="1">
      <c r="A257" s="42" t="s">
        <v>1048</v>
      </c>
      <c r="B257" s="42" t="s">
        <v>1049</v>
      </c>
      <c r="D257" s="42" t="s">
        <v>1050</v>
      </c>
      <c r="E257" s="42" t="s">
        <v>1050</v>
      </c>
      <c r="F257" s="42" t="s">
        <v>746</v>
      </c>
      <c r="G257" s="42" t="s">
        <v>1051</v>
      </c>
      <c r="H257" s="42" t="s">
        <v>1052</v>
      </c>
      <c r="J257" s="42">
        <v>72000</v>
      </c>
      <c r="K257" s="42">
        <v>504000</v>
      </c>
      <c r="M257" s="42">
        <f>VLOOKUP(H257,[1]视频!$G$2:$M$83,6,FALSE)</f>
        <v>0</v>
      </c>
      <c r="Q257" s="42" t="s">
        <v>747</v>
      </c>
      <c r="R257" s="42" t="s">
        <v>833</v>
      </c>
      <c r="S257" s="42" t="s">
        <v>749</v>
      </c>
      <c r="T257" s="42" t="s">
        <v>399</v>
      </c>
      <c r="U257" s="42" t="s">
        <v>1221</v>
      </c>
      <c r="V257" s="42" t="s">
        <v>1052</v>
      </c>
      <c r="W257" s="42" t="s">
        <v>766</v>
      </c>
      <c r="X257" s="42" t="s">
        <v>1265</v>
      </c>
    </row>
    <row r="258" spans="1:24">
      <c r="A258" s="42" t="s">
        <v>2383</v>
      </c>
      <c r="B258" s="42" t="s">
        <v>449</v>
      </c>
      <c r="D258" s="42" t="s">
        <v>450</v>
      </c>
      <c r="E258" s="42" t="s">
        <v>453</v>
      </c>
      <c r="F258" s="42" t="s">
        <v>746</v>
      </c>
      <c r="G258" s="42" t="s">
        <v>451</v>
      </c>
      <c r="H258" s="42" t="s">
        <v>452</v>
      </c>
      <c r="I258" s="42" t="s">
        <v>1167</v>
      </c>
      <c r="J258" s="42">
        <v>16000</v>
      </c>
      <c r="K258" s="42">
        <v>120000</v>
      </c>
      <c r="M258" s="42" t="e">
        <f>VLOOKUP(H258,[1]视频!$G$2:$M$83,6,FALSE)</f>
        <v>#N/A</v>
      </c>
      <c r="N258" s="68">
        <f>K258/J258</f>
        <v>7.5</v>
      </c>
      <c r="O258" s="68">
        <f>X258/J258</f>
        <v>1.2500000000000001E-2</v>
      </c>
      <c r="P258" s="68">
        <f>X258/K258</f>
        <v>1.6666666666666668E-3</v>
      </c>
      <c r="Q258" s="42" t="s">
        <v>747</v>
      </c>
      <c r="R258" s="42" t="s">
        <v>2006</v>
      </c>
      <c r="S258" s="42" t="s">
        <v>749</v>
      </c>
      <c r="T258" s="42" t="s">
        <v>399</v>
      </c>
      <c r="U258" s="42" t="s">
        <v>1169</v>
      </c>
      <c r="V258" s="42" t="s">
        <v>1170</v>
      </c>
      <c r="W258" s="42" t="s">
        <v>1907</v>
      </c>
      <c r="X258" s="42">
        <v>200</v>
      </c>
    </row>
    <row r="259" spans="1:24" hidden="1">
      <c r="A259" s="42" t="s">
        <v>1085</v>
      </c>
      <c r="B259" s="42" t="s">
        <v>1086</v>
      </c>
      <c r="D259" s="42" t="s">
        <v>1087</v>
      </c>
      <c r="E259" s="42" t="s">
        <v>1087</v>
      </c>
      <c r="F259" s="42" t="s">
        <v>746</v>
      </c>
      <c r="G259" s="42" t="s">
        <v>1088</v>
      </c>
      <c r="H259" s="42" t="s">
        <v>1089</v>
      </c>
      <c r="J259" s="42">
        <v>56000</v>
      </c>
      <c r="K259" s="42">
        <v>348000</v>
      </c>
      <c r="M259" s="42" t="e">
        <f>VLOOKUP(H259,[1]视频!$G$2:$M$83,6,FALSE)</f>
        <v>#N/A</v>
      </c>
      <c r="Q259" s="42" t="s">
        <v>838</v>
      </c>
      <c r="R259" s="42" t="s">
        <v>889</v>
      </c>
      <c r="S259" s="42" t="s">
        <v>37</v>
      </c>
      <c r="T259" s="42" t="s">
        <v>859</v>
      </c>
      <c r="U259" s="42" t="s">
        <v>1221</v>
      </c>
      <c r="V259" s="42" t="s">
        <v>1089</v>
      </c>
      <c r="W259" s="42" t="s">
        <v>755</v>
      </c>
      <c r="X259" s="42" t="s">
        <v>1265</v>
      </c>
    </row>
    <row r="260" spans="1:24" hidden="1">
      <c r="A260" s="42" t="s">
        <v>1097</v>
      </c>
      <c r="B260" s="42" t="s">
        <v>595</v>
      </c>
      <c r="D260" s="42" t="s">
        <v>596</v>
      </c>
      <c r="E260" s="42" t="s">
        <v>596</v>
      </c>
      <c r="F260" s="42" t="s">
        <v>746</v>
      </c>
      <c r="G260" s="42" t="s">
        <v>597</v>
      </c>
      <c r="H260" s="42" t="s">
        <v>598</v>
      </c>
      <c r="J260" s="42">
        <v>22000</v>
      </c>
      <c r="K260" s="42">
        <v>133000</v>
      </c>
      <c r="M260" s="42">
        <f>VLOOKUP(H260,[1]视频!$G$2:$M$83,6,FALSE)</f>
        <v>0</v>
      </c>
      <c r="Q260" s="42" t="s">
        <v>747</v>
      </c>
      <c r="R260" s="42" t="s">
        <v>889</v>
      </c>
      <c r="S260" s="42" t="s">
        <v>749</v>
      </c>
      <c r="T260" s="42" t="s">
        <v>399</v>
      </c>
      <c r="U260" s="42" t="s">
        <v>1169</v>
      </c>
      <c r="V260" s="42" t="s">
        <v>598</v>
      </c>
      <c r="W260" s="42" t="s">
        <v>766</v>
      </c>
      <c r="X260" s="42" t="s">
        <v>1265</v>
      </c>
    </row>
    <row r="261" spans="1:24" hidden="1">
      <c r="A261" s="42" t="s">
        <v>884</v>
      </c>
      <c r="B261" s="42" t="s">
        <v>885</v>
      </c>
      <c r="D261" s="42" t="s">
        <v>886</v>
      </c>
      <c r="E261" s="42" t="s">
        <v>886</v>
      </c>
      <c r="F261" s="42" t="s">
        <v>746</v>
      </c>
      <c r="G261" s="42" t="s">
        <v>887</v>
      </c>
      <c r="H261" s="42" t="s">
        <v>888</v>
      </c>
      <c r="J261" s="42">
        <v>13000</v>
      </c>
      <c r="K261" s="42">
        <v>154000</v>
      </c>
      <c r="M261" s="42">
        <f>VLOOKUP(H261,[1]视频!$G$2:$M$83,6,FALSE)</f>
        <v>0</v>
      </c>
      <c r="Q261" s="42" t="s">
        <v>747</v>
      </c>
      <c r="R261" s="42" t="s">
        <v>889</v>
      </c>
      <c r="S261" s="42" t="s">
        <v>749</v>
      </c>
      <c r="T261" s="42" t="s">
        <v>399</v>
      </c>
      <c r="U261" s="42" t="s">
        <v>1169</v>
      </c>
      <c r="V261" s="42" t="s">
        <v>888</v>
      </c>
      <c r="W261" s="42" t="s">
        <v>766</v>
      </c>
      <c r="X261" s="42" t="s">
        <v>1265</v>
      </c>
    </row>
    <row r="262" spans="1:24" hidden="1">
      <c r="A262" s="42" t="s">
        <v>821</v>
      </c>
      <c r="B262" s="42" t="s">
        <v>822</v>
      </c>
      <c r="D262" s="42" t="s">
        <v>823</v>
      </c>
      <c r="E262" s="42" t="s">
        <v>2384</v>
      </c>
      <c r="F262" s="42" t="s">
        <v>746</v>
      </c>
      <c r="G262" s="42" t="s">
        <v>824</v>
      </c>
      <c r="H262" s="42" t="s">
        <v>825</v>
      </c>
      <c r="J262" s="42">
        <v>58000</v>
      </c>
      <c r="K262" s="42">
        <v>145000</v>
      </c>
      <c r="M262" s="42">
        <f>VLOOKUP(H262,[1]视频!$G$2:$M$83,6,FALSE)</f>
        <v>0</v>
      </c>
      <c r="Q262" s="42" t="s">
        <v>747</v>
      </c>
      <c r="R262" s="42" t="s">
        <v>753</v>
      </c>
      <c r="S262" s="42" t="s">
        <v>826</v>
      </c>
      <c r="T262" s="42" t="s">
        <v>750</v>
      </c>
      <c r="U262" s="42" t="s">
        <v>1221</v>
      </c>
      <c r="V262" s="42" t="s">
        <v>827</v>
      </c>
      <c r="W262" s="42" t="s">
        <v>828</v>
      </c>
      <c r="X262" s="42" t="s">
        <v>1265</v>
      </c>
    </row>
    <row r="263" spans="1:24" hidden="1">
      <c r="A263" s="42" t="s">
        <v>1119</v>
      </c>
      <c r="B263" s="42" t="s">
        <v>1120</v>
      </c>
      <c r="D263" s="42" t="s">
        <v>1121</v>
      </c>
      <c r="E263" s="42" t="s">
        <v>372</v>
      </c>
      <c r="F263" s="42" t="s">
        <v>746</v>
      </c>
      <c r="G263" s="42" t="s">
        <v>1120</v>
      </c>
      <c r="H263" s="42" t="s">
        <v>1122</v>
      </c>
      <c r="J263" s="42">
        <v>54000</v>
      </c>
      <c r="K263" s="42">
        <v>300000</v>
      </c>
      <c r="M263" s="42">
        <f>VLOOKUP(H263,[1]视频!$G$2:$M$83,6,FALSE)</f>
        <v>0</v>
      </c>
      <c r="Q263" s="42" t="s">
        <v>772</v>
      </c>
      <c r="R263" s="42" t="s">
        <v>753</v>
      </c>
      <c r="S263" s="42" t="s">
        <v>1123</v>
      </c>
      <c r="T263" s="42" t="s">
        <v>859</v>
      </c>
      <c r="U263" s="42" t="s">
        <v>1221</v>
      </c>
      <c r="V263" s="42" t="s">
        <v>1124</v>
      </c>
      <c r="W263" s="42" t="s">
        <v>820</v>
      </c>
      <c r="X263" s="42" t="s">
        <v>1265</v>
      </c>
    </row>
    <row r="264" spans="1:24" hidden="1">
      <c r="A264" s="42" t="s">
        <v>2385</v>
      </c>
      <c r="B264" s="42" t="s">
        <v>2386</v>
      </c>
      <c r="D264" s="42" t="s">
        <v>2387</v>
      </c>
      <c r="E264" s="42" t="s">
        <v>2387</v>
      </c>
      <c r="F264" s="42" t="s">
        <v>837</v>
      </c>
      <c r="G264" s="42" t="s">
        <v>2388</v>
      </c>
      <c r="H264" s="42" t="s">
        <v>2389</v>
      </c>
      <c r="I264" s="44"/>
      <c r="J264" s="42">
        <v>16000</v>
      </c>
      <c r="K264" s="42">
        <v>95000</v>
      </c>
      <c r="M264" s="42" t="e">
        <f>VLOOKUP(H264,[1]视频!$G$2:$M$83,6,FALSE)</f>
        <v>#N/A</v>
      </c>
      <c r="N264" s="68">
        <f t="shared" ref="N264:N267" si="43">K264/J264</f>
        <v>5.9375</v>
      </c>
      <c r="O264" s="68">
        <f t="shared" ref="O264:O267" si="44">X264/J264</f>
        <v>1.2500000000000001E-2</v>
      </c>
      <c r="P264" s="68">
        <f>U264/K264</f>
        <v>3.1578947368421052E-3</v>
      </c>
      <c r="Q264" s="42" t="s">
        <v>772</v>
      </c>
      <c r="R264" s="42" t="s">
        <v>1805</v>
      </c>
      <c r="S264" s="42" t="s">
        <v>749</v>
      </c>
      <c r="T264" s="42" t="s">
        <v>2004</v>
      </c>
      <c r="U264" s="42">
        <v>300</v>
      </c>
      <c r="V264" s="42" t="s">
        <v>2390</v>
      </c>
      <c r="W264" s="42" t="s">
        <v>755</v>
      </c>
      <c r="X264" s="42">
        <v>200</v>
      </c>
    </row>
    <row r="265" spans="1:24" hidden="1">
      <c r="A265" s="42" t="s">
        <v>2391</v>
      </c>
      <c r="B265" s="42" t="s">
        <v>2392</v>
      </c>
      <c r="D265" s="42" t="s">
        <v>2393</v>
      </c>
      <c r="E265" s="42" t="s">
        <v>2394</v>
      </c>
      <c r="F265" s="42" t="s">
        <v>759</v>
      </c>
      <c r="G265" s="42" t="s">
        <v>2395</v>
      </c>
      <c r="H265" s="42" t="s">
        <v>2396</v>
      </c>
      <c r="J265" s="42">
        <v>38000</v>
      </c>
      <c r="K265" s="42">
        <v>100000</v>
      </c>
      <c r="M265" s="42" t="e">
        <f>VLOOKUP(H265,[1]视频!$G$2:$M$83,6,FALSE)</f>
        <v>#N/A</v>
      </c>
      <c r="N265" s="68">
        <f t="shared" si="43"/>
        <v>2.6315789473684212</v>
      </c>
      <c r="O265" s="68">
        <f t="shared" si="44"/>
        <v>7.8947368421052634E-3</v>
      </c>
      <c r="P265" s="68">
        <f t="shared" ref="P265:P270" si="45">X265/K265</f>
        <v>3.0000000000000001E-3</v>
      </c>
      <c r="Q265" s="42" t="s">
        <v>838</v>
      </c>
      <c r="R265" s="42" t="s">
        <v>2397</v>
      </c>
      <c r="S265" s="42" t="s">
        <v>827</v>
      </c>
      <c r="T265" s="42" t="s">
        <v>399</v>
      </c>
      <c r="U265" s="42" t="s">
        <v>1221</v>
      </c>
      <c r="V265" s="42" t="s">
        <v>1170</v>
      </c>
      <c r="W265" s="42" t="s">
        <v>828</v>
      </c>
      <c r="X265" s="42">
        <v>300</v>
      </c>
    </row>
    <row r="266" spans="1:24" hidden="1">
      <c r="A266" s="42" t="s">
        <v>2398</v>
      </c>
      <c r="B266" s="42" t="s">
        <v>2399</v>
      </c>
      <c r="D266" s="42" t="s">
        <v>2400</v>
      </c>
      <c r="E266" s="42" t="s">
        <v>2401</v>
      </c>
      <c r="F266" s="42" t="s">
        <v>746</v>
      </c>
      <c r="G266" s="42" t="s">
        <v>2402</v>
      </c>
      <c r="H266" s="42" t="s">
        <v>2403</v>
      </c>
      <c r="J266" s="42">
        <v>42000</v>
      </c>
      <c r="K266" s="42">
        <v>121000</v>
      </c>
      <c r="M266" s="42" t="e">
        <f>VLOOKUP(H266,[1]视频!$G$2:$M$83,6,FALSE)</f>
        <v>#N/A</v>
      </c>
      <c r="N266" s="68">
        <f t="shared" si="43"/>
        <v>2.8809523809523809</v>
      </c>
      <c r="O266" s="68">
        <f t="shared" si="44"/>
        <v>7.1428571428571426E-3</v>
      </c>
      <c r="P266" s="68">
        <f t="shared" si="45"/>
        <v>2.4793388429752068E-3</v>
      </c>
      <c r="Q266" s="42" t="s">
        <v>747</v>
      </c>
      <c r="R266" s="42" t="s">
        <v>753</v>
      </c>
      <c r="S266" s="42" t="s">
        <v>840</v>
      </c>
      <c r="T266" s="42" t="s">
        <v>399</v>
      </c>
      <c r="U266" s="42" t="s">
        <v>1221</v>
      </c>
      <c r="V266" s="42" t="s">
        <v>1170</v>
      </c>
      <c r="W266" s="42" t="s">
        <v>820</v>
      </c>
      <c r="X266" s="42">
        <v>300</v>
      </c>
    </row>
    <row r="267" spans="1:24" hidden="1">
      <c r="A267" s="42" t="s">
        <v>2404</v>
      </c>
      <c r="B267" s="42" t="s">
        <v>2405</v>
      </c>
      <c r="D267" s="42" t="s">
        <v>2406</v>
      </c>
      <c r="E267" s="42" t="s">
        <v>2407</v>
      </c>
      <c r="F267" s="42" t="s">
        <v>837</v>
      </c>
      <c r="G267" s="42" t="s">
        <v>2408</v>
      </c>
      <c r="H267" s="42" t="s">
        <v>2409</v>
      </c>
      <c r="J267" s="42">
        <v>11000</v>
      </c>
      <c r="K267" s="42">
        <v>65000</v>
      </c>
      <c r="M267" s="42" t="e">
        <f>VLOOKUP(H267,[1]视频!$G$2:$M$83,6,FALSE)</f>
        <v>#N/A</v>
      </c>
      <c r="N267" s="68">
        <f t="shared" si="43"/>
        <v>5.9090909090909092</v>
      </c>
      <c r="O267" s="68">
        <f t="shared" si="44"/>
        <v>1.8181818181818181E-2</v>
      </c>
      <c r="P267" s="68">
        <f>U267/K267</f>
        <v>4.6153846153846158E-3</v>
      </c>
      <c r="Q267" s="42" t="s">
        <v>772</v>
      </c>
      <c r="R267" s="42" t="s">
        <v>1261</v>
      </c>
      <c r="S267" s="42" t="s">
        <v>749</v>
      </c>
      <c r="T267" s="42" t="s">
        <v>399</v>
      </c>
      <c r="U267" s="42">
        <v>300</v>
      </c>
      <c r="V267" s="42" t="s">
        <v>2410</v>
      </c>
      <c r="W267" s="42" t="s">
        <v>1047</v>
      </c>
      <c r="X267" s="42">
        <v>200</v>
      </c>
    </row>
    <row r="268" spans="1:24" hidden="1">
      <c r="A268" s="42" t="s">
        <v>962</v>
      </c>
      <c r="B268" s="42" t="s">
        <v>963</v>
      </c>
      <c r="D268" s="42" t="s">
        <v>964</v>
      </c>
      <c r="E268" s="42" t="s">
        <v>964</v>
      </c>
      <c r="F268" s="42" t="s">
        <v>759</v>
      </c>
      <c r="G268" s="42" t="s">
        <v>965</v>
      </c>
      <c r="H268" s="42" t="s">
        <v>966</v>
      </c>
      <c r="J268" s="42">
        <v>53000</v>
      </c>
      <c r="K268" s="42">
        <v>360000</v>
      </c>
      <c r="M268" s="42">
        <f>VLOOKUP(H268,[1]视频!$G$2:$M$83,6,FALSE)</f>
        <v>0</v>
      </c>
      <c r="Q268" s="42" t="s">
        <v>747</v>
      </c>
      <c r="R268" s="42" t="s">
        <v>967</v>
      </c>
      <c r="S268" s="42" t="s">
        <v>749</v>
      </c>
      <c r="T268" s="42" t="s">
        <v>968</v>
      </c>
      <c r="U268" s="42" t="s">
        <v>1221</v>
      </c>
      <c r="V268" s="42" t="s">
        <v>966</v>
      </c>
      <c r="W268" s="42" t="s">
        <v>940</v>
      </c>
      <c r="X268" s="42" t="s">
        <v>1265</v>
      </c>
    </row>
    <row r="269" spans="1:24" hidden="1">
      <c r="A269" s="42" t="s">
        <v>2411</v>
      </c>
      <c r="B269" s="42" t="s">
        <v>2412</v>
      </c>
      <c r="D269" s="42" t="s">
        <v>2413</v>
      </c>
      <c r="E269" s="42" t="s">
        <v>2414</v>
      </c>
      <c r="F269" s="42" t="s">
        <v>746</v>
      </c>
      <c r="G269" s="42" t="s">
        <v>2412</v>
      </c>
      <c r="H269" s="42" t="s">
        <v>2415</v>
      </c>
      <c r="J269" s="42">
        <v>31000</v>
      </c>
      <c r="K269" s="42">
        <v>183000</v>
      </c>
      <c r="M269" s="42" t="e">
        <f>VLOOKUP(H269,[1]视频!$G$2:$M$83,6,FALSE)</f>
        <v>#N/A</v>
      </c>
      <c r="N269" s="68">
        <f t="shared" ref="N269:N275" si="46">K269/J269</f>
        <v>5.903225806451613</v>
      </c>
      <c r="O269" s="68">
        <f t="shared" ref="O269:O275" si="47">X269/J269</f>
        <v>9.6774193548387101E-3</v>
      </c>
      <c r="P269" s="68">
        <f t="shared" si="45"/>
        <v>1.639344262295082E-3</v>
      </c>
      <c r="Q269" s="42" t="s">
        <v>747</v>
      </c>
      <c r="R269" s="42" t="s">
        <v>753</v>
      </c>
      <c r="S269" s="42" t="s">
        <v>1021</v>
      </c>
      <c r="T269" s="42" t="s">
        <v>926</v>
      </c>
      <c r="U269" s="42" t="s">
        <v>1221</v>
      </c>
      <c r="V269" s="42" t="s">
        <v>1170</v>
      </c>
      <c r="W269" s="42" t="s">
        <v>883</v>
      </c>
      <c r="X269" s="42">
        <v>300</v>
      </c>
    </row>
    <row r="270" spans="1:24" hidden="1">
      <c r="A270" s="42" t="s">
        <v>2416</v>
      </c>
      <c r="B270" s="42" t="s">
        <v>2417</v>
      </c>
      <c r="D270" s="42" t="s">
        <v>2418</v>
      </c>
      <c r="E270" s="42" t="s">
        <v>2419</v>
      </c>
      <c r="F270" s="42" t="s">
        <v>746</v>
      </c>
      <c r="G270" s="42" t="s">
        <v>2420</v>
      </c>
      <c r="H270" s="42" t="s">
        <v>2421</v>
      </c>
      <c r="J270" s="42">
        <v>17000</v>
      </c>
      <c r="K270" s="42">
        <v>100000</v>
      </c>
      <c r="M270" s="42" t="e">
        <f>VLOOKUP(H270,[1]视频!$G$2:$M$83,6,FALSE)</f>
        <v>#N/A</v>
      </c>
      <c r="N270" s="68">
        <f t="shared" si="46"/>
        <v>5.882352941176471</v>
      </c>
      <c r="O270" s="68">
        <f t="shared" si="47"/>
        <v>1.1764705882352941E-2</v>
      </c>
      <c r="P270" s="68">
        <f t="shared" si="45"/>
        <v>2E-3</v>
      </c>
      <c r="Q270" s="42" t="s">
        <v>747</v>
      </c>
      <c r="R270" s="42" t="s">
        <v>889</v>
      </c>
      <c r="S270" s="42" t="s">
        <v>2422</v>
      </c>
      <c r="T270" s="42" t="s">
        <v>750</v>
      </c>
      <c r="U270" s="42" t="s">
        <v>1169</v>
      </c>
      <c r="V270" s="42" t="s">
        <v>1170</v>
      </c>
      <c r="W270" s="42" t="s">
        <v>784</v>
      </c>
      <c r="X270" s="42">
        <v>200</v>
      </c>
    </row>
    <row r="271" spans="1:24" hidden="1">
      <c r="A271" s="42" t="s">
        <v>1142</v>
      </c>
      <c r="B271" s="42" t="s">
        <v>1143</v>
      </c>
      <c r="D271" s="42" t="s">
        <v>1144</v>
      </c>
      <c r="E271" s="42" t="s">
        <v>1144</v>
      </c>
      <c r="F271" s="42" t="s">
        <v>746</v>
      </c>
      <c r="G271" s="42" t="s">
        <v>1143</v>
      </c>
      <c r="H271" s="42" t="s">
        <v>1145</v>
      </c>
      <c r="J271" s="42">
        <v>55000</v>
      </c>
      <c r="K271" s="42">
        <v>283000</v>
      </c>
      <c r="M271" s="42">
        <f>VLOOKUP(H271,[1]视频!$G$2:$M$83,6,FALSE)</f>
        <v>0</v>
      </c>
      <c r="Q271" s="42" t="s">
        <v>772</v>
      </c>
      <c r="R271" s="42" t="s">
        <v>753</v>
      </c>
      <c r="S271" s="42" t="s">
        <v>749</v>
      </c>
      <c r="T271" s="42" t="s">
        <v>399</v>
      </c>
      <c r="U271" s="42" t="s">
        <v>1221</v>
      </c>
      <c r="V271" s="42" t="s">
        <v>1145</v>
      </c>
      <c r="W271" s="42" t="s">
        <v>784</v>
      </c>
      <c r="X271" s="42" t="s">
        <v>1265</v>
      </c>
    </row>
    <row r="272" spans="1:24" hidden="1">
      <c r="A272" s="42" t="s">
        <v>854</v>
      </c>
      <c r="B272" s="42" t="s">
        <v>855</v>
      </c>
      <c r="D272" s="42" t="s">
        <v>856</v>
      </c>
      <c r="E272" s="42" t="s">
        <v>856</v>
      </c>
      <c r="F272" s="42" t="s">
        <v>746</v>
      </c>
      <c r="G272" s="42" t="s">
        <v>857</v>
      </c>
      <c r="H272" s="42" t="s">
        <v>858</v>
      </c>
      <c r="J272" s="42">
        <v>11000</v>
      </c>
      <c r="K272" s="42">
        <v>156000</v>
      </c>
      <c r="M272" s="42">
        <f>VLOOKUP(H272,[1]视频!$G$2:$M$83,6,FALSE)</f>
        <v>0</v>
      </c>
      <c r="Q272" s="42" t="s">
        <v>838</v>
      </c>
      <c r="R272" s="42" t="s">
        <v>753</v>
      </c>
      <c r="S272" s="42" t="s">
        <v>37</v>
      </c>
      <c r="T272" s="42" t="s">
        <v>859</v>
      </c>
      <c r="U272" s="42" t="s">
        <v>1169</v>
      </c>
      <c r="V272" s="42" t="s">
        <v>858</v>
      </c>
      <c r="W272" s="42" t="s">
        <v>803</v>
      </c>
      <c r="X272" s="42" t="s">
        <v>1265</v>
      </c>
    </row>
    <row r="273" spans="1:24" hidden="1">
      <c r="A273" s="42" t="s">
        <v>2423</v>
      </c>
      <c r="B273" s="42" t="s">
        <v>2424</v>
      </c>
      <c r="D273" s="42" t="s">
        <v>2425</v>
      </c>
      <c r="E273" s="42" t="s">
        <v>2425</v>
      </c>
      <c r="F273" s="42" t="s">
        <v>746</v>
      </c>
      <c r="G273" s="42" t="s">
        <v>2426</v>
      </c>
      <c r="H273" s="42" t="s">
        <v>2427</v>
      </c>
      <c r="J273" s="42">
        <v>58000</v>
      </c>
      <c r="K273" s="42">
        <v>340000</v>
      </c>
      <c r="M273" s="42" t="e">
        <f>VLOOKUP(H273,[1]视频!$G$2:$M$83,6,FALSE)</f>
        <v>#N/A</v>
      </c>
      <c r="N273" s="68">
        <f t="shared" si="46"/>
        <v>5.8620689655172411</v>
      </c>
      <c r="O273" s="68">
        <f t="shared" si="47"/>
        <v>5.1724137931034482E-3</v>
      </c>
      <c r="P273" s="68">
        <f>U273/K273</f>
        <v>1.4705882352941176E-3</v>
      </c>
      <c r="Q273" s="42" t="s">
        <v>747</v>
      </c>
      <c r="R273" s="42" t="s">
        <v>753</v>
      </c>
      <c r="S273" s="42" t="s">
        <v>749</v>
      </c>
      <c r="T273" s="42" t="s">
        <v>939</v>
      </c>
      <c r="U273" s="42">
        <v>500</v>
      </c>
      <c r="V273" s="42" t="s">
        <v>2427</v>
      </c>
      <c r="W273" s="42" t="s">
        <v>798</v>
      </c>
      <c r="X273" s="42">
        <v>300</v>
      </c>
    </row>
    <row r="274" spans="1:24" hidden="1">
      <c r="A274" s="42" t="s">
        <v>2428</v>
      </c>
      <c r="B274" s="42" t="s">
        <v>2429</v>
      </c>
      <c r="D274" s="42" t="s">
        <v>2430</v>
      </c>
      <c r="E274" s="42" t="s">
        <v>2431</v>
      </c>
      <c r="F274" s="42" t="s">
        <v>837</v>
      </c>
      <c r="G274" s="42" t="s">
        <v>2429</v>
      </c>
      <c r="H274" s="42" t="s">
        <v>2432</v>
      </c>
      <c r="J274" s="42">
        <v>30000</v>
      </c>
      <c r="K274" s="42">
        <v>175000</v>
      </c>
      <c r="M274" s="42" t="e">
        <f>VLOOKUP(H274,[1]视频!$G$2:$M$83,6,FALSE)</f>
        <v>#N/A</v>
      </c>
      <c r="N274" s="68">
        <f t="shared" si="46"/>
        <v>5.833333333333333</v>
      </c>
      <c r="O274" s="68">
        <f t="shared" si="47"/>
        <v>0.01</v>
      </c>
      <c r="P274" s="68">
        <f>U274/K274</f>
        <v>2.8571428571428571E-3</v>
      </c>
      <c r="Q274" s="42" t="s">
        <v>2433</v>
      </c>
      <c r="R274" s="42" t="s">
        <v>753</v>
      </c>
      <c r="S274" s="42" t="s">
        <v>749</v>
      </c>
      <c r="T274" s="42" t="s">
        <v>859</v>
      </c>
      <c r="U274" s="42">
        <v>500</v>
      </c>
      <c r="V274" s="42" t="s">
        <v>2434</v>
      </c>
      <c r="W274" s="42" t="s">
        <v>766</v>
      </c>
      <c r="X274" s="42">
        <v>300</v>
      </c>
    </row>
    <row r="275" spans="1:24" hidden="1">
      <c r="A275" s="42" t="s">
        <v>2435</v>
      </c>
      <c r="B275" s="42" t="s">
        <v>2436</v>
      </c>
      <c r="D275" s="42" t="s">
        <v>2437</v>
      </c>
      <c r="E275" s="42" t="s">
        <v>2438</v>
      </c>
      <c r="F275" s="42" t="s">
        <v>759</v>
      </c>
      <c r="G275" s="42" t="s">
        <v>2439</v>
      </c>
      <c r="H275" s="42" t="s">
        <v>2440</v>
      </c>
      <c r="J275" s="42">
        <v>20000</v>
      </c>
      <c r="K275" s="42">
        <v>84000</v>
      </c>
      <c r="M275" s="42" t="e">
        <f>VLOOKUP(H275,[1]视频!$G$2:$M$83,6,FALSE)</f>
        <v>#N/A</v>
      </c>
      <c r="N275" s="68">
        <f t="shared" si="46"/>
        <v>4.2</v>
      </c>
      <c r="O275" s="68">
        <f t="shared" si="47"/>
        <v>0.01</v>
      </c>
      <c r="P275" s="68">
        <f t="shared" ref="P275:P279" si="48">X275/K275</f>
        <v>2.3809523809523812E-3</v>
      </c>
      <c r="Q275" s="42" t="s">
        <v>772</v>
      </c>
      <c r="R275" s="42" t="s">
        <v>1581</v>
      </c>
      <c r="S275" s="42" t="s">
        <v>749</v>
      </c>
      <c r="T275" s="42" t="s">
        <v>859</v>
      </c>
      <c r="U275" s="42" t="s">
        <v>1169</v>
      </c>
      <c r="V275" s="42" t="s">
        <v>1170</v>
      </c>
      <c r="W275" s="42" t="s">
        <v>755</v>
      </c>
      <c r="X275" s="42">
        <v>200</v>
      </c>
    </row>
    <row r="276" spans="1:24" hidden="1">
      <c r="A276" s="42" t="s">
        <v>804</v>
      </c>
      <c r="B276" s="42" t="s">
        <v>805</v>
      </c>
      <c r="D276" s="42" t="s">
        <v>2441</v>
      </c>
      <c r="E276" s="42" t="s">
        <v>2441</v>
      </c>
      <c r="F276" s="42" t="s">
        <v>746</v>
      </c>
      <c r="G276" s="42" t="s">
        <v>806</v>
      </c>
      <c r="H276" s="42" t="s">
        <v>807</v>
      </c>
      <c r="J276" s="42">
        <v>11000</v>
      </c>
      <c r="K276" s="42">
        <v>180000</v>
      </c>
      <c r="M276" s="42">
        <f>VLOOKUP(H276,[1]视频!$G$2:$M$83,6,FALSE)</f>
        <v>0</v>
      </c>
      <c r="Q276" s="42" t="s">
        <v>747</v>
      </c>
      <c r="R276" s="42" t="s">
        <v>781</v>
      </c>
      <c r="S276" s="42" t="s">
        <v>749</v>
      </c>
      <c r="T276" s="42" t="s">
        <v>750</v>
      </c>
      <c r="U276" s="42" t="s">
        <v>1169</v>
      </c>
      <c r="V276" s="42" t="s">
        <v>807</v>
      </c>
      <c r="W276" s="42" t="s">
        <v>766</v>
      </c>
      <c r="X276" s="42" t="s">
        <v>1265</v>
      </c>
    </row>
    <row r="277" spans="1:24" hidden="1">
      <c r="A277" s="42" t="s">
        <v>744</v>
      </c>
      <c r="B277" s="42" t="s">
        <v>639</v>
      </c>
      <c r="D277" s="42" t="s">
        <v>745</v>
      </c>
      <c r="E277" s="42" t="s">
        <v>745</v>
      </c>
      <c r="F277" s="42" t="s">
        <v>746</v>
      </c>
      <c r="G277" s="42" t="s">
        <v>640</v>
      </c>
      <c r="H277" s="42" t="s">
        <v>641</v>
      </c>
      <c r="J277" s="42">
        <v>10000</v>
      </c>
      <c r="K277" s="42">
        <v>280000</v>
      </c>
      <c r="M277" s="42">
        <f>VLOOKUP(H277,[1]视频!$G$2:$M$83,6,FALSE)</f>
        <v>0</v>
      </c>
      <c r="Q277" s="42" t="s">
        <v>747</v>
      </c>
      <c r="R277" s="42" t="s">
        <v>748</v>
      </c>
      <c r="S277" s="42" t="s">
        <v>749</v>
      </c>
      <c r="T277" s="42" t="s">
        <v>750</v>
      </c>
      <c r="U277" s="42" t="s">
        <v>1169</v>
      </c>
      <c r="V277" s="42" t="s">
        <v>641</v>
      </c>
      <c r="W277" s="42" t="s">
        <v>751</v>
      </c>
      <c r="X277" s="42" t="s">
        <v>1265</v>
      </c>
    </row>
    <row r="278" spans="1:24" hidden="1">
      <c r="A278" s="42" t="s">
        <v>2442</v>
      </c>
      <c r="B278" s="42" t="s">
        <v>2443</v>
      </c>
      <c r="D278" s="42" t="s">
        <v>2444</v>
      </c>
      <c r="E278" s="42" t="s">
        <v>2445</v>
      </c>
      <c r="F278" s="42" t="s">
        <v>759</v>
      </c>
      <c r="G278" s="42" t="s">
        <v>2443</v>
      </c>
      <c r="H278" s="42" t="s">
        <v>2446</v>
      </c>
      <c r="J278" s="42">
        <v>40000</v>
      </c>
      <c r="K278" s="42">
        <v>233000</v>
      </c>
      <c r="M278" s="42" t="e">
        <f>VLOOKUP(H278,[1]视频!$G$2:$M$83,6,FALSE)</f>
        <v>#N/A</v>
      </c>
      <c r="N278" s="68">
        <f>K278/J278</f>
        <v>5.8250000000000002</v>
      </c>
      <c r="O278" s="68">
        <f>X278/J278</f>
        <v>7.4999999999999997E-3</v>
      </c>
      <c r="P278" s="68">
        <f t="shared" si="48"/>
        <v>1.2875536480686696E-3</v>
      </c>
      <c r="Q278" s="42" t="s">
        <v>747</v>
      </c>
      <c r="R278" s="42" t="s">
        <v>1152</v>
      </c>
      <c r="S278" s="42" t="s">
        <v>2447</v>
      </c>
      <c r="T278" s="42" t="s">
        <v>399</v>
      </c>
      <c r="U278" s="42" t="s">
        <v>1221</v>
      </c>
      <c r="V278" s="42" t="s">
        <v>2448</v>
      </c>
      <c r="W278" s="42" t="s">
        <v>940</v>
      </c>
      <c r="X278" s="42">
        <v>300</v>
      </c>
    </row>
    <row r="279" spans="1:24" hidden="1">
      <c r="A279" s="42" t="s">
        <v>2449</v>
      </c>
      <c r="B279" s="42" t="s">
        <v>2450</v>
      </c>
      <c r="D279" s="42" t="s">
        <v>2451</v>
      </c>
      <c r="E279" s="42" t="s">
        <v>2452</v>
      </c>
      <c r="F279" s="42" t="s">
        <v>759</v>
      </c>
      <c r="G279" s="42" t="s">
        <v>2453</v>
      </c>
      <c r="H279" s="42" t="s">
        <v>2454</v>
      </c>
      <c r="J279" s="42">
        <v>10000</v>
      </c>
      <c r="K279" s="42">
        <v>44000</v>
      </c>
      <c r="M279" s="42" t="e">
        <f>VLOOKUP(H279,[1]视频!$G$2:$M$83,6,FALSE)</f>
        <v>#N/A</v>
      </c>
      <c r="N279" s="68">
        <f>K279/J279</f>
        <v>4.4000000000000004</v>
      </c>
      <c r="O279" s="68">
        <f>X279/J279</f>
        <v>0.02</v>
      </c>
      <c r="P279" s="68">
        <f t="shared" si="48"/>
        <v>4.5454545454545452E-3</v>
      </c>
      <c r="Q279" s="42" t="s">
        <v>772</v>
      </c>
      <c r="R279" s="42" t="s">
        <v>2455</v>
      </c>
      <c r="S279" s="42" t="s">
        <v>1021</v>
      </c>
      <c r="T279" s="42" t="s">
        <v>750</v>
      </c>
      <c r="U279" s="42" t="s">
        <v>1169</v>
      </c>
      <c r="V279" s="42" t="s">
        <v>1170</v>
      </c>
      <c r="W279" s="42" t="s">
        <v>940</v>
      </c>
      <c r="X279" s="42">
        <v>200</v>
      </c>
    </row>
    <row r="280" spans="1:24" hidden="1">
      <c r="A280" s="42" t="s">
        <v>829</v>
      </c>
      <c r="B280" s="42" t="s">
        <v>830</v>
      </c>
      <c r="D280" s="42" t="s">
        <v>831</v>
      </c>
      <c r="E280" s="42" t="s">
        <v>831</v>
      </c>
      <c r="F280" s="42" t="s">
        <v>746</v>
      </c>
      <c r="G280" s="42" t="s">
        <v>830</v>
      </c>
      <c r="H280" s="42" t="s">
        <v>832</v>
      </c>
      <c r="J280" s="42">
        <v>14000</v>
      </c>
      <c r="K280" s="42">
        <v>210000</v>
      </c>
      <c r="M280" s="42">
        <f>VLOOKUP(H280,[1]视频!$G$2:$M$83,6,FALSE)</f>
        <v>0</v>
      </c>
      <c r="Q280" s="42" t="s">
        <v>747</v>
      </c>
      <c r="R280" s="42" t="s">
        <v>833</v>
      </c>
      <c r="S280" s="42" t="s">
        <v>749</v>
      </c>
      <c r="T280" s="42" t="s">
        <v>399</v>
      </c>
      <c r="U280" s="42" t="s">
        <v>1169</v>
      </c>
      <c r="V280" s="42" t="s">
        <v>832</v>
      </c>
      <c r="W280" s="42" t="s">
        <v>798</v>
      </c>
      <c r="X280" s="42" t="s">
        <v>1265</v>
      </c>
    </row>
    <row r="281" spans="1:24" hidden="1">
      <c r="A281" s="42" t="s">
        <v>834</v>
      </c>
      <c r="B281" s="42" t="s">
        <v>835</v>
      </c>
      <c r="D281" s="42" t="s">
        <v>573</v>
      </c>
      <c r="E281" s="42" t="s">
        <v>573</v>
      </c>
      <c r="F281" s="42" t="s">
        <v>746</v>
      </c>
      <c r="G281" s="42" t="s">
        <v>574</v>
      </c>
      <c r="H281" s="42" t="s">
        <v>575</v>
      </c>
      <c r="J281" s="42">
        <v>14000</v>
      </c>
      <c r="K281" s="42">
        <v>210000</v>
      </c>
      <c r="M281" s="42">
        <f>VLOOKUP(H281,[1]视频!$G$2:$M$83,6,FALSE)</f>
        <v>0</v>
      </c>
      <c r="Q281" s="42" t="s">
        <v>747</v>
      </c>
      <c r="R281" s="42" t="s">
        <v>753</v>
      </c>
      <c r="S281" s="42" t="s">
        <v>749</v>
      </c>
      <c r="T281" s="42" t="s">
        <v>399</v>
      </c>
      <c r="U281" s="42" t="s">
        <v>1169</v>
      </c>
      <c r="V281" s="42" t="s">
        <v>575</v>
      </c>
      <c r="W281" s="42" t="s">
        <v>798</v>
      </c>
      <c r="X281" s="42" t="s">
        <v>1265</v>
      </c>
    </row>
    <row r="282" spans="1:24" hidden="1">
      <c r="A282" s="42" t="s">
        <v>1057</v>
      </c>
      <c r="B282" s="42" t="s">
        <v>1058</v>
      </c>
      <c r="D282" s="42" t="s">
        <v>1059</v>
      </c>
      <c r="E282" s="42" t="s">
        <v>1059</v>
      </c>
      <c r="F282" s="42" t="s">
        <v>746</v>
      </c>
      <c r="G282" s="42" t="s">
        <v>1058</v>
      </c>
      <c r="H282" s="42" t="s">
        <v>1060</v>
      </c>
      <c r="J282" s="42">
        <v>53000</v>
      </c>
      <c r="K282" s="42">
        <v>365000</v>
      </c>
      <c r="M282" s="42">
        <f>VLOOKUP(H282,[1]视频!$G$2:$M$83,6,FALSE)</f>
        <v>0</v>
      </c>
      <c r="Q282" s="42" t="s">
        <v>747</v>
      </c>
      <c r="R282" s="42" t="s">
        <v>753</v>
      </c>
      <c r="S282" s="42" t="s">
        <v>749</v>
      </c>
      <c r="T282" s="42" t="s">
        <v>926</v>
      </c>
      <c r="U282" s="42" t="s">
        <v>1221</v>
      </c>
      <c r="V282" s="42" t="s">
        <v>1060</v>
      </c>
      <c r="W282" s="42" t="s">
        <v>1061</v>
      </c>
      <c r="X282" s="42" t="s">
        <v>1265</v>
      </c>
    </row>
    <row r="283" spans="1:24" hidden="1">
      <c r="A283" s="42" t="s">
        <v>1062</v>
      </c>
      <c r="B283" s="42" t="s">
        <v>1063</v>
      </c>
      <c r="D283" s="42" t="s">
        <v>1064</v>
      </c>
      <c r="E283" s="42" t="s">
        <v>1064</v>
      </c>
      <c r="F283" s="42" t="s">
        <v>746</v>
      </c>
      <c r="G283" s="42" t="s">
        <v>1063</v>
      </c>
      <c r="H283" s="42" t="s">
        <v>1065</v>
      </c>
      <c r="J283" s="42">
        <v>47000</v>
      </c>
      <c r="K283" s="42">
        <v>321000</v>
      </c>
      <c r="M283" s="42">
        <f>VLOOKUP(H283,[1]视频!$G$2:$M$83,6,FALSE)</f>
        <v>0</v>
      </c>
      <c r="Q283" s="42" t="s">
        <v>747</v>
      </c>
      <c r="R283" s="42" t="s">
        <v>1066</v>
      </c>
      <c r="S283" s="42" t="s">
        <v>749</v>
      </c>
      <c r="T283" s="42" t="s">
        <v>926</v>
      </c>
      <c r="U283" s="42" t="s">
        <v>1221</v>
      </c>
      <c r="V283" s="42" t="s">
        <v>1065</v>
      </c>
      <c r="W283" s="42" t="s">
        <v>755</v>
      </c>
      <c r="X283" s="42" t="s">
        <v>1265</v>
      </c>
    </row>
    <row r="284" spans="1:24" hidden="1">
      <c r="A284" s="42" t="s">
        <v>2456</v>
      </c>
      <c r="B284" s="42" t="s">
        <v>2457</v>
      </c>
      <c r="D284" s="42" t="s">
        <v>2458</v>
      </c>
      <c r="E284" s="42" t="s">
        <v>2459</v>
      </c>
      <c r="F284" s="42" t="s">
        <v>746</v>
      </c>
      <c r="G284" s="42" t="s">
        <v>2460</v>
      </c>
      <c r="H284" s="42" t="s">
        <v>2461</v>
      </c>
      <c r="J284" s="42">
        <v>21000</v>
      </c>
      <c r="K284" s="42">
        <v>122000</v>
      </c>
      <c r="M284" s="42" t="e">
        <f>VLOOKUP(H284,[1]视频!$G$2:$M$83,6,FALSE)</f>
        <v>#N/A</v>
      </c>
      <c r="N284" s="68">
        <f>K284/J284</f>
        <v>5.8095238095238093</v>
      </c>
      <c r="O284" s="68">
        <f>X284/J284</f>
        <v>9.5238095238095247E-3</v>
      </c>
      <c r="P284" s="68">
        <f>U284/K284</f>
        <v>2.4590163934426232E-3</v>
      </c>
      <c r="Q284" s="42" t="s">
        <v>772</v>
      </c>
      <c r="R284" s="42" t="s">
        <v>753</v>
      </c>
      <c r="S284" s="42" t="s">
        <v>782</v>
      </c>
      <c r="T284" s="42" t="s">
        <v>399</v>
      </c>
      <c r="U284" s="42">
        <v>300</v>
      </c>
      <c r="V284" s="42" t="s">
        <v>2462</v>
      </c>
      <c r="W284" s="42" t="s">
        <v>1254</v>
      </c>
      <c r="X284" s="42">
        <v>200</v>
      </c>
    </row>
    <row r="285" spans="1:24" hidden="1">
      <c r="A285" s="42" t="s">
        <v>1090</v>
      </c>
      <c r="B285" s="42" t="s">
        <v>1091</v>
      </c>
      <c r="D285" s="42" t="s">
        <v>632</v>
      </c>
      <c r="E285" s="42" t="s">
        <v>632</v>
      </c>
      <c r="F285" s="42" t="s">
        <v>746</v>
      </c>
      <c r="G285" s="42" t="s">
        <v>633</v>
      </c>
      <c r="H285" s="42" t="s">
        <v>634</v>
      </c>
      <c r="J285" s="42">
        <v>52000</v>
      </c>
      <c r="K285" s="42">
        <v>320000</v>
      </c>
      <c r="M285" s="42">
        <f>VLOOKUP(H285,[1]视频!$G$2:$M$83,6,FALSE)</f>
        <v>0</v>
      </c>
      <c r="Q285" s="42" t="s">
        <v>747</v>
      </c>
      <c r="R285" s="42" t="s">
        <v>989</v>
      </c>
      <c r="S285" s="42" t="s">
        <v>749</v>
      </c>
      <c r="T285" s="42" t="s">
        <v>399</v>
      </c>
      <c r="U285" s="42" t="s">
        <v>1221</v>
      </c>
      <c r="V285" s="42" t="s">
        <v>634</v>
      </c>
      <c r="W285" s="42" t="s">
        <v>798</v>
      </c>
      <c r="X285" s="42" t="s">
        <v>1265</v>
      </c>
    </row>
    <row r="286" spans="1:24" hidden="1">
      <c r="A286" s="42" t="s">
        <v>1004</v>
      </c>
      <c r="B286" s="42" t="s">
        <v>1005</v>
      </c>
      <c r="D286" s="42" t="s">
        <v>1006</v>
      </c>
      <c r="E286" s="42" t="s">
        <v>1006</v>
      </c>
      <c r="F286" s="42" t="s">
        <v>759</v>
      </c>
      <c r="G286" s="42" t="s">
        <v>1007</v>
      </c>
      <c r="H286" s="42" t="s">
        <v>1008</v>
      </c>
      <c r="J286" s="42">
        <v>69000</v>
      </c>
      <c r="K286" s="42">
        <v>520000</v>
      </c>
      <c r="M286" s="42">
        <f>VLOOKUP(H286,[1]视频!$G$2:$M$83,6,FALSE)</f>
        <v>0</v>
      </c>
      <c r="Q286" s="42" t="s">
        <v>747</v>
      </c>
      <c r="R286" s="42" t="s">
        <v>833</v>
      </c>
      <c r="S286" s="42" t="s">
        <v>749</v>
      </c>
      <c r="T286" s="42" t="s">
        <v>399</v>
      </c>
      <c r="U286" s="42" t="s">
        <v>1221</v>
      </c>
      <c r="V286" s="42" t="s">
        <v>1008</v>
      </c>
      <c r="W286" s="42" t="s">
        <v>828</v>
      </c>
      <c r="X286" s="42" t="s">
        <v>1265</v>
      </c>
    </row>
    <row r="287" spans="1:24" hidden="1">
      <c r="A287" s="42" t="s">
        <v>969</v>
      </c>
      <c r="B287" s="42" t="s">
        <v>970</v>
      </c>
      <c r="D287" s="42" t="s">
        <v>971</v>
      </c>
      <c r="E287" s="42" t="s">
        <v>2463</v>
      </c>
      <c r="F287" s="42" t="s">
        <v>746</v>
      </c>
      <c r="G287" s="42" t="s">
        <v>972</v>
      </c>
      <c r="H287" s="42" t="s">
        <v>973</v>
      </c>
      <c r="J287" s="42">
        <v>42000</v>
      </c>
      <c r="K287" s="42">
        <v>351000</v>
      </c>
      <c r="M287" s="42">
        <f>VLOOKUP(H287,[1]视频!$G$2:$M$83,6,FALSE)</f>
        <v>0</v>
      </c>
      <c r="Q287" s="42" t="s">
        <v>747</v>
      </c>
      <c r="R287" s="42" t="s">
        <v>967</v>
      </c>
      <c r="S287" s="42" t="s">
        <v>749</v>
      </c>
      <c r="T287" s="42" t="s">
        <v>399</v>
      </c>
      <c r="U287" s="42" t="s">
        <v>1221</v>
      </c>
      <c r="V287" s="42" t="s">
        <v>974</v>
      </c>
      <c r="W287" s="42" t="s">
        <v>798</v>
      </c>
      <c r="X287" s="42" t="s">
        <v>1265</v>
      </c>
    </row>
    <row r="288" spans="1:24" hidden="1">
      <c r="A288" s="42" t="s">
        <v>860</v>
      </c>
      <c r="B288" s="42" t="s">
        <v>861</v>
      </c>
      <c r="D288" s="42" t="s">
        <v>862</v>
      </c>
      <c r="E288" s="42" t="s">
        <v>862</v>
      </c>
      <c r="F288" s="42" t="s">
        <v>746</v>
      </c>
      <c r="G288" s="42" t="s">
        <v>863</v>
      </c>
      <c r="H288" s="42" t="s">
        <v>864</v>
      </c>
      <c r="J288" s="42">
        <v>10000</v>
      </c>
      <c r="K288" s="42">
        <v>135000</v>
      </c>
      <c r="M288" s="42">
        <f>VLOOKUP(H288,[1]视频!$G$2:$M$83,6,FALSE)</f>
        <v>0</v>
      </c>
      <c r="Q288" s="42" t="s">
        <v>838</v>
      </c>
      <c r="R288" s="42" t="s">
        <v>753</v>
      </c>
      <c r="S288" s="42" t="s">
        <v>826</v>
      </c>
      <c r="T288" s="42" t="s">
        <v>859</v>
      </c>
      <c r="U288" s="42" t="s">
        <v>1169</v>
      </c>
      <c r="V288" s="42" t="s">
        <v>864</v>
      </c>
      <c r="W288" s="42" t="s">
        <v>865</v>
      </c>
      <c r="X288" s="42" t="s">
        <v>1265</v>
      </c>
    </row>
    <row r="289" spans="1:24" hidden="1">
      <c r="A289" s="42" t="s">
        <v>876</v>
      </c>
      <c r="B289" s="42" t="s">
        <v>2464</v>
      </c>
      <c r="D289" s="42" t="s">
        <v>2465</v>
      </c>
      <c r="E289" s="42" t="s">
        <v>2466</v>
      </c>
      <c r="F289" s="42" t="s">
        <v>746</v>
      </c>
      <c r="G289" s="42" t="s">
        <v>2467</v>
      </c>
      <c r="H289" s="42" t="s">
        <v>2468</v>
      </c>
      <c r="J289" s="42">
        <v>10050</v>
      </c>
      <c r="K289" s="42">
        <v>58000</v>
      </c>
      <c r="M289" s="42" t="e">
        <f>VLOOKUP(H289,[1]视频!$G$2:$M$83,6,FALSE)</f>
        <v>#N/A</v>
      </c>
      <c r="N289" s="68">
        <f t="shared" ref="N289:N293" si="49">K289/J289</f>
        <v>5.7711442786069655</v>
      </c>
      <c r="O289" s="68">
        <f t="shared" ref="O289:O293" si="50">X289/J289</f>
        <v>1.9900497512437811E-2</v>
      </c>
      <c r="P289" s="68">
        <f>U289/K289</f>
        <v>5.1724137931034482E-3</v>
      </c>
      <c r="Q289" s="42" t="s">
        <v>747</v>
      </c>
      <c r="R289" s="42" t="s">
        <v>753</v>
      </c>
      <c r="S289" s="42" t="s">
        <v>749</v>
      </c>
      <c r="T289" s="42" t="s">
        <v>1850</v>
      </c>
      <c r="U289" s="42">
        <v>300</v>
      </c>
      <c r="V289" s="42" t="s">
        <v>2469</v>
      </c>
      <c r="W289" s="42" t="s">
        <v>820</v>
      </c>
      <c r="X289" s="42">
        <v>200</v>
      </c>
    </row>
    <row r="290" spans="1:24" hidden="1">
      <c r="A290" s="42" t="s">
        <v>2470</v>
      </c>
      <c r="B290" s="42" t="s">
        <v>2471</v>
      </c>
      <c r="D290" s="42" t="s">
        <v>2472</v>
      </c>
      <c r="E290" s="42" t="s">
        <v>2472</v>
      </c>
      <c r="F290" s="42" t="s">
        <v>746</v>
      </c>
      <c r="G290" s="42" t="s">
        <v>2473</v>
      </c>
      <c r="H290" s="42" t="s">
        <v>2474</v>
      </c>
      <c r="J290" s="42">
        <v>9126</v>
      </c>
      <c r="K290" s="42">
        <v>133000</v>
      </c>
      <c r="M290" s="42" t="e">
        <f>VLOOKUP(H290,[1]视频!$G$2:$M$83,6,FALSE)</f>
        <v>#N/A</v>
      </c>
      <c r="N290" s="68">
        <f t="shared" si="49"/>
        <v>14.573745342976112</v>
      </c>
      <c r="O290" s="68">
        <f t="shared" si="50"/>
        <v>2.1915406530791146E-2</v>
      </c>
      <c r="P290" s="68">
        <f t="shared" ref="P290:P293" si="51">X290/K290</f>
        <v>1.5037593984962407E-3</v>
      </c>
      <c r="Q290" s="42" t="s">
        <v>772</v>
      </c>
      <c r="R290" s="42" t="s">
        <v>781</v>
      </c>
      <c r="S290" s="42" t="s">
        <v>749</v>
      </c>
      <c r="T290" s="42" t="s">
        <v>399</v>
      </c>
      <c r="U290" s="42" t="s">
        <v>1169</v>
      </c>
      <c r="V290" s="42" t="s">
        <v>1170</v>
      </c>
      <c r="W290" s="42" t="s">
        <v>871</v>
      </c>
      <c r="X290" s="42">
        <v>200</v>
      </c>
    </row>
    <row r="291" spans="1:24" hidden="1">
      <c r="A291" s="42" t="s">
        <v>808</v>
      </c>
      <c r="B291" s="42" t="s">
        <v>809</v>
      </c>
      <c r="D291" s="42" t="s">
        <v>810</v>
      </c>
      <c r="E291" s="42" t="s">
        <v>810</v>
      </c>
      <c r="F291" s="42" t="s">
        <v>746</v>
      </c>
      <c r="G291" s="42" t="s">
        <v>809</v>
      </c>
      <c r="H291" s="42" t="s">
        <v>811</v>
      </c>
      <c r="J291" s="42">
        <v>13000</v>
      </c>
      <c r="K291" s="42">
        <v>212000</v>
      </c>
      <c r="M291" s="42">
        <f>VLOOKUP(H291,[1]视频!$G$2:$M$83,6,FALSE)</f>
        <v>0</v>
      </c>
      <c r="Q291" s="42" t="s">
        <v>747</v>
      </c>
      <c r="R291" s="42" t="s">
        <v>753</v>
      </c>
      <c r="S291" s="42" t="s">
        <v>749</v>
      </c>
      <c r="T291" s="42" t="s">
        <v>754</v>
      </c>
      <c r="U291" s="42" t="s">
        <v>1169</v>
      </c>
      <c r="V291" s="42" t="s">
        <v>811</v>
      </c>
      <c r="W291" s="42" t="s">
        <v>755</v>
      </c>
      <c r="X291" s="42" t="s">
        <v>1265</v>
      </c>
    </row>
    <row r="292" spans="1:24" hidden="1">
      <c r="A292" s="42" t="s">
        <v>2475</v>
      </c>
      <c r="B292" s="42" t="s">
        <v>2476</v>
      </c>
      <c r="D292" s="42" t="s">
        <v>2477</v>
      </c>
      <c r="E292" s="42" t="s">
        <v>2478</v>
      </c>
      <c r="F292" s="42" t="s">
        <v>746</v>
      </c>
      <c r="G292" s="42" t="s">
        <v>2479</v>
      </c>
      <c r="H292" s="42" t="s">
        <v>2480</v>
      </c>
      <c r="J292" s="42">
        <v>11000</v>
      </c>
      <c r="K292" s="42">
        <v>37000</v>
      </c>
      <c r="M292" s="42" t="e">
        <f>VLOOKUP(H292,[1]视频!$G$2:$M$83,6,FALSE)</f>
        <v>#N/A</v>
      </c>
      <c r="N292" s="68">
        <f t="shared" si="49"/>
        <v>3.3636363636363638</v>
      </c>
      <c r="O292" s="68">
        <f t="shared" si="50"/>
        <v>1.8181818181818181E-2</v>
      </c>
      <c r="P292" s="68">
        <f t="shared" si="51"/>
        <v>5.4054054054054057E-3</v>
      </c>
      <c r="Q292" s="42" t="s">
        <v>747</v>
      </c>
      <c r="R292" s="42" t="s">
        <v>753</v>
      </c>
      <c r="S292" s="42" t="s">
        <v>2481</v>
      </c>
      <c r="T292" s="42" t="s">
        <v>399</v>
      </c>
      <c r="U292" s="42" t="s">
        <v>1169</v>
      </c>
      <c r="V292" s="42" t="s">
        <v>2482</v>
      </c>
      <c r="W292" s="42" t="s">
        <v>1996</v>
      </c>
      <c r="X292" s="42">
        <v>200</v>
      </c>
    </row>
    <row r="293" spans="1:24" hidden="1">
      <c r="A293" s="42" t="s">
        <v>2483</v>
      </c>
      <c r="B293" s="42" t="s">
        <v>2484</v>
      </c>
      <c r="D293" s="42" t="s">
        <v>2485</v>
      </c>
      <c r="E293" s="42" t="s">
        <v>2486</v>
      </c>
      <c r="F293" s="42" t="s">
        <v>746</v>
      </c>
      <c r="G293" s="42" t="s">
        <v>2484</v>
      </c>
      <c r="H293" s="42" t="s">
        <v>2487</v>
      </c>
      <c r="J293" s="42">
        <v>19000</v>
      </c>
      <c r="K293" s="42">
        <v>109000</v>
      </c>
      <c r="M293" s="42" t="e">
        <f>VLOOKUP(H293,[1]视频!$G$2:$M$83,6,FALSE)</f>
        <v>#N/A</v>
      </c>
      <c r="N293" s="68">
        <f t="shared" si="49"/>
        <v>5.7368421052631575</v>
      </c>
      <c r="O293" s="68">
        <f t="shared" si="50"/>
        <v>1.0526315789473684E-2</v>
      </c>
      <c r="P293" s="68">
        <f t="shared" si="51"/>
        <v>1.834862385321101E-3</v>
      </c>
      <c r="Q293" s="42" t="s">
        <v>747</v>
      </c>
      <c r="R293" s="42" t="s">
        <v>1109</v>
      </c>
      <c r="S293" s="42" t="s">
        <v>1168</v>
      </c>
      <c r="T293" s="42" t="s">
        <v>399</v>
      </c>
      <c r="U293" s="42" t="s">
        <v>1169</v>
      </c>
      <c r="V293" s="42" t="s">
        <v>1170</v>
      </c>
      <c r="W293" s="42" t="s">
        <v>1254</v>
      </c>
      <c r="X293" s="42">
        <v>200</v>
      </c>
    </row>
    <row r="294" spans="1:24" hidden="1">
      <c r="A294" s="42" t="s">
        <v>909</v>
      </c>
      <c r="B294" s="42" t="s">
        <v>910</v>
      </c>
      <c r="D294" s="42" t="s">
        <v>911</v>
      </c>
      <c r="E294" s="42" t="s">
        <v>911</v>
      </c>
      <c r="F294" s="42" t="s">
        <v>746</v>
      </c>
      <c r="G294" s="42" t="s">
        <v>910</v>
      </c>
      <c r="H294" s="42" t="s">
        <v>912</v>
      </c>
      <c r="J294" s="42">
        <v>12000</v>
      </c>
      <c r="K294" s="42">
        <v>37000</v>
      </c>
      <c r="M294" s="42">
        <f>VLOOKUP(H294,[1]视频!$G$2:$M$83,6,FALSE)</f>
        <v>0</v>
      </c>
      <c r="Q294" s="42" t="s">
        <v>772</v>
      </c>
      <c r="R294" s="42" t="s">
        <v>781</v>
      </c>
      <c r="S294" s="42" t="s">
        <v>749</v>
      </c>
      <c r="T294" s="42" t="s">
        <v>399</v>
      </c>
      <c r="U294" s="42" t="s">
        <v>1169</v>
      </c>
      <c r="V294" s="42" t="s">
        <v>913</v>
      </c>
      <c r="W294" s="42" t="s">
        <v>798</v>
      </c>
      <c r="X294" s="42" t="s">
        <v>1265</v>
      </c>
    </row>
    <row r="295" spans="1:24" hidden="1">
      <c r="A295" s="42" t="s">
        <v>752</v>
      </c>
      <c r="B295" s="42" t="s">
        <v>692</v>
      </c>
      <c r="D295" s="42" t="s">
        <v>693</v>
      </c>
      <c r="E295" s="42" t="s">
        <v>693</v>
      </c>
      <c r="F295" s="42" t="s">
        <v>746</v>
      </c>
      <c r="G295" s="42" t="s">
        <v>692</v>
      </c>
      <c r="H295" s="42" t="s">
        <v>694</v>
      </c>
      <c r="J295" s="42">
        <v>10000</v>
      </c>
      <c r="K295" s="42">
        <v>241000</v>
      </c>
      <c r="M295" s="42">
        <f>VLOOKUP(H295,[1]视频!$G$2:$M$83,6,FALSE)</f>
        <v>0</v>
      </c>
      <c r="Q295" s="42" t="s">
        <v>747</v>
      </c>
      <c r="R295" s="42" t="s">
        <v>753</v>
      </c>
      <c r="S295" s="42" t="s">
        <v>749</v>
      </c>
      <c r="T295" s="42" t="s">
        <v>754</v>
      </c>
      <c r="U295" s="42" t="s">
        <v>1169</v>
      </c>
      <c r="V295" s="42" t="s">
        <v>694</v>
      </c>
      <c r="W295" s="42" t="s">
        <v>755</v>
      </c>
      <c r="X295" s="42" t="s">
        <v>1265</v>
      </c>
    </row>
    <row r="296" spans="1:24" hidden="1">
      <c r="A296" s="42" t="s">
        <v>2488</v>
      </c>
      <c r="B296" s="42" t="s">
        <v>2489</v>
      </c>
      <c r="D296" s="42" t="s">
        <v>2490</v>
      </c>
      <c r="E296" s="42" t="s">
        <v>2491</v>
      </c>
      <c r="F296" s="42" t="s">
        <v>746</v>
      </c>
      <c r="G296" s="42" t="s">
        <v>2492</v>
      </c>
      <c r="H296" s="42" t="s">
        <v>2493</v>
      </c>
      <c r="J296" s="42">
        <v>18000</v>
      </c>
      <c r="K296" s="42">
        <v>85000</v>
      </c>
      <c r="M296" s="42" t="e">
        <f>VLOOKUP(H296,[1]视频!$G$2:$M$83,6,FALSE)</f>
        <v>#N/A</v>
      </c>
      <c r="N296" s="68">
        <f t="shared" ref="N296:N302" si="52">K296/J296</f>
        <v>4.7222222222222223</v>
      </c>
      <c r="O296" s="68">
        <f t="shared" ref="O296:O302" si="53">X296/J296</f>
        <v>1.1111111111111112E-2</v>
      </c>
      <c r="P296" s="68">
        <f t="shared" ref="P296:P300" si="54">X296/K296</f>
        <v>2.352941176470588E-3</v>
      </c>
      <c r="Q296" s="42" t="s">
        <v>772</v>
      </c>
      <c r="R296" s="42" t="s">
        <v>753</v>
      </c>
      <c r="S296" s="42" t="s">
        <v>827</v>
      </c>
      <c r="T296" s="42" t="s">
        <v>750</v>
      </c>
      <c r="U296" s="42" t="s">
        <v>1169</v>
      </c>
      <c r="V296" s="42" t="s">
        <v>1170</v>
      </c>
      <c r="W296" s="42" t="s">
        <v>766</v>
      </c>
      <c r="X296" s="42">
        <v>200</v>
      </c>
    </row>
    <row r="297" spans="1:24" hidden="1">
      <c r="A297" s="42" t="s">
        <v>988</v>
      </c>
      <c r="B297" s="42" t="s">
        <v>484</v>
      </c>
      <c r="D297" s="42" t="s">
        <v>485</v>
      </c>
      <c r="E297" s="42" t="s">
        <v>485</v>
      </c>
      <c r="F297" s="42" t="s">
        <v>746</v>
      </c>
      <c r="G297" s="42" t="s">
        <v>484</v>
      </c>
      <c r="H297" s="42" t="s">
        <v>486</v>
      </c>
      <c r="J297" s="42">
        <v>32000</v>
      </c>
      <c r="K297" s="42">
        <v>256000</v>
      </c>
      <c r="M297" s="42">
        <f>VLOOKUP(H297,[1]视频!$G$2:$M$83,6,FALSE)</f>
        <v>0</v>
      </c>
      <c r="Q297" s="42" t="s">
        <v>747</v>
      </c>
      <c r="R297" s="42" t="s">
        <v>989</v>
      </c>
      <c r="S297" s="42" t="s">
        <v>749</v>
      </c>
      <c r="T297" s="42" t="s">
        <v>754</v>
      </c>
      <c r="U297" s="42" t="s">
        <v>1221</v>
      </c>
      <c r="V297" s="42" t="s">
        <v>486</v>
      </c>
      <c r="W297" s="42" t="s">
        <v>755</v>
      </c>
      <c r="X297" s="42" t="s">
        <v>1265</v>
      </c>
    </row>
    <row r="298" spans="1:24" hidden="1">
      <c r="A298" s="42" t="s">
        <v>2494</v>
      </c>
      <c r="B298" s="42" t="s">
        <v>1224</v>
      </c>
      <c r="D298" s="42" t="s">
        <v>2495</v>
      </c>
      <c r="E298" s="42" t="s">
        <v>2496</v>
      </c>
      <c r="F298" s="42" t="s">
        <v>746</v>
      </c>
      <c r="G298" s="42" t="s">
        <v>2497</v>
      </c>
      <c r="H298" s="42" t="s">
        <v>2498</v>
      </c>
      <c r="I298" s="44"/>
      <c r="J298" s="42">
        <v>21000</v>
      </c>
      <c r="K298" s="42">
        <v>140000</v>
      </c>
      <c r="M298" s="42" t="e">
        <f>VLOOKUP(H298,[1]视频!$G$2:$M$83,6,FALSE)</f>
        <v>#N/A</v>
      </c>
      <c r="N298" s="68">
        <f t="shared" si="52"/>
        <v>6.666666666666667</v>
      </c>
      <c r="O298" s="68">
        <f t="shared" si="53"/>
        <v>9.5238095238095247E-3</v>
      </c>
      <c r="P298" s="68">
        <f t="shared" si="54"/>
        <v>1.4285714285714286E-3</v>
      </c>
      <c r="Q298" s="42" t="s">
        <v>747</v>
      </c>
      <c r="R298" s="42" t="s">
        <v>781</v>
      </c>
      <c r="S298" s="42" t="s">
        <v>827</v>
      </c>
      <c r="T298" s="42" t="s">
        <v>399</v>
      </c>
      <c r="U298" s="42" t="s">
        <v>1169</v>
      </c>
      <c r="V298" s="42" t="s">
        <v>1170</v>
      </c>
      <c r="W298" s="42" t="s">
        <v>940</v>
      </c>
      <c r="X298" s="42">
        <v>200</v>
      </c>
    </row>
    <row r="299" spans="1:24" hidden="1">
      <c r="A299" s="42" t="s">
        <v>2499</v>
      </c>
      <c r="B299" s="42" t="s">
        <v>2500</v>
      </c>
      <c r="D299" s="42" t="s">
        <v>2501</v>
      </c>
      <c r="E299" s="42" t="s">
        <v>2501</v>
      </c>
      <c r="F299" s="42" t="s">
        <v>746</v>
      </c>
      <c r="G299" s="42" t="s">
        <v>2502</v>
      </c>
      <c r="H299" s="42" t="s">
        <v>2503</v>
      </c>
      <c r="J299" s="42">
        <v>10129</v>
      </c>
      <c r="K299" s="42">
        <v>50000</v>
      </c>
      <c r="M299" s="42" t="e">
        <f>VLOOKUP(H299,[1]视频!$G$2:$M$83,6,FALSE)</f>
        <v>#N/A</v>
      </c>
      <c r="N299" s="68">
        <f t="shared" si="52"/>
        <v>4.9363214532530355</v>
      </c>
      <c r="O299" s="68">
        <f t="shared" si="53"/>
        <v>1.9745285813012145E-2</v>
      </c>
      <c r="P299" s="68">
        <f>U299/K299</f>
        <v>6.0000000000000001E-3</v>
      </c>
      <c r="Q299" s="42" t="s">
        <v>747</v>
      </c>
      <c r="R299" s="42" t="s">
        <v>2504</v>
      </c>
      <c r="S299" s="42" t="s">
        <v>2505</v>
      </c>
      <c r="T299" s="42" t="s">
        <v>876</v>
      </c>
      <c r="U299" s="42">
        <v>300</v>
      </c>
      <c r="V299" s="42" t="s">
        <v>2506</v>
      </c>
      <c r="W299" s="42" t="s">
        <v>755</v>
      </c>
      <c r="X299" s="42">
        <v>200</v>
      </c>
    </row>
    <row r="300" spans="1:24" hidden="1">
      <c r="A300" s="42" t="s">
        <v>2507</v>
      </c>
      <c r="B300" s="42" t="s">
        <v>2508</v>
      </c>
      <c r="D300" s="42" t="s">
        <v>2509</v>
      </c>
      <c r="E300" s="42" t="s">
        <v>2510</v>
      </c>
      <c r="F300" s="42" t="s">
        <v>746</v>
      </c>
      <c r="G300" s="42" t="s">
        <v>2509</v>
      </c>
      <c r="H300" s="42" t="s">
        <v>2511</v>
      </c>
      <c r="J300" s="42">
        <v>11000</v>
      </c>
      <c r="K300" s="42">
        <v>17000</v>
      </c>
      <c r="M300" s="42" t="e">
        <f>VLOOKUP(H300,[1]视频!$G$2:$M$83,6,FALSE)</f>
        <v>#N/A</v>
      </c>
      <c r="N300" s="68">
        <f t="shared" si="52"/>
        <v>1.5454545454545454</v>
      </c>
      <c r="O300" s="68">
        <f t="shared" si="53"/>
        <v>1.8181818181818181E-2</v>
      </c>
      <c r="P300" s="68">
        <f t="shared" si="54"/>
        <v>1.1764705882352941E-2</v>
      </c>
      <c r="Q300" s="42" t="s">
        <v>747</v>
      </c>
      <c r="R300" s="42" t="s">
        <v>781</v>
      </c>
      <c r="S300" s="42" t="s">
        <v>750</v>
      </c>
      <c r="T300" s="42" t="s">
        <v>399</v>
      </c>
      <c r="U300" s="42" t="s">
        <v>1169</v>
      </c>
      <c r="V300" s="42" t="s">
        <v>2512</v>
      </c>
      <c r="W300" s="42" t="s">
        <v>1047</v>
      </c>
      <c r="X300" s="42">
        <v>200</v>
      </c>
    </row>
    <row r="301" spans="1:24" hidden="1">
      <c r="A301" s="42" t="s">
        <v>2513</v>
      </c>
      <c r="B301" s="42" t="s">
        <v>2514</v>
      </c>
      <c r="D301" s="42" t="s">
        <v>2515</v>
      </c>
      <c r="E301" s="42" t="s">
        <v>2516</v>
      </c>
      <c r="F301" s="42" t="s">
        <v>746</v>
      </c>
      <c r="G301" s="42" t="s">
        <v>2517</v>
      </c>
      <c r="H301" s="42" t="s">
        <v>2518</v>
      </c>
      <c r="I301" s="44"/>
      <c r="J301" s="42">
        <v>13600</v>
      </c>
      <c r="K301" s="42">
        <v>66000</v>
      </c>
      <c r="M301" s="42" t="e">
        <f>VLOOKUP(H301,[1]视频!$G$2:$M$83,6,FALSE)</f>
        <v>#N/A</v>
      </c>
      <c r="N301" s="68">
        <f t="shared" si="52"/>
        <v>4.8529411764705879</v>
      </c>
      <c r="O301" s="68">
        <f t="shared" si="53"/>
        <v>1.4705882352941176E-2</v>
      </c>
      <c r="P301" s="68">
        <f>U301/K301</f>
        <v>4.5454545454545452E-3</v>
      </c>
      <c r="Q301" s="42" t="s">
        <v>747</v>
      </c>
      <c r="R301" s="42" t="s">
        <v>2519</v>
      </c>
      <c r="S301" s="42" t="s">
        <v>852</v>
      </c>
      <c r="T301" s="42" t="s">
        <v>754</v>
      </c>
      <c r="U301" s="42">
        <v>300</v>
      </c>
      <c r="V301" s="42" t="s">
        <v>2520</v>
      </c>
      <c r="W301" s="42" t="s">
        <v>755</v>
      </c>
      <c r="X301" s="42">
        <v>200</v>
      </c>
    </row>
    <row r="302" spans="1:24" hidden="1">
      <c r="A302" s="42" t="s">
        <v>2521</v>
      </c>
      <c r="B302" s="42" t="s">
        <v>2522</v>
      </c>
      <c r="D302" s="42" t="s">
        <v>2523</v>
      </c>
      <c r="E302" s="42" t="s">
        <v>2524</v>
      </c>
      <c r="F302" s="42" t="s">
        <v>759</v>
      </c>
      <c r="G302" s="42" t="s">
        <v>2522</v>
      </c>
      <c r="H302" s="42" t="s">
        <v>2525</v>
      </c>
      <c r="J302" s="42">
        <v>10000</v>
      </c>
      <c r="K302" s="42">
        <v>57000</v>
      </c>
      <c r="M302" s="42" t="e">
        <f>VLOOKUP(H302,[1]视频!$G$2:$M$83,6,FALSE)</f>
        <v>#N/A</v>
      </c>
      <c r="N302" s="68">
        <f t="shared" si="52"/>
        <v>5.7</v>
      </c>
      <c r="O302" s="68">
        <f t="shared" si="53"/>
        <v>0.02</v>
      </c>
      <c r="P302" s="68">
        <f t="shared" ref="P302:P307" si="55">X302/K302</f>
        <v>3.5087719298245615E-3</v>
      </c>
      <c r="Q302" s="42" t="s">
        <v>772</v>
      </c>
      <c r="R302" s="42" t="s">
        <v>1471</v>
      </c>
      <c r="S302" s="42" t="s">
        <v>749</v>
      </c>
      <c r="T302" s="42" t="s">
        <v>859</v>
      </c>
      <c r="U302" s="42" t="s">
        <v>1169</v>
      </c>
      <c r="V302" s="42" t="s">
        <v>1170</v>
      </c>
      <c r="W302" s="42" t="s">
        <v>784</v>
      </c>
      <c r="X302" s="42">
        <v>200</v>
      </c>
    </row>
    <row r="303" spans="1:24" hidden="1">
      <c r="A303" s="42" t="s">
        <v>799</v>
      </c>
      <c r="B303" s="42" t="s">
        <v>603</v>
      </c>
      <c r="D303" s="42" t="s">
        <v>604</v>
      </c>
      <c r="E303" s="42" t="s">
        <v>2463</v>
      </c>
      <c r="F303" s="42" t="s">
        <v>746</v>
      </c>
      <c r="G303" s="42" t="s">
        <v>605</v>
      </c>
      <c r="H303" s="42" t="s">
        <v>606</v>
      </c>
      <c r="J303" s="42">
        <v>11000</v>
      </c>
      <c r="K303" s="42">
        <v>210000</v>
      </c>
      <c r="M303" s="42">
        <f>VLOOKUP(H303,[1]视频!$G$2:$M$83,6,FALSE)</f>
        <v>0</v>
      </c>
      <c r="Q303" s="42" t="s">
        <v>772</v>
      </c>
      <c r="R303" s="42" t="s">
        <v>800</v>
      </c>
      <c r="S303" s="42" t="s">
        <v>749</v>
      </c>
      <c r="T303" s="42" t="s">
        <v>399</v>
      </c>
      <c r="U303" s="42" t="s">
        <v>1169</v>
      </c>
      <c r="V303" s="42" t="s">
        <v>606</v>
      </c>
      <c r="W303" s="42" t="s">
        <v>784</v>
      </c>
      <c r="X303" s="42" t="s">
        <v>1265</v>
      </c>
    </row>
    <row r="304" spans="1:24" hidden="1">
      <c r="A304" s="42" t="s">
        <v>2526</v>
      </c>
      <c r="B304" s="42" t="s">
        <v>2527</v>
      </c>
      <c r="D304" s="42" t="s">
        <v>2528</v>
      </c>
      <c r="E304" s="42" t="s">
        <v>2529</v>
      </c>
      <c r="F304" s="42" t="s">
        <v>746</v>
      </c>
      <c r="G304" s="42" t="s">
        <v>2530</v>
      </c>
      <c r="H304" s="42" t="s">
        <v>2531</v>
      </c>
      <c r="J304" s="42">
        <v>18000</v>
      </c>
      <c r="K304" s="42">
        <v>40000</v>
      </c>
      <c r="M304" s="42" t="e">
        <f>VLOOKUP(H304,[1]视频!$G$2:$M$83,6,FALSE)</f>
        <v>#N/A</v>
      </c>
      <c r="N304" s="68">
        <f t="shared" ref="N304:N307" si="56">K304/J304</f>
        <v>2.2222222222222223</v>
      </c>
      <c r="O304" s="68">
        <f t="shared" ref="O304:O307" si="57">X304/J304</f>
        <v>1.1111111111111112E-2</v>
      </c>
      <c r="P304" s="68">
        <f t="shared" si="55"/>
        <v>5.0000000000000001E-3</v>
      </c>
      <c r="Q304" s="42" t="s">
        <v>747</v>
      </c>
      <c r="R304" s="42" t="s">
        <v>1336</v>
      </c>
      <c r="S304" s="42" t="s">
        <v>749</v>
      </c>
      <c r="T304" s="42" t="s">
        <v>399</v>
      </c>
      <c r="U304" s="42" t="s">
        <v>1169</v>
      </c>
      <c r="V304" s="42" t="s">
        <v>1170</v>
      </c>
      <c r="W304" s="42" t="s">
        <v>1263</v>
      </c>
      <c r="X304" s="42">
        <v>200</v>
      </c>
    </row>
    <row r="305" spans="1:24" hidden="1">
      <c r="A305" s="42" t="s">
        <v>1125</v>
      </c>
      <c r="B305" s="42" t="s">
        <v>1126</v>
      </c>
      <c r="D305" s="42" t="s">
        <v>1127</v>
      </c>
      <c r="E305" s="42" t="s">
        <v>1127</v>
      </c>
      <c r="F305" s="42" t="s">
        <v>746</v>
      </c>
      <c r="G305" s="42" t="s">
        <v>1126</v>
      </c>
      <c r="H305" s="42" t="s">
        <v>1128</v>
      </c>
      <c r="J305" s="42">
        <v>66000</v>
      </c>
      <c r="K305" s="42">
        <v>360000</v>
      </c>
      <c r="M305" s="42">
        <f>VLOOKUP(H305,[1]视频!$G$2:$M$83,6,FALSE)</f>
        <v>0</v>
      </c>
      <c r="Q305" s="42" t="s">
        <v>747</v>
      </c>
      <c r="R305" s="42" t="s">
        <v>1129</v>
      </c>
      <c r="S305" s="42" t="s">
        <v>749</v>
      </c>
      <c r="T305" s="42" t="s">
        <v>754</v>
      </c>
      <c r="U305" s="42" t="s">
        <v>1221</v>
      </c>
      <c r="V305" s="42" t="s">
        <v>1128</v>
      </c>
      <c r="W305" s="42" t="s">
        <v>798</v>
      </c>
      <c r="X305" s="42" t="s">
        <v>1265</v>
      </c>
    </row>
    <row r="306" spans="1:24" hidden="1">
      <c r="A306" s="42" t="s">
        <v>2532</v>
      </c>
      <c r="B306" s="42" t="s">
        <v>2533</v>
      </c>
      <c r="D306" s="42" t="s">
        <v>2534</v>
      </c>
      <c r="E306" s="42" t="s">
        <v>2535</v>
      </c>
      <c r="F306" s="42" t="s">
        <v>746</v>
      </c>
      <c r="G306" s="42" t="s">
        <v>2536</v>
      </c>
      <c r="H306" s="42" t="s">
        <v>2537</v>
      </c>
      <c r="J306" s="42">
        <v>3.1</v>
      </c>
      <c r="K306" s="42">
        <v>10.4</v>
      </c>
      <c r="M306" s="42" t="e">
        <f>VLOOKUP(H306,[1]视频!$G$2:$M$83,6,FALSE)</f>
        <v>#N/A</v>
      </c>
      <c r="N306" s="68">
        <f t="shared" si="56"/>
        <v>3.3548387096774195</v>
      </c>
      <c r="O306" s="68">
        <f t="shared" si="57"/>
        <v>96.774193548387089</v>
      </c>
      <c r="P306" s="68">
        <f t="shared" si="55"/>
        <v>28.846153846153847</v>
      </c>
      <c r="Q306" s="42" t="s">
        <v>838</v>
      </c>
      <c r="R306" s="42" t="s">
        <v>1600</v>
      </c>
      <c r="S306" s="42" t="s">
        <v>852</v>
      </c>
      <c r="T306" s="42" t="s">
        <v>399</v>
      </c>
      <c r="U306" s="42" t="s">
        <v>1221</v>
      </c>
      <c r="V306" s="42" t="s">
        <v>1170</v>
      </c>
      <c r="W306" s="42" t="s">
        <v>1424</v>
      </c>
      <c r="X306" s="42">
        <v>300</v>
      </c>
    </row>
    <row r="307" spans="1:24" hidden="1">
      <c r="A307" s="42" t="s">
        <v>2538</v>
      </c>
      <c r="B307" s="42" t="s">
        <v>2539</v>
      </c>
      <c r="D307" s="42" t="s">
        <v>2540</v>
      </c>
      <c r="E307" s="42" t="s">
        <v>2540</v>
      </c>
      <c r="F307" s="42" t="s">
        <v>759</v>
      </c>
      <c r="G307" s="42" t="s">
        <v>2541</v>
      </c>
      <c r="H307" s="42" t="s">
        <v>2542</v>
      </c>
      <c r="J307" s="42">
        <v>13000</v>
      </c>
      <c r="K307" s="42">
        <v>37000</v>
      </c>
      <c r="M307" s="42" t="e">
        <f>VLOOKUP(H307,[1]视频!$G$2:$M$83,6,FALSE)</f>
        <v>#N/A</v>
      </c>
      <c r="N307" s="68">
        <f t="shared" si="56"/>
        <v>2.8461538461538463</v>
      </c>
      <c r="O307" s="68">
        <f t="shared" si="57"/>
        <v>1.5384615384615385E-2</v>
      </c>
      <c r="P307" s="68">
        <f t="shared" si="55"/>
        <v>5.4054054054054057E-3</v>
      </c>
      <c r="Q307" s="42" t="s">
        <v>772</v>
      </c>
      <c r="R307" s="42" t="s">
        <v>1389</v>
      </c>
      <c r="S307" s="42" t="s">
        <v>2543</v>
      </c>
      <c r="T307" s="42" t="s">
        <v>827</v>
      </c>
      <c r="U307" s="42" t="s">
        <v>1169</v>
      </c>
      <c r="V307" s="42" t="s">
        <v>1355</v>
      </c>
      <c r="W307" s="42" t="s">
        <v>940</v>
      </c>
      <c r="X307" s="42">
        <v>200</v>
      </c>
    </row>
    <row r="308" spans="1:24" hidden="1">
      <c r="A308" s="42" t="s">
        <v>897</v>
      </c>
      <c r="B308" s="42" t="s">
        <v>588</v>
      </c>
      <c r="D308" s="42" t="s">
        <v>898</v>
      </c>
      <c r="E308" s="42" t="s">
        <v>898</v>
      </c>
      <c r="F308" s="42" t="s">
        <v>759</v>
      </c>
      <c r="G308" s="42" t="s">
        <v>588</v>
      </c>
      <c r="H308" s="42" t="s">
        <v>590</v>
      </c>
      <c r="J308" s="42">
        <v>12000</v>
      </c>
      <c r="K308" s="42">
        <v>135000</v>
      </c>
      <c r="M308" s="42">
        <f>VLOOKUP(H308,[1]视频!$G$2:$M$83,6,FALSE)</f>
        <v>0</v>
      </c>
      <c r="Q308" s="42" t="s">
        <v>772</v>
      </c>
      <c r="R308" s="42" t="s">
        <v>781</v>
      </c>
      <c r="S308" s="42" t="s">
        <v>749</v>
      </c>
      <c r="T308" s="42" t="s">
        <v>399</v>
      </c>
      <c r="U308" s="42" t="s">
        <v>1169</v>
      </c>
      <c r="V308" s="42" t="s">
        <v>899</v>
      </c>
      <c r="W308" s="42" t="s">
        <v>798</v>
      </c>
      <c r="X308" s="42" t="s">
        <v>1265</v>
      </c>
    </row>
    <row r="309" spans="1:24" hidden="1">
      <c r="A309" s="42" t="s">
        <v>936</v>
      </c>
      <c r="B309" s="42" t="s">
        <v>647</v>
      </c>
      <c r="D309" s="42" t="s">
        <v>648</v>
      </c>
      <c r="E309" s="42" t="s">
        <v>648</v>
      </c>
      <c r="F309" s="42" t="s">
        <v>746</v>
      </c>
      <c r="G309" s="42" t="s">
        <v>647</v>
      </c>
      <c r="H309" s="42" t="s">
        <v>649</v>
      </c>
      <c r="J309" s="42">
        <v>15000</v>
      </c>
      <c r="K309" s="42">
        <v>140000</v>
      </c>
      <c r="M309" s="42">
        <f>VLOOKUP(H309,[1]视频!$G$2:$M$83,6,FALSE)</f>
        <v>0</v>
      </c>
      <c r="Q309" s="42" t="s">
        <v>747</v>
      </c>
      <c r="R309" s="42" t="s">
        <v>937</v>
      </c>
      <c r="S309" s="42" t="s">
        <v>749</v>
      </c>
      <c r="T309" s="42" t="s">
        <v>754</v>
      </c>
      <c r="U309" s="42" t="s">
        <v>1169</v>
      </c>
      <c r="V309" s="42" t="s">
        <v>649</v>
      </c>
      <c r="W309" s="42" t="s">
        <v>803</v>
      </c>
      <c r="X309" s="42" t="s">
        <v>1265</v>
      </c>
    </row>
    <row r="310" spans="1:24" hidden="1">
      <c r="A310" s="42" t="s">
        <v>2544</v>
      </c>
      <c r="B310" s="42" t="s">
        <v>2545</v>
      </c>
      <c r="D310" s="42" t="s">
        <v>2546</v>
      </c>
      <c r="E310" s="42" t="s">
        <v>2547</v>
      </c>
      <c r="F310" s="42" t="s">
        <v>746</v>
      </c>
      <c r="G310" s="42" t="s">
        <v>2548</v>
      </c>
      <c r="H310" s="42" t="s">
        <v>2549</v>
      </c>
      <c r="J310" s="42">
        <v>16000</v>
      </c>
      <c r="K310" s="42">
        <v>45000</v>
      </c>
      <c r="M310" s="42" t="e">
        <f>VLOOKUP(H310,[1]视频!$G$2:$M$83,6,FALSE)</f>
        <v>#N/A</v>
      </c>
      <c r="N310" s="68">
        <f t="shared" ref="N310:N316" si="58">K310/J310</f>
        <v>2.8125</v>
      </c>
      <c r="O310" s="68">
        <f t="shared" ref="O310:O316" si="59">X310/J310</f>
        <v>1.2500000000000001E-2</v>
      </c>
      <c r="P310" s="68">
        <f>X310/K310</f>
        <v>4.4444444444444444E-3</v>
      </c>
      <c r="Q310" s="42" t="s">
        <v>772</v>
      </c>
      <c r="R310" s="42" t="s">
        <v>2550</v>
      </c>
      <c r="S310" s="42" t="s">
        <v>2551</v>
      </c>
      <c r="T310" s="42" t="s">
        <v>859</v>
      </c>
      <c r="U310" s="42" t="s">
        <v>1169</v>
      </c>
      <c r="V310" s="42" t="s">
        <v>2552</v>
      </c>
      <c r="W310" s="42" t="s">
        <v>849</v>
      </c>
      <c r="X310" s="42">
        <v>200</v>
      </c>
    </row>
    <row r="311" spans="1:24" hidden="1">
      <c r="A311" s="42" t="s">
        <v>866</v>
      </c>
      <c r="B311" s="42" t="s">
        <v>867</v>
      </c>
      <c r="D311" s="42" t="s">
        <v>868</v>
      </c>
      <c r="E311" s="42" t="s">
        <v>868</v>
      </c>
      <c r="F311" s="42" t="s">
        <v>746</v>
      </c>
      <c r="G311" s="42" t="s">
        <v>867</v>
      </c>
      <c r="H311" s="42" t="s">
        <v>869</v>
      </c>
      <c r="J311" s="42">
        <v>11000</v>
      </c>
      <c r="K311" s="42">
        <v>140000</v>
      </c>
      <c r="M311" s="42" t="e">
        <f>VLOOKUP(H311,[1]视频!$G$2:$M$83,6,FALSE)</f>
        <v>#N/A</v>
      </c>
      <c r="Q311" s="42" t="s">
        <v>747</v>
      </c>
      <c r="R311" s="42" t="s">
        <v>870</v>
      </c>
      <c r="S311" s="42" t="s">
        <v>749</v>
      </c>
      <c r="T311" s="42" t="s">
        <v>754</v>
      </c>
      <c r="U311" s="42" t="s">
        <v>1169</v>
      </c>
      <c r="V311" s="42" t="s">
        <v>869</v>
      </c>
      <c r="W311" s="42" t="s">
        <v>871</v>
      </c>
      <c r="X311" s="42" t="s">
        <v>1265</v>
      </c>
    </row>
    <row r="312" spans="1:24" hidden="1">
      <c r="A312" s="42" t="s">
        <v>945</v>
      </c>
      <c r="B312" s="42" t="s">
        <v>946</v>
      </c>
      <c r="D312" s="42" t="s">
        <v>947</v>
      </c>
      <c r="E312" s="42" t="s">
        <v>947</v>
      </c>
      <c r="F312" s="42" t="s">
        <v>746</v>
      </c>
      <c r="G312" s="42" t="s">
        <v>946</v>
      </c>
      <c r="H312" s="42" t="s">
        <v>948</v>
      </c>
      <c r="J312" s="42">
        <v>50000</v>
      </c>
      <c r="K312" s="42">
        <v>120000</v>
      </c>
      <c r="M312" s="42">
        <f>VLOOKUP(H312,[1]视频!$G$2:$M$83,6,FALSE)</f>
        <v>0</v>
      </c>
      <c r="Q312" s="42" t="s">
        <v>747</v>
      </c>
      <c r="R312" s="42" t="s">
        <v>949</v>
      </c>
      <c r="S312" s="42" t="s">
        <v>749</v>
      </c>
      <c r="T312" s="42" t="s">
        <v>754</v>
      </c>
      <c r="U312" s="42" t="s">
        <v>1221</v>
      </c>
      <c r="V312" s="42" t="s">
        <v>948</v>
      </c>
      <c r="W312" s="42" t="s">
        <v>803</v>
      </c>
      <c r="X312" s="42" t="s">
        <v>1265</v>
      </c>
    </row>
    <row r="313" spans="1:24" hidden="1">
      <c r="A313" s="42" t="s">
        <v>1136</v>
      </c>
      <c r="B313" s="42" t="s">
        <v>1137</v>
      </c>
      <c r="D313" s="42" t="s">
        <v>1138</v>
      </c>
      <c r="E313" s="42" t="s">
        <v>1138</v>
      </c>
      <c r="F313" s="42" t="s">
        <v>746</v>
      </c>
      <c r="G313" s="42" t="s">
        <v>1137</v>
      </c>
      <c r="H313" s="42" t="s">
        <v>1139</v>
      </c>
      <c r="J313" s="42">
        <v>23000</v>
      </c>
      <c r="K313" s="42">
        <v>120000</v>
      </c>
      <c r="M313" s="42">
        <f>VLOOKUP(H313,[1]视频!$G$2:$M$83,6,FALSE)</f>
        <v>0</v>
      </c>
      <c r="Q313" s="42" t="s">
        <v>747</v>
      </c>
      <c r="R313" s="42" t="s">
        <v>1140</v>
      </c>
      <c r="S313" s="42" t="s">
        <v>749</v>
      </c>
      <c r="T313" s="42" t="s">
        <v>754</v>
      </c>
      <c r="U313" s="42" t="s">
        <v>1169</v>
      </c>
      <c r="V313" s="42" t="s">
        <v>948</v>
      </c>
      <c r="W313" s="42" t="s">
        <v>1141</v>
      </c>
      <c r="X313" s="42" t="s">
        <v>1265</v>
      </c>
    </row>
    <row r="314" spans="1:24" hidden="1">
      <c r="A314" s="42" t="s">
        <v>2553</v>
      </c>
      <c r="B314" s="42" t="s">
        <v>2554</v>
      </c>
      <c r="D314" s="42" t="s">
        <v>2555</v>
      </c>
      <c r="E314" s="42" t="s">
        <v>2556</v>
      </c>
      <c r="F314" s="42" t="s">
        <v>759</v>
      </c>
      <c r="G314" s="42" t="s">
        <v>2557</v>
      </c>
      <c r="H314" s="42" t="s">
        <v>2558</v>
      </c>
      <c r="J314" s="42">
        <v>10000</v>
      </c>
      <c r="K314" s="42">
        <v>48000</v>
      </c>
      <c r="M314" s="42" t="e">
        <f>VLOOKUP(H314,[1]视频!$G$2:$M$83,6,FALSE)</f>
        <v>#N/A</v>
      </c>
      <c r="N314" s="68">
        <f t="shared" si="58"/>
        <v>4.8</v>
      </c>
      <c r="O314" s="68">
        <f t="shared" si="59"/>
        <v>0.02</v>
      </c>
      <c r="P314" s="68">
        <f>U314/K314</f>
        <v>6.2500000000000003E-3</v>
      </c>
      <c r="Q314" s="42" t="s">
        <v>838</v>
      </c>
      <c r="R314" s="42" t="s">
        <v>2559</v>
      </c>
      <c r="S314" s="42" t="s">
        <v>2112</v>
      </c>
      <c r="T314" s="42" t="s">
        <v>750</v>
      </c>
      <c r="U314" s="42">
        <v>300</v>
      </c>
      <c r="V314" s="42" t="s">
        <v>2560</v>
      </c>
      <c r="W314" s="42" t="s">
        <v>820</v>
      </c>
      <c r="X314" s="42">
        <v>200</v>
      </c>
    </row>
    <row r="315" spans="1:24" hidden="1">
      <c r="A315" s="42" t="s">
        <v>2561</v>
      </c>
      <c r="B315" s="42" t="s">
        <v>2562</v>
      </c>
      <c r="D315" s="42" t="s">
        <v>2563</v>
      </c>
      <c r="E315" s="42" t="s">
        <v>2564</v>
      </c>
      <c r="F315" s="42" t="s">
        <v>746</v>
      </c>
      <c r="G315" s="42" t="s">
        <v>2565</v>
      </c>
      <c r="H315" s="42" t="s">
        <v>2566</v>
      </c>
      <c r="J315" s="42">
        <v>40500</v>
      </c>
      <c r="K315" s="42">
        <v>163000</v>
      </c>
      <c r="M315" s="42" t="e">
        <f>VLOOKUP(H315,[1]视频!$G$2:$M$83,6,FALSE)</f>
        <v>#N/A</v>
      </c>
      <c r="N315" s="68">
        <f t="shared" si="58"/>
        <v>4.0246913580246915</v>
      </c>
      <c r="O315" s="68">
        <f t="shared" si="59"/>
        <v>7.4074074074074077E-3</v>
      </c>
      <c r="P315" s="68">
        <f t="shared" ref="P315:P319" si="60">X315/K315</f>
        <v>1.8404907975460123E-3</v>
      </c>
      <c r="Q315" s="42" t="s">
        <v>1252</v>
      </c>
      <c r="R315" s="42" t="s">
        <v>2567</v>
      </c>
      <c r="S315" s="42" t="s">
        <v>749</v>
      </c>
      <c r="T315" s="42" t="s">
        <v>399</v>
      </c>
      <c r="U315" s="42" t="s">
        <v>1221</v>
      </c>
      <c r="V315" s="42" t="s">
        <v>1170</v>
      </c>
      <c r="W315" s="42" t="s">
        <v>755</v>
      </c>
      <c r="X315" s="42">
        <v>300</v>
      </c>
    </row>
    <row r="316" spans="1:24" hidden="1">
      <c r="A316" s="42" t="s">
        <v>2568</v>
      </c>
      <c r="B316" s="42" t="s">
        <v>2569</v>
      </c>
      <c r="D316" s="42" t="s">
        <v>2570</v>
      </c>
      <c r="E316" s="42" t="s">
        <v>2394</v>
      </c>
      <c r="F316" s="42" t="s">
        <v>759</v>
      </c>
      <c r="G316" s="42" t="s">
        <v>2569</v>
      </c>
      <c r="H316" s="42" t="s">
        <v>2571</v>
      </c>
      <c r="J316" s="42">
        <v>10000</v>
      </c>
      <c r="K316" s="42">
        <v>32000</v>
      </c>
      <c r="M316" s="42" t="e">
        <f>VLOOKUP(H316,[1]视频!$G$2:$M$83,6,FALSE)</f>
        <v>#N/A</v>
      </c>
      <c r="N316" s="68">
        <f t="shared" si="58"/>
        <v>3.2</v>
      </c>
      <c r="O316" s="68">
        <f t="shared" si="59"/>
        <v>0.02</v>
      </c>
      <c r="P316" s="68">
        <f t="shared" si="60"/>
        <v>6.2500000000000003E-3</v>
      </c>
      <c r="Q316" s="42" t="s">
        <v>838</v>
      </c>
      <c r="R316" s="42" t="s">
        <v>2397</v>
      </c>
      <c r="S316" s="42" t="s">
        <v>840</v>
      </c>
      <c r="T316" s="42" t="s">
        <v>399</v>
      </c>
      <c r="U316" s="42" t="s">
        <v>1169</v>
      </c>
      <c r="V316" s="42" t="s">
        <v>2572</v>
      </c>
      <c r="W316" s="42" t="s">
        <v>940</v>
      </c>
      <c r="X316" s="42">
        <v>200</v>
      </c>
    </row>
    <row r="317" spans="1:24" hidden="1">
      <c r="A317" s="42" t="s">
        <v>801</v>
      </c>
      <c r="B317" s="42" t="s">
        <v>699</v>
      </c>
      <c r="D317" s="42" t="s">
        <v>700</v>
      </c>
      <c r="E317" s="42" t="s">
        <v>700</v>
      </c>
      <c r="F317" s="42" t="s">
        <v>746</v>
      </c>
      <c r="G317" s="42" t="s">
        <v>699</v>
      </c>
      <c r="H317" s="42" t="s">
        <v>701</v>
      </c>
      <c r="J317" s="42">
        <v>11000</v>
      </c>
      <c r="K317" s="42">
        <v>190000</v>
      </c>
      <c r="M317" s="42">
        <f>VLOOKUP(H317,[1]视频!$G$2:$M$83,6,FALSE)</f>
        <v>0</v>
      </c>
      <c r="Q317" s="42" t="s">
        <v>747</v>
      </c>
      <c r="R317" s="42" t="s">
        <v>802</v>
      </c>
      <c r="S317" s="42" t="s">
        <v>749</v>
      </c>
      <c r="T317" s="42" t="s">
        <v>754</v>
      </c>
      <c r="U317" s="42" t="s">
        <v>1169</v>
      </c>
      <c r="V317" s="42" t="s">
        <v>701</v>
      </c>
      <c r="W317" s="42" t="s">
        <v>803</v>
      </c>
      <c r="X317" s="42" t="s">
        <v>1265</v>
      </c>
    </row>
    <row r="318" spans="1:24" hidden="1">
      <c r="A318" s="42" t="s">
        <v>2573</v>
      </c>
      <c r="B318" s="42" t="s">
        <v>2574</v>
      </c>
      <c r="D318" s="42" t="s">
        <v>2575</v>
      </c>
      <c r="E318" s="42" t="s">
        <v>2576</v>
      </c>
      <c r="F318" s="42" t="s">
        <v>746</v>
      </c>
      <c r="G318" s="42" t="s">
        <v>2577</v>
      </c>
      <c r="H318" s="42" t="s">
        <v>2578</v>
      </c>
      <c r="J318" s="42">
        <v>12535</v>
      </c>
      <c r="K318" s="42">
        <v>71000</v>
      </c>
      <c r="M318" s="42" t="e">
        <f>VLOOKUP(H318,[1]视频!$G$2:$M$83,6,FALSE)</f>
        <v>#N/A</v>
      </c>
      <c r="N318" s="68">
        <f t="shared" ref="N318:N323" si="61">K318/J318</f>
        <v>5.6641404068607901</v>
      </c>
      <c r="O318" s="68">
        <f t="shared" ref="O318:O323" si="62">X318/J318</f>
        <v>1.5955325089748704E-2</v>
      </c>
      <c r="P318" s="68">
        <f t="shared" si="60"/>
        <v>2.8169014084507044E-3</v>
      </c>
      <c r="Q318" s="42" t="s">
        <v>747</v>
      </c>
      <c r="R318" s="42" t="s">
        <v>1109</v>
      </c>
      <c r="S318" s="42" t="s">
        <v>818</v>
      </c>
      <c r="T318" s="42" t="s">
        <v>859</v>
      </c>
      <c r="U318" s="42" t="s">
        <v>1169</v>
      </c>
      <c r="V318" s="42" t="s">
        <v>1170</v>
      </c>
      <c r="W318" s="42" t="s">
        <v>940</v>
      </c>
      <c r="X318" s="42">
        <v>200</v>
      </c>
    </row>
    <row r="319" spans="1:24" hidden="1">
      <c r="A319" s="42" t="s">
        <v>2579</v>
      </c>
      <c r="B319" s="42" t="s">
        <v>2580</v>
      </c>
      <c r="D319" s="42" t="s">
        <v>2581</v>
      </c>
      <c r="E319" s="42" t="s">
        <v>2582</v>
      </c>
      <c r="F319" s="42" t="s">
        <v>746</v>
      </c>
      <c r="G319" s="42" t="s">
        <v>2583</v>
      </c>
      <c r="H319" s="42" t="s">
        <v>2584</v>
      </c>
      <c r="J319" s="42">
        <v>15000</v>
      </c>
      <c r="K319" s="42">
        <v>65000</v>
      </c>
      <c r="M319" s="42" t="e">
        <f>VLOOKUP(H319,[1]视频!$G$2:$M$83,6,FALSE)</f>
        <v>#N/A</v>
      </c>
      <c r="N319" s="68">
        <f t="shared" si="61"/>
        <v>4.333333333333333</v>
      </c>
      <c r="O319" s="68">
        <f t="shared" si="62"/>
        <v>0.02</v>
      </c>
      <c r="P319" s="68">
        <f t="shared" si="60"/>
        <v>4.6153846153846158E-3</v>
      </c>
      <c r="Q319" s="42" t="s">
        <v>747</v>
      </c>
      <c r="R319" s="42" t="s">
        <v>925</v>
      </c>
      <c r="S319" s="42" t="s">
        <v>818</v>
      </c>
      <c r="T319" s="42" t="s">
        <v>399</v>
      </c>
      <c r="U319" s="42" t="s">
        <v>1221</v>
      </c>
      <c r="V319" s="42" t="s">
        <v>818</v>
      </c>
      <c r="W319" s="42" t="s">
        <v>1996</v>
      </c>
      <c r="X319" s="42">
        <v>300</v>
      </c>
    </row>
    <row r="320" spans="1:24" hidden="1">
      <c r="A320" s="42" t="s">
        <v>2585</v>
      </c>
      <c r="B320" s="42" t="s">
        <v>2586</v>
      </c>
      <c r="D320" s="42" t="s">
        <v>2587</v>
      </c>
      <c r="E320" s="42" t="s">
        <v>2588</v>
      </c>
      <c r="F320" s="42" t="s">
        <v>746</v>
      </c>
      <c r="G320" s="42" t="s">
        <v>2589</v>
      </c>
      <c r="H320" s="42" t="s">
        <v>2590</v>
      </c>
      <c r="J320" s="42">
        <v>10000</v>
      </c>
      <c r="K320" s="42">
        <v>56000</v>
      </c>
      <c r="M320" s="42" t="e">
        <f>VLOOKUP(H320,[1]视频!$G$2:$M$83,6,FALSE)</f>
        <v>#N/A</v>
      </c>
      <c r="N320" s="68">
        <f t="shared" si="61"/>
        <v>5.6</v>
      </c>
      <c r="O320" s="68">
        <f t="shared" si="62"/>
        <v>0.02</v>
      </c>
      <c r="P320" s="68">
        <f>U320/K320</f>
        <v>5.3571428571428572E-3</v>
      </c>
      <c r="Q320" s="42" t="s">
        <v>747</v>
      </c>
      <c r="R320" s="42" t="s">
        <v>2591</v>
      </c>
      <c r="S320" s="42" t="s">
        <v>2592</v>
      </c>
      <c r="T320" s="42" t="s">
        <v>859</v>
      </c>
      <c r="U320" s="42">
        <v>300</v>
      </c>
      <c r="V320" s="42" t="s">
        <v>2593</v>
      </c>
      <c r="W320" s="42" t="s">
        <v>883</v>
      </c>
      <c r="X320" s="42">
        <v>200</v>
      </c>
    </row>
    <row r="321" spans="1:24" hidden="1">
      <c r="A321" s="42" t="s">
        <v>2594</v>
      </c>
      <c r="B321" s="42" t="s">
        <v>2595</v>
      </c>
      <c r="D321" s="42" t="s">
        <v>2596</v>
      </c>
      <c r="E321" s="42" t="s">
        <v>2597</v>
      </c>
      <c r="F321" s="42" t="s">
        <v>746</v>
      </c>
      <c r="G321" s="42" t="s">
        <v>2598</v>
      </c>
      <c r="H321" s="42" t="s">
        <v>2599</v>
      </c>
      <c r="I321" s="44"/>
      <c r="J321" s="42">
        <v>12000</v>
      </c>
      <c r="K321" s="42">
        <v>67000</v>
      </c>
      <c r="M321" s="42" t="e">
        <f>VLOOKUP(H321,[1]视频!$G$2:$M$83,6,FALSE)</f>
        <v>#N/A</v>
      </c>
      <c r="N321" s="68">
        <f t="shared" si="61"/>
        <v>5.583333333333333</v>
      </c>
      <c r="O321" s="68">
        <f t="shared" si="62"/>
        <v>1.6666666666666666E-2</v>
      </c>
      <c r="P321" s="68">
        <f t="shared" ref="P321:P323" si="63">X321/K321</f>
        <v>2.9850746268656717E-3</v>
      </c>
      <c r="Q321" s="42" t="s">
        <v>747</v>
      </c>
      <c r="R321" s="42" t="s">
        <v>1521</v>
      </c>
      <c r="S321" s="42" t="s">
        <v>818</v>
      </c>
      <c r="T321" s="42" t="s">
        <v>399</v>
      </c>
      <c r="U321" s="42" t="s">
        <v>1169</v>
      </c>
      <c r="V321" s="42" t="s">
        <v>1170</v>
      </c>
      <c r="W321" s="42" t="s">
        <v>784</v>
      </c>
      <c r="X321" s="42">
        <v>200</v>
      </c>
    </row>
    <row r="322" spans="1:24" hidden="1">
      <c r="A322" s="42" t="s">
        <v>2600</v>
      </c>
      <c r="B322" s="42" t="s">
        <v>2601</v>
      </c>
      <c r="D322" s="42" t="s">
        <v>2602</v>
      </c>
      <c r="E322" s="42" t="s">
        <v>2602</v>
      </c>
      <c r="F322" s="42" t="s">
        <v>746</v>
      </c>
      <c r="G322" s="42" t="s">
        <v>2603</v>
      </c>
      <c r="H322" s="42" t="s">
        <v>2604</v>
      </c>
      <c r="J322" s="42">
        <v>40432</v>
      </c>
      <c r="K322" s="42">
        <v>200</v>
      </c>
      <c r="M322" s="42" t="e">
        <f>VLOOKUP(H322,[1]视频!$G$2:$M$83,6,FALSE)</f>
        <v>#N/A</v>
      </c>
      <c r="N322" s="68">
        <f t="shared" si="61"/>
        <v>4.9465769687376338E-3</v>
      </c>
      <c r="O322" s="68">
        <f t="shared" si="62"/>
        <v>7.4198654531064502E-3</v>
      </c>
      <c r="P322" s="68">
        <f t="shared" si="63"/>
        <v>1.5</v>
      </c>
      <c r="Q322" s="42" t="s">
        <v>747</v>
      </c>
      <c r="R322" s="42" t="s">
        <v>2567</v>
      </c>
      <c r="S322" s="42" t="s">
        <v>749</v>
      </c>
      <c r="T322" s="42" t="s">
        <v>750</v>
      </c>
      <c r="U322" s="42" t="s">
        <v>1221</v>
      </c>
      <c r="V322" s="42" t="s">
        <v>2605</v>
      </c>
      <c r="W322" s="42" t="s">
        <v>751</v>
      </c>
      <c r="X322" s="42">
        <v>300</v>
      </c>
    </row>
    <row r="323" spans="1:24" hidden="1">
      <c r="A323" s="42" t="s">
        <v>2606</v>
      </c>
      <c r="B323" s="42" t="s">
        <v>2607</v>
      </c>
      <c r="D323" s="42" t="s">
        <v>2608</v>
      </c>
      <c r="E323" s="42" t="s">
        <v>2609</v>
      </c>
      <c r="F323" s="42" t="s">
        <v>746</v>
      </c>
      <c r="G323" s="42" t="s">
        <v>2607</v>
      </c>
      <c r="H323" s="42" t="s">
        <v>2610</v>
      </c>
      <c r="J323" s="42">
        <v>11000</v>
      </c>
      <c r="K323" s="42">
        <v>61000</v>
      </c>
      <c r="M323" s="42" t="e">
        <f>VLOOKUP(H323,[1]视频!$G$2:$M$83,6,FALSE)</f>
        <v>#N/A</v>
      </c>
      <c r="N323" s="68">
        <f t="shared" si="61"/>
        <v>5.5454545454545459</v>
      </c>
      <c r="O323" s="68">
        <f t="shared" si="62"/>
        <v>1.8181818181818181E-2</v>
      </c>
      <c r="P323" s="68">
        <f t="shared" si="63"/>
        <v>3.2786885245901639E-3</v>
      </c>
      <c r="Q323" s="42" t="s">
        <v>772</v>
      </c>
      <c r="R323" s="42" t="s">
        <v>2611</v>
      </c>
      <c r="S323" s="42" t="s">
        <v>749</v>
      </c>
      <c r="T323" s="42" t="s">
        <v>1055</v>
      </c>
      <c r="U323" s="42" t="s">
        <v>1169</v>
      </c>
      <c r="V323" s="42" t="s">
        <v>1170</v>
      </c>
      <c r="W323" s="42" t="s">
        <v>828</v>
      </c>
      <c r="X323" s="42">
        <v>200</v>
      </c>
    </row>
    <row r="324" spans="1:24" hidden="1">
      <c r="A324" s="42" t="s">
        <v>794</v>
      </c>
      <c r="B324" s="42" t="s">
        <v>795</v>
      </c>
      <c r="D324" s="42" t="s">
        <v>796</v>
      </c>
      <c r="E324" s="42" t="s">
        <v>796</v>
      </c>
      <c r="F324" s="42" t="s">
        <v>746</v>
      </c>
      <c r="G324" s="42" t="s">
        <v>795</v>
      </c>
      <c r="H324" s="42" t="s">
        <v>797</v>
      </c>
      <c r="J324" s="42">
        <v>12000</v>
      </c>
      <c r="K324" s="42">
        <v>243000</v>
      </c>
      <c r="M324" s="42">
        <f>VLOOKUP(H324,[1]视频!$G$2:$M$83,6,FALSE)</f>
        <v>0</v>
      </c>
      <c r="Q324" s="42" t="s">
        <v>772</v>
      </c>
      <c r="R324" s="42" t="s">
        <v>753</v>
      </c>
      <c r="S324" s="42" t="s">
        <v>749</v>
      </c>
      <c r="T324" s="42" t="s">
        <v>399</v>
      </c>
      <c r="U324" s="42" t="s">
        <v>1169</v>
      </c>
      <c r="V324" s="42" t="s">
        <v>797</v>
      </c>
      <c r="W324" s="42" t="s">
        <v>798</v>
      </c>
      <c r="X324" s="42" t="s">
        <v>1265</v>
      </c>
    </row>
    <row r="325" spans="1:24" hidden="1">
      <c r="A325" s="42" t="s">
        <v>2612</v>
      </c>
      <c r="B325" s="42" t="s">
        <v>2613</v>
      </c>
      <c r="D325" s="42" t="s">
        <v>2614</v>
      </c>
      <c r="E325" s="42" t="s">
        <v>2615</v>
      </c>
      <c r="F325" s="42" t="s">
        <v>746</v>
      </c>
      <c r="G325" s="42" t="s">
        <v>2616</v>
      </c>
      <c r="H325" s="42" t="s">
        <v>2617</v>
      </c>
      <c r="J325" s="42">
        <v>12000</v>
      </c>
      <c r="K325" s="42">
        <v>59000</v>
      </c>
      <c r="M325" s="42" t="e">
        <f>VLOOKUP(H325,[1]视频!$G$2:$M$83,6,FALSE)</f>
        <v>#N/A</v>
      </c>
      <c r="N325" s="68">
        <f t="shared" ref="N325:N337" si="64">K325/J325</f>
        <v>4.916666666666667</v>
      </c>
      <c r="O325" s="68">
        <f t="shared" ref="O325:O337" si="65">X325/J325</f>
        <v>1.6666666666666666E-2</v>
      </c>
      <c r="P325" s="68">
        <f t="shared" ref="P325:P327" si="66">X325/K325</f>
        <v>3.3898305084745762E-3</v>
      </c>
      <c r="Q325" s="42" t="s">
        <v>772</v>
      </c>
      <c r="R325" s="42" t="s">
        <v>1821</v>
      </c>
      <c r="S325" s="42" t="s">
        <v>2618</v>
      </c>
      <c r="T325" s="42" t="s">
        <v>399</v>
      </c>
      <c r="U325" s="42" t="s">
        <v>1169</v>
      </c>
      <c r="V325" s="42" t="s">
        <v>1170</v>
      </c>
      <c r="W325" s="42" t="s">
        <v>798</v>
      </c>
      <c r="X325" s="42">
        <v>200</v>
      </c>
    </row>
    <row r="326" spans="1:24" hidden="1">
      <c r="A326" s="42" t="s">
        <v>2619</v>
      </c>
      <c r="B326" s="42" t="s">
        <v>2620</v>
      </c>
      <c r="D326" s="42" t="s">
        <v>2621</v>
      </c>
      <c r="E326" s="42" t="s">
        <v>2622</v>
      </c>
      <c r="F326" s="42" t="s">
        <v>746</v>
      </c>
      <c r="G326" s="42" t="s">
        <v>2623</v>
      </c>
      <c r="H326" s="42" t="s">
        <v>2624</v>
      </c>
      <c r="J326" s="42">
        <v>22000</v>
      </c>
      <c r="K326" s="42">
        <v>81000</v>
      </c>
      <c r="M326" s="42" t="e">
        <f>VLOOKUP(H326,[1]视频!$G$2:$M$83,6,FALSE)</f>
        <v>#N/A</v>
      </c>
      <c r="N326" s="68">
        <f t="shared" si="64"/>
        <v>3.6818181818181817</v>
      </c>
      <c r="O326" s="68">
        <f t="shared" si="65"/>
        <v>9.0909090909090905E-3</v>
      </c>
      <c r="P326" s="68">
        <f t="shared" si="66"/>
        <v>2.4691358024691358E-3</v>
      </c>
      <c r="Q326" s="42" t="s">
        <v>747</v>
      </c>
      <c r="R326" s="42" t="s">
        <v>1261</v>
      </c>
      <c r="S326" s="42" t="s">
        <v>2228</v>
      </c>
      <c r="T326" s="42" t="s">
        <v>859</v>
      </c>
      <c r="U326" s="42" t="s">
        <v>1169</v>
      </c>
      <c r="V326" s="42" t="s">
        <v>1170</v>
      </c>
      <c r="W326" s="42" t="s">
        <v>798</v>
      </c>
      <c r="X326" s="42">
        <v>200</v>
      </c>
    </row>
    <row r="327" spans="1:24" hidden="1">
      <c r="A327" s="42" t="s">
        <v>2625</v>
      </c>
      <c r="B327" s="42" t="s">
        <v>2626</v>
      </c>
      <c r="D327" s="42" t="s">
        <v>2627</v>
      </c>
      <c r="E327" s="42" t="s">
        <v>2628</v>
      </c>
      <c r="F327" s="42" t="s">
        <v>746</v>
      </c>
      <c r="G327" s="42" t="s">
        <v>2629</v>
      </c>
      <c r="H327" s="42" t="s">
        <v>2630</v>
      </c>
      <c r="J327" s="42">
        <v>16000</v>
      </c>
      <c r="K327" s="42">
        <v>88000</v>
      </c>
      <c r="M327" s="42" t="e">
        <f>VLOOKUP(H327,[1]视频!$G$2:$M$83,6,FALSE)</f>
        <v>#N/A</v>
      </c>
      <c r="N327" s="68">
        <f t="shared" si="64"/>
        <v>5.5</v>
      </c>
      <c r="O327" s="68">
        <f t="shared" si="65"/>
        <v>1.2500000000000001E-2</v>
      </c>
      <c r="P327" s="68">
        <f t="shared" si="66"/>
        <v>2.2727272727272726E-3</v>
      </c>
      <c r="Q327" s="42" t="s">
        <v>747</v>
      </c>
      <c r="R327" s="42" t="s">
        <v>833</v>
      </c>
      <c r="S327" s="42" t="s">
        <v>1021</v>
      </c>
      <c r="T327" s="42" t="s">
        <v>399</v>
      </c>
      <c r="U327" s="42" t="s">
        <v>1169</v>
      </c>
      <c r="V327" s="42" t="s">
        <v>1170</v>
      </c>
      <c r="W327" s="42" t="s">
        <v>940</v>
      </c>
      <c r="X327" s="42">
        <v>200</v>
      </c>
    </row>
    <row r="328" spans="1:24" hidden="1">
      <c r="A328" s="42" t="s">
        <v>2631</v>
      </c>
      <c r="B328" s="42" t="s">
        <v>2632</v>
      </c>
      <c r="D328" s="42" t="s">
        <v>2633</v>
      </c>
      <c r="E328" s="42" t="s">
        <v>2634</v>
      </c>
      <c r="F328" s="42" t="s">
        <v>746</v>
      </c>
      <c r="G328" s="42" t="s">
        <v>2635</v>
      </c>
      <c r="H328" s="42" t="s">
        <v>2636</v>
      </c>
      <c r="J328" s="42">
        <v>35000</v>
      </c>
      <c r="K328" s="42">
        <v>168000</v>
      </c>
      <c r="M328" s="42" t="e">
        <f>VLOOKUP(H328,[1]视频!$G$2:$M$83,6,FALSE)</f>
        <v>#N/A</v>
      </c>
      <c r="N328" s="68">
        <f t="shared" si="64"/>
        <v>4.8</v>
      </c>
      <c r="O328" s="68">
        <f t="shared" si="65"/>
        <v>8.5714285714285719E-3</v>
      </c>
      <c r="P328" s="68">
        <f>U328/K328</f>
        <v>2.976190476190476E-3</v>
      </c>
      <c r="Q328" s="42" t="s">
        <v>838</v>
      </c>
      <c r="R328" s="42" t="s">
        <v>753</v>
      </c>
      <c r="S328" s="42" t="s">
        <v>749</v>
      </c>
      <c r="T328" s="42" t="s">
        <v>1171</v>
      </c>
      <c r="U328" s="42">
        <v>500</v>
      </c>
      <c r="V328" s="42" t="s">
        <v>2637</v>
      </c>
      <c r="W328" s="42" t="s">
        <v>820</v>
      </c>
      <c r="X328" s="42">
        <v>300</v>
      </c>
    </row>
    <row r="329" spans="1:24" hidden="1">
      <c r="A329" s="42" t="s">
        <v>2638</v>
      </c>
      <c r="B329" s="42" t="s">
        <v>2639</v>
      </c>
      <c r="D329" s="42" t="s">
        <v>2640</v>
      </c>
      <c r="E329" s="42" t="s">
        <v>2641</v>
      </c>
      <c r="F329" s="42" t="s">
        <v>759</v>
      </c>
      <c r="G329" s="42" t="s">
        <v>2639</v>
      </c>
      <c r="H329" s="42" t="s">
        <v>2642</v>
      </c>
      <c r="J329" s="42">
        <v>40000</v>
      </c>
      <c r="K329" s="42">
        <v>220000</v>
      </c>
      <c r="M329" s="42" t="e">
        <f>VLOOKUP(H329,[1]视频!$G$2:$M$83,6,FALSE)</f>
        <v>#N/A</v>
      </c>
      <c r="N329" s="68">
        <f t="shared" si="64"/>
        <v>5.5</v>
      </c>
      <c r="O329" s="68">
        <f t="shared" si="65"/>
        <v>7.4999999999999997E-3</v>
      </c>
      <c r="P329" s="68">
        <f t="shared" ref="P329:P337" si="67">X329/K329</f>
        <v>1.3636363636363637E-3</v>
      </c>
      <c r="Q329" s="42" t="s">
        <v>747</v>
      </c>
      <c r="R329" s="42" t="s">
        <v>967</v>
      </c>
      <c r="S329" s="42" t="s">
        <v>852</v>
      </c>
      <c r="T329" s="42" t="s">
        <v>750</v>
      </c>
      <c r="U329" s="42">
        <v>0</v>
      </c>
      <c r="V329" s="42" t="s">
        <v>1170</v>
      </c>
      <c r="W329" s="42" t="s">
        <v>803</v>
      </c>
      <c r="X329" s="42">
        <v>300</v>
      </c>
    </row>
    <row r="330" spans="1:24" hidden="1">
      <c r="A330" s="42" t="s">
        <v>2643</v>
      </c>
      <c r="B330" s="42" t="s">
        <v>2644</v>
      </c>
      <c r="D330" s="42" t="s">
        <v>2645</v>
      </c>
      <c r="E330" s="42" t="s">
        <v>2646</v>
      </c>
      <c r="F330" s="42" t="s">
        <v>746</v>
      </c>
      <c r="G330" s="42" t="s">
        <v>2647</v>
      </c>
      <c r="H330" s="42" t="s">
        <v>2648</v>
      </c>
      <c r="J330" s="42">
        <v>11000</v>
      </c>
      <c r="K330" s="42">
        <v>60000</v>
      </c>
      <c r="M330" s="42" t="e">
        <f>VLOOKUP(H330,[1]视频!$G$2:$M$83,6,FALSE)</f>
        <v>#N/A</v>
      </c>
      <c r="N330" s="68">
        <f t="shared" si="64"/>
        <v>5.4545454545454541</v>
      </c>
      <c r="O330" s="68">
        <f t="shared" si="65"/>
        <v>1.8181818181818181E-2</v>
      </c>
      <c r="P330" s="68">
        <f t="shared" si="67"/>
        <v>3.3333333333333335E-3</v>
      </c>
      <c r="Q330" s="42" t="s">
        <v>747</v>
      </c>
      <c r="R330" s="42" t="s">
        <v>1423</v>
      </c>
      <c r="S330" s="42" t="s">
        <v>749</v>
      </c>
      <c r="T330" s="42" t="s">
        <v>750</v>
      </c>
      <c r="U330" s="42" t="s">
        <v>1169</v>
      </c>
      <c r="V330" s="42" t="s">
        <v>1170</v>
      </c>
      <c r="W330" s="42" t="s">
        <v>940</v>
      </c>
      <c r="X330" s="42">
        <v>200</v>
      </c>
    </row>
    <row r="331" spans="1:24" hidden="1">
      <c r="A331" s="42" t="s">
        <v>2649</v>
      </c>
      <c r="B331" s="42" t="s">
        <v>2650</v>
      </c>
      <c r="D331" s="42" t="s">
        <v>2651</v>
      </c>
      <c r="E331" s="42" t="s">
        <v>2651</v>
      </c>
      <c r="F331" s="42" t="s">
        <v>746</v>
      </c>
      <c r="G331" s="42" t="s">
        <v>2652</v>
      </c>
      <c r="H331" s="42" t="s">
        <v>2653</v>
      </c>
      <c r="J331" s="42">
        <v>52000</v>
      </c>
      <c r="K331" s="42">
        <v>256000</v>
      </c>
      <c r="M331" s="42" t="e">
        <f>VLOOKUP(H331,[1]视频!$G$2:$M$83,6,FALSE)</f>
        <v>#N/A</v>
      </c>
      <c r="N331" s="68">
        <f t="shared" si="64"/>
        <v>4.9230769230769234</v>
      </c>
      <c r="O331" s="68">
        <f t="shared" si="65"/>
        <v>5.7692307692307696E-3</v>
      </c>
      <c r="P331" s="68">
        <f t="shared" si="67"/>
        <v>1.171875E-3</v>
      </c>
      <c r="Q331" s="42" t="s">
        <v>747</v>
      </c>
      <c r="R331" s="42" t="s">
        <v>2158</v>
      </c>
      <c r="S331" s="42" t="s">
        <v>2654</v>
      </c>
      <c r="T331" s="42" t="s">
        <v>399</v>
      </c>
      <c r="U331" s="42" t="s">
        <v>1221</v>
      </c>
      <c r="V331" s="42" t="s">
        <v>1170</v>
      </c>
      <c r="W331" s="42" t="s">
        <v>803</v>
      </c>
      <c r="X331" s="42">
        <v>300</v>
      </c>
    </row>
    <row r="332" spans="1:24" hidden="1">
      <c r="A332" s="42" t="s">
        <v>2655</v>
      </c>
      <c r="B332" s="42" t="s">
        <v>2656</v>
      </c>
      <c r="D332" s="42" t="s">
        <v>2657</v>
      </c>
      <c r="E332" s="42" t="s">
        <v>2658</v>
      </c>
      <c r="F332" s="42" t="s">
        <v>746</v>
      </c>
      <c r="G332" s="42" t="s">
        <v>2659</v>
      </c>
      <c r="H332" s="42" t="s">
        <v>2660</v>
      </c>
      <c r="J332" s="42">
        <v>38000</v>
      </c>
      <c r="K332" s="42">
        <v>227000</v>
      </c>
      <c r="M332" s="42" t="e">
        <f>VLOOKUP(H332,[1]视频!$G$2:$M$83,6,FALSE)</f>
        <v>#N/A</v>
      </c>
      <c r="N332" s="68">
        <f t="shared" si="64"/>
        <v>5.9736842105263159</v>
      </c>
      <c r="O332" s="68">
        <f t="shared" si="65"/>
        <v>7.8947368421052634E-3</v>
      </c>
      <c r="P332" s="68">
        <f t="shared" si="67"/>
        <v>1.3215859030837004E-3</v>
      </c>
      <c r="Q332" s="42" t="s">
        <v>747</v>
      </c>
      <c r="R332" s="42" t="s">
        <v>2567</v>
      </c>
      <c r="S332" s="42" t="s">
        <v>840</v>
      </c>
      <c r="T332" s="42" t="s">
        <v>399</v>
      </c>
      <c r="U332" s="42" t="s">
        <v>1221</v>
      </c>
      <c r="V332" s="42" t="s">
        <v>1170</v>
      </c>
      <c r="W332" s="42" t="s">
        <v>803</v>
      </c>
      <c r="X332" s="42">
        <v>300</v>
      </c>
    </row>
    <row r="333" spans="1:24" hidden="1">
      <c r="A333" s="42" t="s">
        <v>2661</v>
      </c>
      <c r="B333" s="42" t="s">
        <v>2662</v>
      </c>
      <c r="D333" s="42" t="s">
        <v>2663</v>
      </c>
      <c r="E333" s="42" t="s">
        <v>2663</v>
      </c>
      <c r="F333" s="42" t="s">
        <v>746</v>
      </c>
      <c r="G333" s="42" t="s">
        <v>2664</v>
      </c>
      <c r="H333" s="42" t="s">
        <v>2665</v>
      </c>
      <c r="J333" s="42">
        <v>28000</v>
      </c>
      <c r="K333" s="42">
        <v>152000</v>
      </c>
      <c r="M333" s="42" t="e">
        <f>VLOOKUP(H333,[1]视频!$G$2:$M$83,6,FALSE)</f>
        <v>#N/A</v>
      </c>
      <c r="N333" s="68">
        <f t="shared" si="64"/>
        <v>5.4285714285714288</v>
      </c>
      <c r="O333" s="68">
        <f t="shared" si="65"/>
        <v>7.1428571428571426E-3</v>
      </c>
      <c r="P333" s="68">
        <f t="shared" si="67"/>
        <v>1.3157894736842105E-3</v>
      </c>
      <c r="Q333" s="42" t="s">
        <v>747</v>
      </c>
      <c r="R333" s="42" t="s">
        <v>2567</v>
      </c>
      <c r="S333" s="42" t="s">
        <v>827</v>
      </c>
      <c r="T333" s="42" t="s">
        <v>859</v>
      </c>
      <c r="U333" s="42" t="s">
        <v>1169</v>
      </c>
      <c r="V333" s="42" t="s">
        <v>1170</v>
      </c>
      <c r="W333" s="42" t="s">
        <v>849</v>
      </c>
      <c r="X333" s="42">
        <v>200</v>
      </c>
    </row>
    <row r="334" spans="1:24" hidden="1">
      <c r="A334" s="42" t="s">
        <v>2666</v>
      </c>
      <c r="B334" s="42" t="s">
        <v>2667</v>
      </c>
      <c r="D334" s="42" t="s">
        <v>2668</v>
      </c>
      <c r="E334" s="42" t="s">
        <v>2668</v>
      </c>
      <c r="F334" s="42" t="s">
        <v>746</v>
      </c>
      <c r="G334" s="42" t="s">
        <v>2669</v>
      </c>
      <c r="H334" s="42" t="s">
        <v>2670</v>
      </c>
      <c r="J334" s="42">
        <v>23235</v>
      </c>
      <c r="K334" s="42">
        <v>115000</v>
      </c>
      <c r="M334" s="42" t="e">
        <f>VLOOKUP(H334,[1]视频!$G$2:$M$83,6,FALSE)</f>
        <v>#N/A</v>
      </c>
      <c r="N334" s="68">
        <f t="shared" si="64"/>
        <v>4.9494297396169573</v>
      </c>
      <c r="O334" s="68">
        <f t="shared" si="65"/>
        <v>8.6077038949860119E-3</v>
      </c>
      <c r="P334" s="68">
        <f t="shared" si="67"/>
        <v>1.7391304347826088E-3</v>
      </c>
      <c r="Q334" s="42" t="s">
        <v>747</v>
      </c>
      <c r="R334" s="42" t="s">
        <v>2671</v>
      </c>
      <c r="S334" s="42" t="s">
        <v>749</v>
      </c>
      <c r="T334" s="42" t="s">
        <v>859</v>
      </c>
      <c r="U334" s="42" t="s">
        <v>1169</v>
      </c>
      <c r="V334" s="42" t="s">
        <v>1170</v>
      </c>
      <c r="W334" s="42" t="s">
        <v>1907</v>
      </c>
      <c r="X334" s="42">
        <v>200</v>
      </c>
    </row>
    <row r="335" spans="1:24" hidden="1">
      <c r="A335" s="42" t="s">
        <v>2672</v>
      </c>
      <c r="B335" s="42" t="s">
        <v>2292</v>
      </c>
      <c r="D335" s="42" t="s">
        <v>2673</v>
      </c>
      <c r="E335" s="42" t="s">
        <v>2674</v>
      </c>
      <c r="F335" s="42" t="s">
        <v>746</v>
      </c>
      <c r="G335" s="42" t="s">
        <v>2675</v>
      </c>
      <c r="H335" s="42" t="s">
        <v>2676</v>
      </c>
      <c r="J335" s="42">
        <v>40000</v>
      </c>
      <c r="K335" s="42">
        <v>194000</v>
      </c>
      <c r="M335" s="42" t="e">
        <f>VLOOKUP(H335,[1]视频!$G$2:$M$83,6,FALSE)</f>
        <v>#N/A</v>
      </c>
      <c r="N335" s="68">
        <f t="shared" si="64"/>
        <v>4.8499999999999996</v>
      </c>
      <c r="O335" s="68">
        <f t="shared" si="65"/>
        <v>7.4999999999999997E-3</v>
      </c>
      <c r="P335" s="68">
        <f t="shared" si="67"/>
        <v>1.5463917525773195E-3</v>
      </c>
      <c r="Q335" s="42" t="s">
        <v>747</v>
      </c>
      <c r="R335" s="42" t="s">
        <v>2677</v>
      </c>
      <c r="S335" s="42" t="s">
        <v>749</v>
      </c>
      <c r="T335" s="42" t="s">
        <v>859</v>
      </c>
      <c r="U335" s="42" t="s">
        <v>1221</v>
      </c>
      <c r="V335" s="42" t="s">
        <v>1170</v>
      </c>
      <c r="W335" s="42" t="s">
        <v>820</v>
      </c>
      <c r="X335" s="42">
        <v>300</v>
      </c>
    </row>
    <row r="336" spans="1:24" hidden="1">
      <c r="A336" s="42" t="s">
        <v>2678</v>
      </c>
      <c r="B336" s="42" t="s">
        <v>2679</v>
      </c>
      <c r="D336" s="42" t="s">
        <v>2680</v>
      </c>
      <c r="E336" s="42" t="s">
        <v>2680</v>
      </c>
      <c r="F336" s="42" t="s">
        <v>746</v>
      </c>
      <c r="G336" s="42" t="s">
        <v>2681</v>
      </c>
      <c r="H336" s="42" t="s">
        <v>2682</v>
      </c>
      <c r="J336" s="42">
        <v>11000</v>
      </c>
      <c r="K336" s="42">
        <v>28000</v>
      </c>
      <c r="M336" s="42" t="e">
        <f>VLOOKUP(H336,[1]视频!$G$2:$M$83,6,FALSE)</f>
        <v>#N/A</v>
      </c>
      <c r="N336" s="68">
        <f t="shared" si="64"/>
        <v>2.5454545454545454</v>
      </c>
      <c r="O336" s="68">
        <f t="shared" si="65"/>
        <v>1.8181818181818181E-2</v>
      </c>
      <c r="P336" s="68">
        <f t="shared" si="67"/>
        <v>7.1428571428571426E-3</v>
      </c>
      <c r="Q336" s="42" t="s">
        <v>747</v>
      </c>
      <c r="R336" s="42" t="s">
        <v>2683</v>
      </c>
      <c r="S336" s="42" t="s">
        <v>818</v>
      </c>
      <c r="T336" s="42" t="s">
        <v>399</v>
      </c>
      <c r="U336" s="42" t="s">
        <v>1169</v>
      </c>
      <c r="V336" s="42" t="s">
        <v>1170</v>
      </c>
      <c r="W336" s="42" t="s">
        <v>820</v>
      </c>
      <c r="X336" s="42">
        <v>200</v>
      </c>
    </row>
    <row r="337" spans="1:24" hidden="1">
      <c r="A337" s="42" t="s">
        <v>2684</v>
      </c>
      <c r="B337" s="42" t="s">
        <v>2685</v>
      </c>
      <c r="D337" s="42" t="s">
        <v>2686</v>
      </c>
      <c r="E337" s="42" t="s">
        <v>2686</v>
      </c>
      <c r="F337" s="42" t="s">
        <v>759</v>
      </c>
      <c r="G337" s="42" t="s">
        <v>2687</v>
      </c>
      <c r="H337" s="42" t="s">
        <v>2688</v>
      </c>
      <c r="J337" s="42">
        <v>32000</v>
      </c>
      <c r="K337" s="42">
        <v>97000</v>
      </c>
      <c r="M337" s="42" t="e">
        <f>VLOOKUP(H337,[1]视频!$G$2:$M$83,6,FALSE)</f>
        <v>#N/A</v>
      </c>
      <c r="N337" s="68">
        <f t="shared" si="64"/>
        <v>3.03125</v>
      </c>
      <c r="O337" s="68">
        <f t="shared" si="65"/>
        <v>9.3749999999999997E-3</v>
      </c>
      <c r="P337" s="68">
        <f t="shared" si="67"/>
        <v>3.092783505154639E-3</v>
      </c>
      <c r="Q337" s="42" t="s">
        <v>772</v>
      </c>
      <c r="R337" s="42" t="s">
        <v>753</v>
      </c>
      <c r="S337" s="42" t="s">
        <v>2112</v>
      </c>
      <c r="T337" s="42" t="s">
        <v>750</v>
      </c>
      <c r="U337" s="42" t="s">
        <v>1221</v>
      </c>
      <c r="V337" s="42" t="s">
        <v>1170</v>
      </c>
      <c r="W337" s="42" t="s">
        <v>820</v>
      </c>
      <c r="X337" s="42">
        <v>300</v>
      </c>
    </row>
    <row r="338" spans="1:24" hidden="1">
      <c r="A338" s="42" t="s">
        <v>1110</v>
      </c>
      <c r="B338" s="42" t="s">
        <v>1111</v>
      </c>
      <c r="D338" s="42" t="s">
        <v>1112</v>
      </c>
      <c r="E338" s="42" t="s">
        <v>1112</v>
      </c>
      <c r="F338" s="42" t="s">
        <v>746</v>
      </c>
      <c r="G338" s="42" t="s">
        <v>1111</v>
      </c>
      <c r="H338" s="42" t="s">
        <v>1113</v>
      </c>
      <c r="J338" s="42">
        <v>53000</v>
      </c>
      <c r="K338" s="42">
        <v>307000</v>
      </c>
      <c r="M338" s="42" t="e">
        <f>VLOOKUP(H338,[1]视频!$G$2:$M$83,6,FALSE)</f>
        <v>#N/A</v>
      </c>
      <c r="Q338" s="42" t="s">
        <v>747</v>
      </c>
      <c r="R338" s="42" t="s">
        <v>753</v>
      </c>
      <c r="S338" s="42" t="s">
        <v>749</v>
      </c>
      <c r="T338" s="42" t="s">
        <v>750</v>
      </c>
      <c r="U338" s="42" t="s">
        <v>1221</v>
      </c>
      <c r="V338" s="42" t="s">
        <v>1113</v>
      </c>
      <c r="W338" s="42" t="s">
        <v>766</v>
      </c>
      <c r="X338" s="42" t="s">
        <v>1265</v>
      </c>
    </row>
    <row r="339" spans="1:24" hidden="1">
      <c r="A339" s="42" t="s">
        <v>905</v>
      </c>
      <c r="B339" s="42" t="s">
        <v>906</v>
      </c>
      <c r="D339" s="42" t="s">
        <v>907</v>
      </c>
      <c r="E339" s="42" t="s">
        <v>907</v>
      </c>
      <c r="F339" s="42" t="s">
        <v>746</v>
      </c>
      <c r="G339" s="42" t="s">
        <v>906</v>
      </c>
      <c r="H339" s="42" t="s">
        <v>908</v>
      </c>
      <c r="J339" s="42">
        <v>10000</v>
      </c>
      <c r="K339" s="42">
        <v>105000</v>
      </c>
      <c r="M339" s="42">
        <f>VLOOKUP(H339,[1]视频!$G$2:$M$83,6,FALSE)</f>
        <v>0</v>
      </c>
      <c r="Q339" s="42" t="s">
        <v>747</v>
      </c>
      <c r="R339" s="42" t="s">
        <v>753</v>
      </c>
      <c r="S339" s="42" t="s">
        <v>749</v>
      </c>
      <c r="T339" s="42" t="s">
        <v>750</v>
      </c>
      <c r="U339" s="42" t="s">
        <v>1169</v>
      </c>
      <c r="V339" s="42" t="s">
        <v>908</v>
      </c>
      <c r="W339" s="42" t="s">
        <v>766</v>
      </c>
      <c r="X339" s="42" t="s">
        <v>1265</v>
      </c>
    </row>
    <row r="340" spans="1:24" hidden="1">
      <c r="A340" s="42" t="s">
        <v>2689</v>
      </c>
      <c r="B340" s="42" t="s">
        <v>2690</v>
      </c>
      <c r="D340" s="42" t="s">
        <v>2691</v>
      </c>
      <c r="E340" s="42" t="s">
        <v>2692</v>
      </c>
      <c r="F340" s="42" t="s">
        <v>759</v>
      </c>
      <c r="G340" s="42" t="s">
        <v>2693</v>
      </c>
      <c r="H340" s="42" t="s">
        <v>2694</v>
      </c>
      <c r="J340" s="42">
        <v>19000</v>
      </c>
      <c r="K340" s="42">
        <v>87000</v>
      </c>
      <c r="M340" s="42" t="e">
        <f>VLOOKUP(H340,[1]视频!$G$2:$M$83,6,FALSE)</f>
        <v>#N/A</v>
      </c>
      <c r="N340" s="68">
        <f t="shared" ref="N340:N343" si="68">K340/J340</f>
        <v>4.5789473684210522</v>
      </c>
      <c r="O340" s="68">
        <f t="shared" ref="O340:O343" si="69">X340/J340</f>
        <v>1.0526315789473684E-2</v>
      </c>
      <c r="P340" s="68">
        <f t="shared" ref="P340:P343" si="70">X340/K340</f>
        <v>2.2988505747126436E-3</v>
      </c>
      <c r="Q340" s="42" t="s">
        <v>747</v>
      </c>
      <c r="R340" s="42" t="s">
        <v>2695</v>
      </c>
      <c r="S340" s="42" t="s">
        <v>782</v>
      </c>
      <c r="T340" s="42" t="s">
        <v>750</v>
      </c>
      <c r="U340" s="42" t="s">
        <v>1169</v>
      </c>
      <c r="V340" s="42" t="s">
        <v>1170</v>
      </c>
      <c r="W340" s="42" t="s">
        <v>1061</v>
      </c>
      <c r="X340" s="42">
        <v>200</v>
      </c>
    </row>
    <row r="341" spans="1:24" hidden="1">
      <c r="A341" s="42" t="s">
        <v>1105</v>
      </c>
      <c r="B341" s="42" t="s">
        <v>1106</v>
      </c>
      <c r="D341" s="42" t="s">
        <v>1107</v>
      </c>
      <c r="E341" s="42" t="s">
        <v>1107</v>
      </c>
      <c r="F341" s="42" t="s">
        <v>746</v>
      </c>
      <c r="G341" s="42" t="s">
        <v>1106</v>
      </c>
      <c r="H341" s="42" t="s">
        <v>1108</v>
      </c>
      <c r="J341" s="42">
        <v>53000</v>
      </c>
      <c r="K341" s="42">
        <v>317000</v>
      </c>
      <c r="M341" s="42">
        <f>VLOOKUP(H341,[1]视频!$G$2:$M$83,6,FALSE)</f>
        <v>0</v>
      </c>
      <c r="Q341" s="42" t="s">
        <v>747</v>
      </c>
      <c r="R341" s="42" t="s">
        <v>1109</v>
      </c>
      <c r="S341" s="42" t="s">
        <v>749</v>
      </c>
      <c r="T341" s="42" t="s">
        <v>750</v>
      </c>
      <c r="U341" s="42" t="s">
        <v>1221</v>
      </c>
      <c r="V341" s="42" t="s">
        <v>1108</v>
      </c>
      <c r="W341" s="42" t="s">
        <v>766</v>
      </c>
      <c r="X341" s="42" t="s">
        <v>1265</v>
      </c>
    </row>
    <row r="342" spans="1:24" hidden="1">
      <c r="A342" s="42" t="s">
        <v>2696</v>
      </c>
      <c r="B342" s="42" t="s">
        <v>2697</v>
      </c>
      <c r="D342" s="42" t="s">
        <v>2698</v>
      </c>
      <c r="E342" s="42" t="s">
        <v>2699</v>
      </c>
      <c r="F342" s="42" t="s">
        <v>746</v>
      </c>
      <c r="G342" s="42" t="s">
        <v>2700</v>
      </c>
      <c r="H342" s="42" t="s">
        <v>2701</v>
      </c>
      <c r="J342" s="42">
        <v>9400</v>
      </c>
      <c r="K342" s="42">
        <v>27000</v>
      </c>
      <c r="M342" s="42" t="e">
        <f>VLOOKUP(H342,[1]视频!$G$2:$M$83,6,FALSE)</f>
        <v>#N/A</v>
      </c>
      <c r="N342" s="68">
        <f t="shared" si="68"/>
        <v>2.8723404255319149</v>
      </c>
      <c r="O342" s="68">
        <f t="shared" si="69"/>
        <v>2.1276595744680851E-2</v>
      </c>
      <c r="P342" s="68">
        <f t="shared" si="70"/>
        <v>7.4074074074074077E-3</v>
      </c>
      <c r="Q342" s="42" t="s">
        <v>1298</v>
      </c>
      <c r="R342" s="42" t="s">
        <v>2702</v>
      </c>
      <c r="S342" s="42" t="s">
        <v>818</v>
      </c>
      <c r="T342" s="42" t="s">
        <v>859</v>
      </c>
      <c r="U342" s="42" t="s">
        <v>1169</v>
      </c>
      <c r="V342" s="42" t="s">
        <v>1170</v>
      </c>
      <c r="W342" s="42" t="s">
        <v>828</v>
      </c>
      <c r="X342" s="42">
        <v>200</v>
      </c>
    </row>
    <row r="343" spans="1:24" hidden="1">
      <c r="A343" s="42" t="s">
        <v>2703</v>
      </c>
      <c r="B343" s="42" t="s">
        <v>2704</v>
      </c>
      <c r="D343" s="42" t="s">
        <v>2705</v>
      </c>
      <c r="E343" s="42" t="s">
        <v>2706</v>
      </c>
      <c r="F343" s="42" t="s">
        <v>746</v>
      </c>
      <c r="G343" s="42" t="s">
        <v>2707</v>
      </c>
      <c r="H343" s="42" t="s">
        <v>2708</v>
      </c>
      <c r="J343" s="42">
        <v>11000</v>
      </c>
      <c r="K343" s="42">
        <v>41000</v>
      </c>
      <c r="M343" s="42" t="e">
        <f>VLOOKUP(H343,[1]视频!$G$2:$M$83,6,FALSE)</f>
        <v>#N/A</v>
      </c>
      <c r="N343" s="68">
        <f t="shared" si="68"/>
        <v>3.7272727272727271</v>
      </c>
      <c r="O343" s="68">
        <f t="shared" si="69"/>
        <v>1.8181818181818181E-2</v>
      </c>
      <c r="P343" s="68">
        <f t="shared" si="70"/>
        <v>4.8780487804878049E-3</v>
      </c>
      <c r="Q343" s="42" t="s">
        <v>772</v>
      </c>
      <c r="R343" s="42" t="s">
        <v>833</v>
      </c>
      <c r="S343" s="42" t="s">
        <v>1281</v>
      </c>
      <c r="T343" s="42" t="s">
        <v>399</v>
      </c>
      <c r="U343" s="42" t="s">
        <v>1169</v>
      </c>
      <c r="V343" s="42" t="s">
        <v>2709</v>
      </c>
      <c r="W343" s="42" t="s">
        <v>803</v>
      </c>
      <c r="X343" s="42">
        <v>200</v>
      </c>
    </row>
    <row r="344" spans="1:24" hidden="1">
      <c r="A344" s="42" t="s">
        <v>1070</v>
      </c>
      <c r="B344" s="42" t="s">
        <v>716</v>
      </c>
      <c r="D344" s="42" t="s">
        <v>717</v>
      </c>
      <c r="E344" s="42" t="s">
        <v>717</v>
      </c>
      <c r="F344" s="42" t="s">
        <v>746</v>
      </c>
      <c r="G344" s="42" t="s">
        <v>716</v>
      </c>
      <c r="H344" s="42" t="s">
        <v>718</v>
      </c>
      <c r="J344" s="42">
        <v>26000</v>
      </c>
      <c r="K344" s="42">
        <v>171000</v>
      </c>
      <c r="M344" s="42" t="e">
        <f>VLOOKUP(H344,[1]视频!$G$2:$M$83,6,FALSE)</f>
        <v>#N/A</v>
      </c>
      <c r="Q344" s="42" t="s">
        <v>747</v>
      </c>
      <c r="R344" s="42" t="s">
        <v>753</v>
      </c>
      <c r="S344" s="42" t="s">
        <v>749</v>
      </c>
      <c r="T344" s="42" t="s">
        <v>750</v>
      </c>
      <c r="U344" s="42" t="s">
        <v>1169</v>
      </c>
      <c r="V344" s="42" t="s">
        <v>718</v>
      </c>
      <c r="W344" s="42" t="s">
        <v>766</v>
      </c>
      <c r="X344" s="42" t="s">
        <v>1265</v>
      </c>
    </row>
    <row r="345" spans="1:24" hidden="1">
      <c r="A345" s="42" t="s">
        <v>1114</v>
      </c>
      <c r="B345" s="42" t="s">
        <v>1115</v>
      </c>
      <c r="D345" s="42" t="s">
        <v>1116</v>
      </c>
      <c r="E345" s="42" t="s">
        <v>1116</v>
      </c>
      <c r="F345" s="42" t="s">
        <v>759</v>
      </c>
      <c r="G345" s="42" t="s">
        <v>1115</v>
      </c>
      <c r="H345" s="42" t="s">
        <v>1117</v>
      </c>
      <c r="J345" s="42">
        <v>53000</v>
      </c>
      <c r="K345" s="42">
        <v>300000</v>
      </c>
      <c r="M345" s="42">
        <f>VLOOKUP(H345,[1]视频!$G$2:$M$83,6,FALSE)</f>
        <v>0</v>
      </c>
      <c r="Q345" s="42" t="s">
        <v>772</v>
      </c>
      <c r="R345" s="42" t="s">
        <v>781</v>
      </c>
      <c r="S345" s="42" t="s">
        <v>749</v>
      </c>
      <c r="T345" s="42" t="s">
        <v>859</v>
      </c>
      <c r="U345" s="42" t="s">
        <v>1221</v>
      </c>
      <c r="V345" s="42" t="s">
        <v>1118</v>
      </c>
      <c r="W345" s="42" t="s">
        <v>798</v>
      </c>
      <c r="X345" s="42" t="s">
        <v>1265</v>
      </c>
    </row>
    <row r="346" spans="1:24" hidden="1">
      <c r="A346" s="42" t="s">
        <v>2710</v>
      </c>
      <c r="B346" s="42" t="s">
        <v>2711</v>
      </c>
      <c r="D346" s="42" t="s">
        <v>2712</v>
      </c>
      <c r="E346" s="42" t="s">
        <v>2713</v>
      </c>
      <c r="F346" s="42" t="s">
        <v>746</v>
      </c>
      <c r="G346" s="42" t="s">
        <v>2711</v>
      </c>
      <c r="H346" s="42" t="s">
        <v>2714</v>
      </c>
      <c r="J346" s="42">
        <v>32000</v>
      </c>
      <c r="K346" s="42">
        <v>150000</v>
      </c>
      <c r="M346" s="42" t="e">
        <f>VLOOKUP(H346,[1]视频!$G$2:$M$83,6,FALSE)</f>
        <v>#N/A</v>
      </c>
      <c r="N346" s="68">
        <f t="shared" ref="N346:N392" si="71">K346/J346</f>
        <v>4.6875</v>
      </c>
      <c r="O346" s="68">
        <f t="shared" ref="O346:O392" si="72">X346/J346</f>
        <v>9.3749999999999997E-3</v>
      </c>
      <c r="P346" s="68">
        <f>U346/K346</f>
        <v>3.3333333333333335E-3</v>
      </c>
      <c r="Q346" s="42" t="s">
        <v>747</v>
      </c>
      <c r="R346" s="42" t="s">
        <v>753</v>
      </c>
      <c r="S346" s="42" t="s">
        <v>2715</v>
      </c>
      <c r="T346" s="42" t="s">
        <v>2716</v>
      </c>
      <c r="U346" s="42">
        <v>500</v>
      </c>
      <c r="V346" s="42" t="s">
        <v>2717</v>
      </c>
      <c r="W346" s="42" t="s">
        <v>755</v>
      </c>
      <c r="X346" s="42">
        <v>300</v>
      </c>
    </row>
    <row r="347" spans="1:24" hidden="1">
      <c r="A347" s="42" t="s">
        <v>2718</v>
      </c>
      <c r="B347" s="42" t="s">
        <v>2719</v>
      </c>
      <c r="D347" s="42" t="s">
        <v>2720</v>
      </c>
      <c r="E347" s="42" t="s">
        <v>2721</v>
      </c>
      <c r="F347" s="42" t="s">
        <v>746</v>
      </c>
      <c r="G347" s="42" t="s">
        <v>2722</v>
      </c>
      <c r="H347" s="42" t="s">
        <v>2723</v>
      </c>
      <c r="J347" s="42">
        <v>40823</v>
      </c>
      <c r="K347" s="42">
        <v>110000</v>
      </c>
      <c r="M347" s="42" t="e">
        <f>VLOOKUP(H347,[1]视频!$G$2:$M$83,6,FALSE)</f>
        <v>#N/A</v>
      </c>
      <c r="N347" s="68">
        <f t="shared" si="71"/>
        <v>2.6945594395316368</v>
      </c>
      <c r="O347" s="68">
        <f t="shared" si="72"/>
        <v>7.3487984714499183E-3</v>
      </c>
      <c r="P347" s="68">
        <f t="shared" ref="P347:P354" si="73">X347/K347</f>
        <v>2.7272727272727275E-3</v>
      </c>
      <c r="Q347" s="42" t="s">
        <v>772</v>
      </c>
      <c r="R347" s="42" t="s">
        <v>925</v>
      </c>
      <c r="S347" s="42" t="s">
        <v>749</v>
      </c>
      <c r="T347" s="42" t="s">
        <v>859</v>
      </c>
      <c r="U347" s="42" t="s">
        <v>1221</v>
      </c>
      <c r="V347" s="42" t="s">
        <v>818</v>
      </c>
      <c r="W347" s="42" t="s">
        <v>849</v>
      </c>
      <c r="X347" s="42">
        <v>300</v>
      </c>
    </row>
    <row r="348" spans="1:24" hidden="1">
      <c r="A348" s="42" t="s">
        <v>878</v>
      </c>
      <c r="B348" s="42" t="s">
        <v>879</v>
      </c>
      <c r="D348" s="42" t="s">
        <v>880</v>
      </c>
      <c r="E348" s="42" t="s">
        <v>880</v>
      </c>
      <c r="F348" s="42" t="s">
        <v>746</v>
      </c>
      <c r="G348" s="42" t="s">
        <v>881</v>
      </c>
      <c r="H348" s="42" t="s">
        <v>882</v>
      </c>
      <c r="J348" s="42">
        <v>17000</v>
      </c>
      <c r="K348" s="42">
        <v>203000</v>
      </c>
      <c r="M348" s="42">
        <f>VLOOKUP(H348,[1]视频!$G$2:$M$83,6,FALSE)</f>
        <v>0</v>
      </c>
      <c r="Q348" s="42" t="s">
        <v>747</v>
      </c>
      <c r="R348" s="42" t="s">
        <v>753</v>
      </c>
      <c r="S348" s="42" t="s">
        <v>749</v>
      </c>
      <c r="T348" s="42" t="s">
        <v>750</v>
      </c>
      <c r="U348" s="42" t="s">
        <v>1169</v>
      </c>
      <c r="V348" s="42" t="s">
        <v>882</v>
      </c>
      <c r="W348" s="42" t="s">
        <v>883</v>
      </c>
      <c r="X348" s="42" t="s">
        <v>1265</v>
      </c>
    </row>
    <row r="349" spans="1:24" hidden="1">
      <c r="A349" s="42" t="s">
        <v>2724</v>
      </c>
      <c r="B349" s="42" t="s">
        <v>2725</v>
      </c>
      <c r="D349" s="42" t="s">
        <v>2726</v>
      </c>
      <c r="E349" s="42" t="s">
        <v>2727</v>
      </c>
      <c r="F349" s="42" t="s">
        <v>746</v>
      </c>
      <c r="G349" s="42" t="s">
        <v>2725</v>
      </c>
      <c r="H349" s="42" t="s">
        <v>2728</v>
      </c>
      <c r="J349" s="42">
        <v>47000</v>
      </c>
      <c r="K349" s="42">
        <v>147000</v>
      </c>
      <c r="M349" s="42" t="e">
        <f>VLOOKUP(H349,[1]视频!$G$2:$M$83,6,FALSE)</f>
        <v>#N/A</v>
      </c>
      <c r="N349" s="68">
        <f t="shared" si="71"/>
        <v>3.1276595744680851</v>
      </c>
      <c r="O349" s="68">
        <f t="shared" si="72"/>
        <v>6.382978723404255E-3</v>
      </c>
      <c r="P349" s="68">
        <f t="shared" si="73"/>
        <v>2.0408163265306124E-3</v>
      </c>
      <c r="Q349" s="42" t="s">
        <v>772</v>
      </c>
      <c r="R349" s="42" t="s">
        <v>2729</v>
      </c>
      <c r="S349" s="42" t="s">
        <v>37</v>
      </c>
      <c r="T349" s="42" t="s">
        <v>399</v>
      </c>
      <c r="U349" s="42" t="s">
        <v>1221</v>
      </c>
      <c r="V349" s="42" t="s">
        <v>1170</v>
      </c>
      <c r="W349" s="42" t="s">
        <v>755</v>
      </c>
      <c r="X349" s="42">
        <v>300</v>
      </c>
    </row>
    <row r="350" spans="1:24" hidden="1">
      <c r="A350" s="42" t="s">
        <v>2730</v>
      </c>
      <c r="B350" s="42" t="s">
        <v>2731</v>
      </c>
      <c r="D350" s="42" t="s">
        <v>2732</v>
      </c>
      <c r="E350" s="42" t="s">
        <v>2733</v>
      </c>
      <c r="F350" s="42" t="s">
        <v>746</v>
      </c>
      <c r="G350" s="42" t="s">
        <v>2734</v>
      </c>
      <c r="H350" s="42" t="s">
        <v>2735</v>
      </c>
      <c r="J350" s="42">
        <v>45000</v>
      </c>
      <c r="K350" s="42">
        <v>205000</v>
      </c>
      <c r="M350" s="42" t="e">
        <f>VLOOKUP(H350,[1]视频!$G$2:$M$83,6,FALSE)</f>
        <v>#N/A</v>
      </c>
      <c r="N350" s="68">
        <f t="shared" si="71"/>
        <v>4.5555555555555554</v>
      </c>
      <c r="O350" s="68">
        <f t="shared" si="72"/>
        <v>6.6666666666666671E-3</v>
      </c>
      <c r="P350" s="68">
        <f t="shared" si="73"/>
        <v>1.4634146341463415E-3</v>
      </c>
      <c r="Q350" s="42" t="s">
        <v>772</v>
      </c>
      <c r="R350" s="42" t="s">
        <v>2736</v>
      </c>
      <c r="S350" s="42" t="s">
        <v>749</v>
      </c>
      <c r="T350" s="42" t="s">
        <v>859</v>
      </c>
      <c r="U350" s="42" t="s">
        <v>1221</v>
      </c>
      <c r="V350" s="42" t="s">
        <v>1170</v>
      </c>
      <c r="W350" s="42" t="s">
        <v>798</v>
      </c>
      <c r="X350" s="42">
        <v>300</v>
      </c>
    </row>
    <row r="351" spans="1:24" hidden="1">
      <c r="A351" s="42" t="s">
        <v>2737</v>
      </c>
      <c r="B351" s="42" t="s">
        <v>2738</v>
      </c>
      <c r="D351" s="42" t="s">
        <v>2739</v>
      </c>
      <c r="E351" s="42" t="s">
        <v>2739</v>
      </c>
      <c r="F351" s="42" t="s">
        <v>746</v>
      </c>
      <c r="G351" s="42" t="s">
        <v>2740</v>
      </c>
      <c r="H351" s="42" t="s">
        <v>2741</v>
      </c>
      <c r="J351" s="42">
        <v>11000</v>
      </c>
      <c r="K351" s="42">
        <v>35000</v>
      </c>
      <c r="M351" s="42" t="e">
        <f>VLOOKUP(H351,[1]视频!$G$2:$M$83,6,FALSE)</f>
        <v>#N/A</v>
      </c>
      <c r="N351" s="68">
        <f t="shared" si="71"/>
        <v>3.1818181818181817</v>
      </c>
      <c r="O351" s="68">
        <f t="shared" si="72"/>
        <v>1.8181818181818181E-2</v>
      </c>
      <c r="P351" s="68">
        <f t="shared" si="73"/>
        <v>5.7142857142857143E-3</v>
      </c>
      <c r="Q351" s="42" t="s">
        <v>772</v>
      </c>
      <c r="R351" s="42" t="s">
        <v>2742</v>
      </c>
      <c r="S351" s="42" t="s">
        <v>749</v>
      </c>
      <c r="T351" s="42" t="s">
        <v>859</v>
      </c>
      <c r="U351" s="42">
        <v>0</v>
      </c>
      <c r="V351" s="42" t="s">
        <v>1170</v>
      </c>
      <c r="W351" s="42" t="s">
        <v>1404</v>
      </c>
      <c r="X351" s="42">
        <v>200</v>
      </c>
    </row>
    <row r="352" spans="1:24" hidden="1">
      <c r="A352" s="42" t="s">
        <v>2743</v>
      </c>
      <c r="B352" s="42" t="s">
        <v>2744</v>
      </c>
      <c r="D352" s="42" t="s">
        <v>2745</v>
      </c>
      <c r="E352" s="42" t="s">
        <v>2746</v>
      </c>
      <c r="F352" s="42" t="s">
        <v>746</v>
      </c>
      <c r="G352" s="42" t="s">
        <v>2744</v>
      </c>
      <c r="H352" s="42" t="s">
        <v>2747</v>
      </c>
      <c r="J352" s="42">
        <v>24000</v>
      </c>
      <c r="K352" s="42">
        <v>129000</v>
      </c>
      <c r="M352" s="42" t="e">
        <f>VLOOKUP(H352,[1]视频!$G$2:$M$83,6,FALSE)</f>
        <v>#N/A</v>
      </c>
      <c r="N352" s="68">
        <f t="shared" si="71"/>
        <v>5.375</v>
      </c>
      <c r="O352" s="68">
        <f t="shared" si="72"/>
        <v>8.3333333333333332E-3</v>
      </c>
      <c r="P352" s="68">
        <f t="shared" si="73"/>
        <v>1.5503875968992248E-3</v>
      </c>
      <c r="Q352" s="42" t="s">
        <v>747</v>
      </c>
      <c r="R352" s="42" t="s">
        <v>1486</v>
      </c>
      <c r="S352" s="42" t="s">
        <v>1168</v>
      </c>
      <c r="T352" s="42" t="s">
        <v>2748</v>
      </c>
      <c r="U352" s="42" t="s">
        <v>1221</v>
      </c>
      <c r="V352" s="42" t="s">
        <v>1170</v>
      </c>
      <c r="W352" s="42" t="s">
        <v>755</v>
      </c>
      <c r="X352" s="42">
        <v>200</v>
      </c>
    </row>
    <row r="353" spans="1:24" hidden="1">
      <c r="A353" s="42" t="s">
        <v>2749</v>
      </c>
      <c r="B353" s="42" t="s">
        <v>2750</v>
      </c>
      <c r="D353" s="42" t="s">
        <v>2751</v>
      </c>
      <c r="E353" s="42" t="s">
        <v>2752</v>
      </c>
      <c r="F353" s="42" t="s">
        <v>746</v>
      </c>
      <c r="G353" s="42" t="s">
        <v>2750</v>
      </c>
      <c r="H353" s="42" t="s">
        <v>2753</v>
      </c>
      <c r="J353" s="42">
        <v>33254</v>
      </c>
      <c r="K353" s="42">
        <v>76000</v>
      </c>
      <c r="M353" s="42" t="e">
        <f>VLOOKUP(H353,[1]视频!$G$2:$M$83,6,FALSE)</f>
        <v>#N/A</v>
      </c>
      <c r="N353" s="68">
        <f t="shared" si="71"/>
        <v>2.2854393456426294</v>
      </c>
      <c r="O353" s="68">
        <f t="shared" si="72"/>
        <v>9.0214711012209063E-3</v>
      </c>
      <c r="P353" s="68">
        <f t="shared" si="73"/>
        <v>3.9473684210526317E-3</v>
      </c>
      <c r="Q353" s="42" t="s">
        <v>747</v>
      </c>
      <c r="R353" s="42" t="s">
        <v>1066</v>
      </c>
      <c r="S353" s="42" t="s">
        <v>827</v>
      </c>
      <c r="T353" s="42" t="s">
        <v>399</v>
      </c>
      <c r="U353" s="42" t="s">
        <v>1221</v>
      </c>
      <c r="V353" s="42" t="s">
        <v>2754</v>
      </c>
      <c r="W353" s="42" t="s">
        <v>755</v>
      </c>
      <c r="X353" s="42">
        <v>300</v>
      </c>
    </row>
    <row r="354" spans="1:24" hidden="1">
      <c r="A354" s="42" t="s">
        <v>2755</v>
      </c>
      <c r="B354" s="42" t="s">
        <v>2756</v>
      </c>
      <c r="D354" s="42" t="s">
        <v>2757</v>
      </c>
      <c r="E354" s="42" t="s">
        <v>2758</v>
      </c>
      <c r="F354" s="42" t="s">
        <v>746</v>
      </c>
      <c r="G354" s="42" t="s">
        <v>2759</v>
      </c>
      <c r="H354" s="42" t="s">
        <v>2760</v>
      </c>
      <c r="J354" s="42">
        <v>11000</v>
      </c>
      <c r="K354" s="42">
        <v>59000</v>
      </c>
      <c r="M354" s="42" t="e">
        <f>VLOOKUP(H354,[1]视频!$G$2:$M$83,6,FALSE)</f>
        <v>#N/A</v>
      </c>
      <c r="N354" s="68">
        <f t="shared" si="71"/>
        <v>5.3636363636363633</v>
      </c>
      <c r="O354" s="68">
        <f t="shared" si="72"/>
        <v>1.8181818181818181E-2</v>
      </c>
      <c r="P354" s="68">
        <f t="shared" si="73"/>
        <v>3.3898305084745762E-3</v>
      </c>
      <c r="Q354" s="42" t="s">
        <v>747</v>
      </c>
      <c r="R354" s="42" t="s">
        <v>1364</v>
      </c>
      <c r="S354" s="42" t="s">
        <v>1168</v>
      </c>
      <c r="T354" s="42" t="s">
        <v>399</v>
      </c>
      <c r="U354" s="42" t="s">
        <v>1169</v>
      </c>
      <c r="V354" s="42" t="s">
        <v>1170</v>
      </c>
      <c r="W354" s="42" t="s">
        <v>784</v>
      </c>
      <c r="X354" s="42">
        <v>200</v>
      </c>
    </row>
    <row r="355" spans="1:24" hidden="1">
      <c r="A355" s="42" t="s">
        <v>2761</v>
      </c>
      <c r="B355" s="42" t="s">
        <v>2762</v>
      </c>
      <c r="D355" s="42" t="s">
        <v>2763</v>
      </c>
      <c r="E355" s="42" t="s">
        <v>2764</v>
      </c>
      <c r="F355" s="42" t="s">
        <v>759</v>
      </c>
      <c r="G355" s="42" t="s">
        <v>2765</v>
      </c>
      <c r="H355" s="42" t="s">
        <v>2766</v>
      </c>
      <c r="J355" s="42">
        <v>12000</v>
      </c>
      <c r="K355" s="42">
        <v>64000</v>
      </c>
      <c r="M355" s="42" t="e">
        <f>VLOOKUP(H355,[1]视频!$G$2:$M$83,6,FALSE)</f>
        <v>#N/A</v>
      </c>
      <c r="N355" s="68">
        <f t="shared" si="71"/>
        <v>5.333333333333333</v>
      </c>
      <c r="O355" s="68">
        <f t="shared" si="72"/>
        <v>1.6666666666666666E-2</v>
      </c>
      <c r="P355" s="68">
        <f>U355/K355</f>
        <v>4.6874999999999998E-3</v>
      </c>
      <c r="Q355" s="42" t="s">
        <v>772</v>
      </c>
      <c r="R355" s="42" t="s">
        <v>753</v>
      </c>
      <c r="S355" s="42" t="s">
        <v>749</v>
      </c>
      <c r="T355" s="42" t="s">
        <v>754</v>
      </c>
      <c r="U355" s="42">
        <v>300</v>
      </c>
      <c r="V355" s="42" t="s">
        <v>2767</v>
      </c>
      <c r="W355" s="42" t="s">
        <v>995</v>
      </c>
      <c r="X355" s="42">
        <v>200</v>
      </c>
    </row>
    <row r="356" spans="1:24" hidden="1">
      <c r="A356" s="42" t="s">
        <v>2768</v>
      </c>
      <c r="B356" s="42" t="s">
        <v>2769</v>
      </c>
      <c r="D356" s="42" t="s">
        <v>2770</v>
      </c>
      <c r="E356" s="42" t="s">
        <v>2771</v>
      </c>
      <c r="F356" s="42" t="s">
        <v>746</v>
      </c>
      <c r="G356" s="42" t="s">
        <v>2769</v>
      </c>
      <c r="H356" s="42" t="s">
        <v>2772</v>
      </c>
      <c r="J356" s="42">
        <v>10442</v>
      </c>
      <c r="K356" s="42">
        <v>18000</v>
      </c>
      <c r="M356" s="42" t="e">
        <f>VLOOKUP(H356,[1]视频!$G$2:$M$83,6,FALSE)</f>
        <v>#N/A</v>
      </c>
      <c r="N356" s="68">
        <f t="shared" si="71"/>
        <v>1.7238076996743918</v>
      </c>
      <c r="O356" s="68">
        <f t="shared" si="72"/>
        <v>1.9153418885271022E-2</v>
      </c>
      <c r="P356" s="68">
        <f t="shared" ref="P356:P362" si="74">X356/K356</f>
        <v>1.1111111111111112E-2</v>
      </c>
      <c r="Q356" s="42" t="s">
        <v>747</v>
      </c>
      <c r="R356" s="42" t="s">
        <v>1521</v>
      </c>
      <c r="S356" s="42" t="s">
        <v>1168</v>
      </c>
      <c r="T356" s="42" t="s">
        <v>750</v>
      </c>
      <c r="U356" s="42" t="s">
        <v>1169</v>
      </c>
      <c r="V356" s="42" t="s">
        <v>1170</v>
      </c>
      <c r="W356" s="42" t="s">
        <v>784</v>
      </c>
      <c r="X356" s="42">
        <v>200</v>
      </c>
    </row>
    <row r="357" spans="1:24" hidden="1">
      <c r="A357" s="42" t="s">
        <v>2773</v>
      </c>
      <c r="B357" s="42" t="s">
        <v>2774</v>
      </c>
      <c r="D357" s="42" t="s">
        <v>2775</v>
      </c>
      <c r="E357" s="42" t="s">
        <v>2775</v>
      </c>
      <c r="F357" s="42" t="s">
        <v>746</v>
      </c>
      <c r="G357" s="42" t="s">
        <v>2776</v>
      </c>
      <c r="H357" s="42" t="s">
        <v>2777</v>
      </c>
      <c r="J357" s="42">
        <v>11000</v>
      </c>
      <c r="K357" s="42">
        <v>28000</v>
      </c>
      <c r="M357" s="42" t="e">
        <f>VLOOKUP(H357,[1]视频!$G$2:$M$83,6,FALSE)</f>
        <v>#N/A</v>
      </c>
      <c r="N357" s="68">
        <f t="shared" si="71"/>
        <v>2.5454545454545454</v>
      </c>
      <c r="O357" s="68">
        <f t="shared" si="72"/>
        <v>1.8181818181818181E-2</v>
      </c>
      <c r="P357" s="68">
        <f t="shared" si="74"/>
        <v>7.1428571428571426E-3</v>
      </c>
      <c r="Q357" s="42" t="s">
        <v>747</v>
      </c>
      <c r="R357" s="42" t="s">
        <v>753</v>
      </c>
      <c r="S357" s="42" t="s">
        <v>113</v>
      </c>
      <c r="T357" s="42" t="s">
        <v>750</v>
      </c>
      <c r="U357" s="42" t="s">
        <v>1169</v>
      </c>
      <c r="V357" s="42" t="s">
        <v>1170</v>
      </c>
      <c r="W357" s="42" t="s">
        <v>1911</v>
      </c>
      <c r="X357" s="42">
        <v>200</v>
      </c>
    </row>
    <row r="358" spans="1:24" hidden="1">
      <c r="A358" s="42" t="s">
        <v>2778</v>
      </c>
      <c r="B358" s="42" t="s">
        <v>2779</v>
      </c>
      <c r="D358" s="42" t="s">
        <v>2780</v>
      </c>
      <c r="E358" s="42" t="s">
        <v>2781</v>
      </c>
      <c r="F358" s="42" t="s">
        <v>837</v>
      </c>
      <c r="G358" s="42" t="s">
        <v>2782</v>
      </c>
      <c r="H358" s="42" t="s">
        <v>2783</v>
      </c>
      <c r="J358" s="42">
        <v>38000</v>
      </c>
      <c r="K358" s="42">
        <v>183000</v>
      </c>
      <c r="M358" s="42" t="e">
        <f>VLOOKUP(H358,[1]视频!$G$2:$M$83,6,FALSE)</f>
        <v>#N/A</v>
      </c>
      <c r="N358" s="68">
        <f t="shared" si="71"/>
        <v>4.8157894736842106</v>
      </c>
      <c r="O358" s="68">
        <f t="shared" si="72"/>
        <v>7.8947368421052634E-3</v>
      </c>
      <c r="P358" s="68">
        <f t="shared" si="74"/>
        <v>1.639344262295082E-3</v>
      </c>
      <c r="Q358" s="42" t="s">
        <v>772</v>
      </c>
      <c r="R358" s="42" t="s">
        <v>2784</v>
      </c>
      <c r="S358" s="42" t="s">
        <v>749</v>
      </c>
      <c r="T358" s="42" t="s">
        <v>399</v>
      </c>
      <c r="U358" s="42" t="s">
        <v>1221</v>
      </c>
      <c r="V358" s="42" t="s">
        <v>1170</v>
      </c>
      <c r="W358" s="42" t="s">
        <v>820</v>
      </c>
      <c r="X358" s="42">
        <v>300</v>
      </c>
    </row>
    <row r="359" spans="1:24" hidden="1">
      <c r="A359" s="42" t="s">
        <v>2785</v>
      </c>
      <c r="B359" s="42" t="s">
        <v>2786</v>
      </c>
      <c r="D359" s="42" t="s">
        <v>2786</v>
      </c>
      <c r="E359" s="42" t="s">
        <v>2787</v>
      </c>
      <c r="F359" s="42" t="s">
        <v>746</v>
      </c>
      <c r="G359" s="42" t="s">
        <v>2786</v>
      </c>
      <c r="H359" s="42" t="s">
        <v>2788</v>
      </c>
      <c r="J359" s="42">
        <v>45000</v>
      </c>
      <c r="K359" s="42">
        <v>240000</v>
      </c>
      <c r="M359" s="42" t="e">
        <f>VLOOKUP(H359,[1]视频!$G$2:$M$83,6,FALSE)</f>
        <v>#N/A</v>
      </c>
      <c r="N359" s="68">
        <f t="shared" si="71"/>
        <v>5.333333333333333</v>
      </c>
      <c r="O359" s="68">
        <f t="shared" si="72"/>
        <v>6.6666666666666671E-3</v>
      </c>
      <c r="P359" s="68">
        <f t="shared" si="74"/>
        <v>1.25E-3</v>
      </c>
      <c r="Q359" s="42" t="s">
        <v>747</v>
      </c>
      <c r="R359" s="42" t="s">
        <v>753</v>
      </c>
      <c r="S359" s="42" t="s">
        <v>749</v>
      </c>
      <c r="T359" s="42" t="s">
        <v>952</v>
      </c>
      <c r="U359" s="42" t="s">
        <v>1221</v>
      </c>
      <c r="V359" s="42" t="s">
        <v>1170</v>
      </c>
      <c r="W359" s="42" t="s">
        <v>798</v>
      </c>
      <c r="X359" s="42">
        <v>300</v>
      </c>
    </row>
    <row r="360" spans="1:24" hidden="1">
      <c r="A360" s="42" t="s">
        <v>2789</v>
      </c>
      <c r="B360" s="42" t="s">
        <v>2790</v>
      </c>
      <c r="D360" s="42" t="s">
        <v>2790</v>
      </c>
      <c r="E360" s="42" t="s">
        <v>2791</v>
      </c>
      <c r="F360" s="42" t="s">
        <v>746</v>
      </c>
      <c r="G360" s="42" t="s">
        <v>2790</v>
      </c>
      <c r="H360" s="42" t="s">
        <v>2792</v>
      </c>
      <c r="J360" s="42">
        <v>42000</v>
      </c>
      <c r="K360" s="42">
        <v>88000</v>
      </c>
      <c r="M360" s="42" t="e">
        <f>VLOOKUP(H360,[1]视频!$G$2:$M$83,6,FALSE)</f>
        <v>#N/A</v>
      </c>
      <c r="N360" s="68">
        <f t="shared" si="71"/>
        <v>2.0952380952380953</v>
      </c>
      <c r="O360" s="68">
        <f t="shared" si="72"/>
        <v>7.1428571428571426E-3</v>
      </c>
      <c r="P360" s="68">
        <f t="shared" si="74"/>
        <v>3.4090909090909089E-3</v>
      </c>
      <c r="Q360" s="42" t="s">
        <v>747</v>
      </c>
      <c r="R360" s="42" t="s">
        <v>1486</v>
      </c>
      <c r="S360" s="42" t="s">
        <v>113</v>
      </c>
      <c r="T360" s="42" t="s">
        <v>399</v>
      </c>
      <c r="U360" s="42" t="s">
        <v>1221</v>
      </c>
      <c r="V360" s="42" t="s">
        <v>1170</v>
      </c>
      <c r="W360" s="42" t="s">
        <v>1911</v>
      </c>
      <c r="X360" s="42">
        <v>300</v>
      </c>
    </row>
    <row r="361" spans="1:24" hidden="1">
      <c r="A361" s="42" t="s">
        <v>2793</v>
      </c>
      <c r="B361" s="42" t="s">
        <v>2794</v>
      </c>
      <c r="D361" s="42" t="s">
        <v>2795</v>
      </c>
      <c r="E361" s="42" t="s">
        <v>2795</v>
      </c>
      <c r="F361" s="42" t="s">
        <v>759</v>
      </c>
      <c r="G361" s="42" t="s">
        <v>2794</v>
      </c>
      <c r="H361" s="42" t="s">
        <v>2796</v>
      </c>
      <c r="J361" s="42">
        <v>19462</v>
      </c>
      <c r="K361" s="42">
        <v>3000</v>
      </c>
      <c r="M361" s="42" t="e">
        <f>VLOOKUP(H361,[1]视频!$G$2:$M$83,6,FALSE)</f>
        <v>#N/A</v>
      </c>
      <c r="N361" s="68">
        <f t="shared" si="71"/>
        <v>0.1541465419792416</v>
      </c>
      <c r="O361" s="68">
        <f t="shared" si="72"/>
        <v>1.0276436131949439E-2</v>
      </c>
      <c r="P361" s="68">
        <f t="shared" si="74"/>
        <v>6.6666666666666666E-2</v>
      </c>
      <c r="Q361" s="42" t="s">
        <v>772</v>
      </c>
      <c r="R361" s="42" t="s">
        <v>1423</v>
      </c>
      <c r="S361" s="42" t="s">
        <v>749</v>
      </c>
      <c r="T361" s="42" t="s">
        <v>399</v>
      </c>
      <c r="U361" s="42" t="s">
        <v>1169</v>
      </c>
      <c r="V361" s="42" t="s">
        <v>818</v>
      </c>
      <c r="W361" s="42" t="s">
        <v>755</v>
      </c>
      <c r="X361" s="42">
        <v>200</v>
      </c>
    </row>
    <row r="362" spans="1:24" hidden="1">
      <c r="A362" s="42" t="s">
        <v>2797</v>
      </c>
      <c r="B362" s="42" t="s">
        <v>2798</v>
      </c>
      <c r="D362" s="42" t="s">
        <v>2799</v>
      </c>
      <c r="E362" s="42" t="s">
        <v>2800</v>
      </c>
      <c r="F362" s="42" t="s">
        <v>746</v>
      </c>
      <c r="G362" s="42" t="s">
        <v>2798</v>
      </c>
      <c r="H362" s="42" t="s">
        <v>2801</v>
      </c>
      <c r="J362" s="42">
        <v>32000</v>
      </c>
      <c r="K362" s="42">
        <v>97000</v>
      </c>
      <c r="M362" s="42" t="e">
        <f>VLOOKUP(H362,[1]视频!$G$2:$M$83,6,FALSE)</f>
        <v>#N/A</v>
      </c>
      <c r="N362" s="68">
        <f t="shared" si="71"/>
        <v>3.03125</v>
      </c>
      <c r="O362" s="68">
        <f t="shared" si="72"/>
        <v>9.3749999999999997E-3</v>
      </c>
      <c r="P362" s="68">
        <f t="shared" si="74"/>
        <v>3.092783505154639E-3</v>
      </c>
      <c r="Q362" s="42" t="s">
        <v>747</v>
      </c>
      <c r="R362" s="42" t="s">
        <v>1431</v>
      </c>
      <c r="S362" s="42" t="s">
        <v>1592</v>
      </c>
      <c r="T362" s="42" t="s">
        <v>859</v>
      </c>
      <c r="U362" s="42" t="s">
        <v>1221</v>
      </c>
      <c r="V362" s="42" t="s">
        <v>2802</v>
      </c>
      <c r="W362" s="42" t="s">
        <v>984</v>
      </c>
      <c r="X362" s="42">
        <v>300</v>
      </c>
    </row>
    <row r="363" spans="1:24" hidden="1">
      <c r="A363" s="42" t="s">
        <v>2803</v>
      </c>
      <c r="B363" s="42" t="s">
        <v>2804</v>
      </c>
      <c r="D363" s="42" t="s">
        <v>2805</v>
      </c>
      <c r="E363" s="42" t="s">
        <v>2805</v>
      </c>
      <c r="F363" s="42" t="s">
        <v>746</v>
      </c>
      <c r="G363" s="42" t="s">
        <v>2806</v>
      </c>
      <c r="H363" s="42" t="s">
        <v>2807</v>
      </c>
      <c r="J363" s="42">
        <v>26000</v>
      </c>
      <c r="K363" s="42">
        <v>120000</v>
      </c>
      <c r="M363" s="42" t="e">
        <f>VLOOKUP(H363,[1]视频!$G$2:$M$83,6,FALSE)</f>
        <v>#N/A</v>
      </c>
      <c r="N363" s="68">
        <f t="shared" si="71"/>
        <v>4.615384615384615</v>
      </c>
      <c r="O363" s="68">
        <f t="shared" si="72"/>
        <v>1.1538461538461539E-2</v>
      </c>
      <c r="P363" s="68">
        <f>U363/K363</f>
        <v>2.5000000000000001E-3</v>
      </c>
      <c r="Q363" s="42" t="s">
        <v>747</v>
      </c>
      <c r="R363" s="42" t="s">
        <v>2142</v>
      </c>
      <c r="S363" s="42" t="s">
        <v>2808</v>
      </c>
      <c r="T363" s="42" t="s">
        <v>1171</v>
      </c>
      <c r="U363" s="42">
        <v>300</v>
      </c>
      <c r="V363" s="42" t="s">
        <v>2809</v>
      </c>
      <c r="W363" s="42" t="s">
        <v>940</v>
      </c>
      <c r="X363" s="42">
        <v>300</v>
      </c>
    </row>
    <row r="364" spans="1:24" hidden="1">
      <c r="A364" s="42" t="s">
        <v>2810</v>
      </c>
      <c r="B364" s="42" t="s">
        <v>2811</v>
      </c>
      <c r="D364" s="42" t="s">
        <v>2812</v>
      </c>
      <c r="E364" s="42" t="s">
        <v>2812</v>
      </c>
      <c r="F364" s="42" t="s">
        <v>746</v>
      </c>
      <c r="G364" s="42" t="s">
        <v>2813</v>
      </c>
      <c r="H364" s="42" t="s">
        <v>2814</v>
      </c>
      <c r="J364" s="42">
        <v>25391</v>
      </c>
      <c r="K364" s="42">
        <v>46000</v>
      </c>
      <c r="M364" s="42" t="e">
        <f>VLOOKUP(H364,[1]视频!$G$2:$M$83,6,FALSE)</f>
        <v>#N/A</v>
      </c>
      <c r="N364" s="68">
        <f t="shared" si="71"/>
        <v>1.8116655507857116</v>
      </c>
      <c r="O364" s="68">
        <f t="shared" si="72"/>
        <v>7.8768067425465712E-3</v>
      </c>
      <c r="P364" s="68">
        <f t="shared" ref="P364:P367" si="75">X364/K364</f>
        <v>4.3478260869565218E-3</v>
      </c>
      <c r="Q364" s="42" t="s">
        <v>747</v>
      </c>
      <c r="R364" s="42" t="s">
        <v>753</v>
      </c>
      <c r="S364" s="42" t="s">
        <v>1168</v>
      </c>
      <c r="T364" s="42" t="s">
        <v>1171</v>
      </c>
      <c r="U364" s="42" t="s">
        <v>1169</v>
      </c>
      <c r="V364" s="42" t="s">
        <v>2815</v>
      </c>
      <c r="W364" s="42" t="s">
        <v>798</v>
      </c>
      <c r="X364" s="42">
        <v>200</v>
      </c>
    </row>
    <row r="365" spans="1:24" hidden="1">
      <c r="A365" s="42" t="s">
        <v>2816</v>
      </c>
      <c r="B365" s="42" t="s">
        <v>2817</v>
      </c>
      <c r="D365" s="42" t="s">
        <v>2818</v>
      </c>
      <c r="E365" s="42" t="s">
        <v>2818</v>
      </c>
      <c r="F365" s="42" t="s">
        <v>746</v>
      </c>
      <c r="G365" s="42" t="s">
        <v>2819</v>
      </c>
      <c r="H365" s="42" t="s">
        <v>2820</v>
      </c>
      <c r="I365" s="44"/>
      <c r="J365" s="42">
        <v>27000</v>
      </c>
      <c r="K365" s="42">
        <v>165000</v>
      </c>
      <c r="M365" s="42" t="e">
        <f>VLOOKUP(H365,[1]视频!$G$2:$M$83,6,FALSE)</f>
        <v>#N/A</v>
      </c>
      <c r="N365" s="68">
        <f t="shared" si="71"/>
        <v>6.1111111111111107</v>
      </c>
      <c r="O365" s="68">
        <f t="shared" si="72"/>
        <v>7.4074074074074077E-3</v>
      </c>
      <c r="P365" s="68">
        <f t="shared" si="75"/>
        <v>1.2121212121212121E-3</v>
      </c>
      <c r="Q365" s="42" t="s">
        <v>747</v>
      </c>
      <c r="R365" s="42" t="s">
        <v>753</v>
      </c>
      <c r="S365" s="42" t="s">
        <v>791</v>
      </c>
      <c r="T365" s="42" t="s">
        <v>750</v>
      </c>
      <c r="U365" s="42" t="s">
        <v>1169</v>
      </c>
      <c r="V365" s="42" t="s">
        <v>1435</v>
      </c>
      <c r="W365" s="42" t="s">
        <v>1911</v>
      </c>
      <c r="X365" s="42">
        <v>200</v>
      </c>
    </row>
    <row r="366" spans="1:24" hidden="1">
      <c r="A366" s="42" t="s">
        <v>2821</v>
      </c>
      <c r="B366" s="42" t="s">
        <v>2822</v>
      </c>
      <c r="D366" s="42" t="s">
        <v>2823</v>
      </c>
      <c r="E366" s="42" t="s">
        <v>2824</v>
      </c>
      <c r="F366" s="42" t="s">
        <v>746</v>
      </c>
      <c r="G366" s="42" t="s">
        <v>2825</v>
      </c>
      <c r="H366" s="42" t="s">
        <v>2826</v>
      </c>
      <c r="J366" s="42">
        <v>68000</v>
      </c>
      <c r="K366" s="42">
        <v>279000</v>
      </c>
      <c r="M366" s="42" t="e">
        <f>VLOOKUP(H366,[1]视频!$G$2:$M$83,6,FALSE)</f>
        <v>#N/A</v>
      </c>
      <c r="N366" s="68">
        <f t="shared" si="71"/>
        <v>4.1029411764705879</v>
      </c>
      <c r="O366" s="68">
        <f t="shared" si="72"/>
        <v>4.4117647058823529E-3</v>
      </c>
      <c r="P366" s="68">
        <f t="shared" si="75"/>
        <v>1.0752688172043011E-3</v>
      </c>
      <c r="Q366" s="42" t="s">
        <v>838</v>
      </c>
      <c r="R366" s="42" t="s">
        <v>1423</v>
      </c>
      <c r="S366" s="42" t="s">
        <v>2112</v>
      </c>
      <c r="T366" s="42" t="s">
        <v>399</v>
      </c>
      <c r="U366" s="42" t="s">
        <v>1221</v>
      </c>
      <c r="V366" s="42" t="s">
        <v>1170</v>
      </c>
      <c r="W366" s="42" t="s">
        <v>820</v>
      </c>
      <c r="X366" s="42">
        <v>300</v>
      </c>
    </row>
    <row r="367" spans="1:24" hidden="1">
      <c r="A367" s="42" t="s">
        <v>2827</v>
      </c>
      <c r="B367" s="42" t="s">
        <v>2828</v>
      </c>
      <c r="D367" s="42" t="s">
        <v>2829</v>
      </c>
      <c r="E367" s="42" t="s">
        <v>2830</v>
      </c>
      <c r="F367" s="42" t="s">
        <v>759</v>
      </c>
      <c r="G367" s="42" t="s">
        <v>2831</v>
      </c>
      <c r="H367" s="42" t="s">
        <v>2832</v>
      </c>
      <c r="J367" s="42">
        <v>13000</v>
      </c>
      <c r="K367" s="42">
        <v>27000</v>
      </c>
      <c r="M367" s="42" t="e">
        <f>VLOOKUP(H367,[1]视频!$G$2:$M$83,6,FALSE)</f>
        <v>#N/A</v>
      </c>
      <c r="N367" s="68">
        <f t="shared" si="71"/>
        <v>2.0769230769230771</v>
      </c>
      <c r="O367" s="68">
        <f t="shared" si="72"/>
        <v>1.5384615384615385E-2</v>
      </c>
      <c r="P367" s="68">
        <f t="shared" si="75"/>
        <v>7.4074074074074077E-3</v>
      </c>
      <c r="Q367" s="42" t="s">
        <v>747</v>
      </c>
      <c r="R367" s="42" t="s">
        <v>1778</v>
      </c>
      <c r="S367" s="42" t="s">
        <v>749</v>
      </c>
      <c r="T367" s="42" t="s">
        <v>926</v>
      </c>
      <c r="U367" s="42" t="s">
        <v>1169</v>
      </c>
      <c r="V367" s="42" t="s">
        <v>1170</v>
      </c>
      <c r="W367" s="42" t="s">
        <v>1210</v>
      </c>
      <c r="X367" s="42">
        <v>200</v>
      </c>
    </row>
    <row r="368" spans="1:24" hidden="1">
      <c r="A368" s="42" t="s">
        <v>2833</v>
      </c>
      <c r="B368" s="42" t="s">
        <v>2834</v>
      </c>
      <c r="D368" s="42" t="s">
        <v>2835</v>
      </c>
      <c r="E368" s="42" t="s">
        <v>2836</v>
      </c>
      <c r="F368" s="42" t="s">
        <v>759</v>
      </c>
      <c r="G368" s="42" t="s">
        <v>2837</v>
      </c>
      <c r="H368" s="42" t="s">
        <v>2838</v>
      </c>
      <c r="J368" s="42">
        <v>28000</v>
      </c>
      <c r="K368" s="42">
        <v>127000</v>
      </c>
      <c r="M368" s="42" t="e">
        <f>VLOOKUP(H368,[1]视频!$G$2:$M$83,6,FALSE)</f>
        <v>#N/A</v>
      </c>
      <c r="N368" s="68">
        <f t="shared" si="71"/>
        <v>4.5357142857142856</v>
      </c>
      <c r="O368" s="68">
        <f t="shared" si="72"/>
        <v>7.1428571428571426E-3</v>
      </c>
      <c r="P368" s="68">
        <f>U368/K368</f>
        <v>2.3622047244094488E-3</v>
      </c>
      <c r="Q368" s="42" t="s">
        <v>747</v>
      </c>
      <c r="R368" s="42" t="s">
        <v>925</v>
      </c>
      <c r="S368" s="42" t="s">
        <v>852</v>
      </c>
      <c r="T368" s="42" t="s">
        <v>399</v>
      </c>
      <c r="U368" s="42">
        <v>300</v>
      </c>
      <c r="V368" s="42" t="s">
        <v>2838</v>
      </c>
      <c r="W368" s="42" t="s">
        <v>1911</v>
      </c>
      <c r="X368" s="42">
        <v>200</v>
      </c>
    </row>
    <row r="369" spans="1:24" hidden="1">
      <c r="A369" s="42" t="s">
        <v>2839</v>
      </c>
      <c r="B369" s="42" t="s">
        <v>2840</v>
      </c>
      <c r="D369" s="42" t="s">
        <v>2841</v>
      </c>
      <c r="E369" s="42" t="s">
        <v>2842</v>
      </c>
      <c r="F369" s="42" t="s">
        <v>759</v>
      </c>
      <c r="G369" s="42" t="s">
        <v>2843</v>
      </c>
      <c r="H369" s="42" t="s">
        <v>2841</v>
      </c>
      <c r="J369" s="42">
        <v>13000</v>
      </c>
      <c r="K369" s="42">
        <v>46000</v>
      </c>
      <c r="M369" s="42" t="e">
        <f>VLOOKUP(H369,[1]视频!$G$2:$M$83,6,FALSE)</f>
        <v>#N/A</v>
      </c>
      <c r="N369" s="68">
        <f t="shared" si="71"/>
        <v>3.5384615384615383</v>
      </c>
      <c r="O369" s="68">
        <f t="shared" si="72"/>
        <v>1.5384615384615385E-2</v>
      </c>
      <c r="P369" s="68">
        <f t="shared" ref="P369:P374" si="76">X369/K369</f>
        <v>4.3478260869565218E-3</v>
      </c>
      <c r="Q369" s="42" t="s">
        <v>1252</v>
      </c>
      <c r="R369" s="42" t="s">
        <v>986</v>
      </c>
      <c r="S369" s="42" t="s">
        <v>2844</v>
      </c>
      <c r="T369" s="42" t="s">
        <v>859</v>
      </c>
      <c r="U369" s="42" t="s">
        <v>1169</v>
      </c>
      <c r="V369" s="42" t="s">
        <v>1170</v>
      </c>
      <c r="W369" s="42" t="s">
        <v>820</v>
      </c>
      <c r="X369" s="42">
        <v>200</v>
      </c>
    </row>
    <row r="370" spans="1:24" hidden="1">
      <c r="A370" s="42" t="s">
        <v>827</v>
      </c>
      <c r="B370" s="42" t="s">
        <v>2845</v>
      </c>
      <c r="D370" s="42" t="s">
        <v>2846</v>
      </c>
      <c r="E370" s="42" t="s">
        <v>2847</v>
      </c>
      <c r="F370" s="42" t="s">
        <v>746</v>
      </c>
      <c r="G370" s="42" t="s">
        <v>2848</v>
      </c>
      <c r="H370" s="42" t="s">
        <v>2849</v>
      </c>
      <c r="J370" s="42">
        <v>21000</v>
      </c>
      <c r="K370" s="42">
        <v>111000</v>
      </c>
      <c r="M370" s="42" t="e">
        <f>VLOOKUP(H370,[1]视频!$G$2:$M$83,6,FALSE)</f>
        <v>#N/A</v>
      </c>
      <c r="N370" s="68">
        <f t="shared" si="71"/>
        <v>5.2857142857142856</v>
      </c>
      <c r="O370" s="68">
        <f t="shared" si="72"/>
        <v>9.5238095238095247E-3</v>
      </c>
      <c r="P370" s="68">
        <f t="shared" si="76"/>
        <v>1.8018018018018018E-3</v>
      </c>
      <c r="Q370" s="42" t="s">
        <v>747</v>
      </c>
      <c r="R370" s="42" t="s">
        <v>753</v>
      </c>
      <c r="S370" s="42" t="s">
        <v>749</v>
      </c>
      <c r="T370" s="42" t="s">
        <v>750</v>
      </c>
      <c r="U370" s="42" t="s">
        <v>1169</v>
      </c>
      <c r="V370" s="42" t="s">
        <v>1170</v>
      </c>
      <c r="W370" s="42" t="s">
        <v>755</v>
      </c>
      <c r="X370" s="42">
        <v>200</v>
      </c>
    </row>
    <row r="371" spans="1:24" hidden="1">
      <c r="A371" s="42" t="s">
        <v>2850</v>
      </c>
      <c r="B371" s="42" t="s">
        <v>2851</v>
      </c>
      <c r="D371" s="42" t="s">
        <v>2852</v>
      </c>
      <c r="E371" s="42" t="s">
        <v>2853</v>
      </c>
      <c r="F371" s="42" t="s">
        <v>746</v>
      </c>
      <c r="G371" s="42" t="s">
        <v>2852</v>
      </c>
      <c r="H371" s="42" t="s">
        <v>2854</v>
      </c>
      <c r="J371" s="42">
        <v>18000</v>
      </c>
      <c r="K371" s="42">
        <v>80000</v>
      </c>
      <c r="M371" s="42" t="e">
        <f>VLOOKUP(H371,[1]视频!$G$2:$M$83,6,FALSE)</f>
        <v>#N/A</v>
      </c>
      <c r="N371" s="68">
        <f t="shared" si="71"/>
        <v>4.4444444444444446</v>
      </c>
      <c r="O371" s="68">
        <f t="shared" si="72"/>
        <v>1.1111111111111112E-2</v>
      </c>
      <c r="P371" s="68">
        <f t="shared" si="76"/>
        <v>2.5000000000000001E-3</v>
      </c>
      <c r="Q371" s="42" t="s">
        <v>747</v>
      </c>
      <c r="R371" s="42" t="s">
        <v>1399</v>
      </c>
      <c r="S371" s="42" t="s">
        <v>2855</v>
      </c>
      <c r="T371" s="42" t="s">
        <v>876</v>
      </c>
      <c r="U371" s="42" t="s">
        <v>1169</v>
      </c>
      <c r="V371" s="42" t="s">
        <v>1170</v>
      </c>
      <c r="W371" s="42" t="s">
        <v>755</v>
      </c>
      <c r="X371" s="42">
        <v>200</v>
      </c>
    </row>
    <row r="372" spans="1:24" hidden="1">
      <c r="A372" s="42" t="s">
        <v>2856</v>
      </c>
      <c r="B372" s="42" t="s">
        <v>2857</v>
      </c>
      <c r="D372" s="42" t="s">
        <v>2858</v>
      </c>
      <c r="E372" s="42" t="s">
        <v>2859</v>
      </c>
      <c r="F372" s="42" t="s">
        <v>746</v>
      </c>
      <c r="G372" s="42" t="s">
        <v>2860</v>
      </c>
      <c r="H372" s="42" t="s">
        <v>2861</v>
      </c>
      <c r="J372" s="42">
        <v>2.9</v>
      </c>
      <c r="K372" s="42">
        <v>9.9</v>
      </c>
      <c r="M372" s="42" t="e">
        <f>VLOOKUP(H372,[1]视频!$G$2:$M$83,6,FALSE)</f>
        <v>#N/A</v>
      </c>
      <c r="N372" s="68">
        <f t="shared" si="71"/>
        <v>3.4137931034482762</v>
      </c>
      <c r="O372" s="68">
        <f t="shared" si="72"/>
        <v>68.965517241379317</v>
      </c>
      <c r="P372" s="68">
        <f t="shared" si="76"/>
        <v>20.202020202020201</v>
      </c>
      <c r="Q372" s="42" t="s">
        <v>772</v>
      </c>
      <c r="R372" s="42" t="s">
        <v>2862</v>
      </c>
      <c r="S372" s="42" t="s">
        <v>1168</v>
      </c>
      <c r="T372" s="42" t="s">
        <v>750</v>
      </c>
      <c r="U372" s="42" t="s">
        <v>1169</v>
      </c>
      <c r="V372" s="42" t="s">
        <v>1170</v>
      </c>
      <c r="W372" s="42" t="s">
        <v>766</v>
      </c>
      <c r="X372" s="42">
        <v>200</v>
      </c>
    </row>
    <row r="373" spans="1:24" hidden="1">
      <c r="A373" s="42" t="s">
        <v>2863</v>
      </c>
      <c r="B373" s="42" t="s">
        <v>2864</v>
      </c>
      <c r="D373" s="42" t="s">
        <v>2865</v>
      </c>
      <c r="E373" s="42" t="s">
        <v>2866</v>
      </c>
      <c r="F373" s="42" t="s">
        <v>746</v>
      </c>
      <c r="G373" s="42" t="s">
        <v>2867</v>
      </c>
      <c r="H373" s="42" t="s">
        <v>2868</v>
      </c>
      <c r="J373" s="42">
        <v>11000</v>
      </c>
      <c r="K373" s="42">
        <v>58000</v>
      </c>
      <c r="M373" s="42" t="e">
        <f>VLOOKUP(H373,[1]视频!$G$2:$M$83,6,FALSE)</f>
        <v>#N/A</v>
      </c>
      <c r="N373" s="68">
        <f t="shared" si="71"/>
        <v>5.2727272727272725</v>
      </c>
      <c r="O373" s="68">
        <f t="shared" si="72"/>
        <v>1.8181818181818181E-2</v>
      </c>
      <c r="P373" s="68">
        <f t="shared" si="76"/>
        <v>3.4482758620689655E-3</v>
      </c>
      <c r="Q373" s="42" t="s">
        <v>747</v>
      </c>
      <c r="R373" s="42" t="s">
        <v>753</v>
      </c>
      <c r="S373" s="42" t="s">
        <v>749</v>
      </c>
      <c r="T373" s="42" t="s">
        <v>952</v>
      </c>
      <c r="U373" s="42" t="s">
        <v>1169</v>
      </c>
      <c r="V373" s="42" t="s">
        <v>1170</v>
      </c>
      <c r="W373" s="42" t="s">
        <v>1210</v>
      </c>
      <c r="X373" s="42">
        <v>200</v>
      </c>
    </row>
    <row r="374" spans="1:24" hidden="1">
      <c r="A374" s="42" t="s">
        <v>2869</v>
      </c>
      <c r="B374" s="42" t="s">
        <v>2867</v>
      </c>
      <c r="D374" s="42" t="s">
        <v>2865</v>
      </c>
      <c r="E374" s="42" t="s">
        <v>2866</v>
      </c>
      <c r="F374" s="42" t="s">
        <v>746</v>
      </c>
      <c r="G374" s="42" t="s">
        <v>2867</v>
      </c>
      <c r="H374" s="42" t="s">
        <v>2870</v>
      </c>
      <c r="J374" s="42">
        <v>11000</v>
      </c>
      <c r="K374" s="42">
        <v>58000</v>
      </c>
      <c r="M374" s="42" t="e">
        <f>VLOOKUP(H374,[1]视频!$G$2:$M$83,6,FALSE)</f>
        <v>#N/A</v>
      </c>
      <c r="N374" s="68">
        <f t="shared" si="71"/>
        <v>5.2727272727272725</v>
      </c>
      <c r="O374" s="68">
        <f t="shared" si="72"/>
        <v>1.8181818181818181E-2</v>
      </c>
      <c r="P374" s="68">
        <f t="shared" si="76"/>
        <v>3.4482758620689655E-3</v>
      </c>
      <c r="Q374" s="42" t="s">
        <v>747</v>
      </c>
      <c r="R374" s="42" t="s">
        <v>753</v>
      </c>
      <c r="S374" s="42" t="s">
        <v>749</v>
      </c>
      <c r="T374" s="42" t="s">
        <v>952</v>
      </c>
      <c r="U374" s="42" t="s">
        <v>1169</v>
      </c>
      <c r="V374" s="42" t="s">
        <v>1170</v>
      </c>
      <c r="W374" s="42" t="s">
        <v>755</v>
      </c>
      <c r="X374" s="42">
        <v>200</v>
      </c>
    </row>
    <row r="375" spans="1:24" hidden="1">
      <c r="A375" s="42" t="s">
        <v>2871</v>
      </c>
      <c r="B375" s="42" t="s">
        <v>2872</v>
      </c>
      <c r="D375" s="42" t="s">
        <v>2873</v>
      </c>
      <c r="E375" s="42" t="s">
        <v>2874</v>
      </c>
      <c r="F375" s="42" t="s">
        <v>746</v>
      </c>
      <c r="G375" s="42" t="s">
        <v>2875</v>
      </c>
      <c r="H375" s="42" t="s">
        <v>2876</v>
      </c>
      <c r="I375" s="44"/>
      <c r="J375" s="42">
        <v>45000</v>
      </c>
      <c r="K375" s="42">
        <v>201000</v>
      </c>
      <c r="M375" s="42" t="e">
        <f>VLOOKUP(H375,[1]视频!$G$2:$M$83,6,FALSE)</f>
        <v>#N/A</v>
      </c>
      <c r="N375" s="68">
        <f t="shared" si="71"/>
        <v>4.4666666666666668</v>
      </c>
      <c r="O375" s="68">
        <f t="shared" si="72"/>
        <v>6.6666666666666671E-3</v>
      </c>
      <c r="P375" s="68">
        <f>U375/K375</f>
        <v>2.4875621890547263E-3</v>
      </c>
      <c r="Q375" s="42" t="s">
        <v>772</v>
      </c>
      <c r="R375" s="42" t="s">
        <v>2877</v>
      </c>
      <c r="S375" s="42" t="s">
        <v>840</v>
      </c>
      <c r="T375" s="42" t="s">
        <v>859</v>
      </c>
      <c r="U375" s="42">
        <v>500</v>
      </c>
      <c r="V375" s="42" t="s">
        <v>2878</v>
      </c>
      <c r="W375" s="42" t="s">
        <v>798</v>
      </c>
      <c r="X375" s="42">
        <v>300</v>
      </c>
    </row>
    <row r="376" spans="1:24" hidden="1">
      <c r="A376" s="42" t="s">
        <v>2879</v>
      </c>
      <c r="B376" s="42" t="s">
        <v>2880</v>
      </c>
      <c r="D376" s="42" t="s">
        <v>2881</v>
      </c>
      <c r="E376" s="42" t="s">
        <v>2882</v>
      </c>
      <c r="F376" s="42" t="s">
        <v>746</v>
      </c>
      <c r="G376" s="42" t="s">
        <v>2883</v>
      </c>
      <c r="H376" s="42" t="s">
        <v>2884</v>
      </c>
      <c r="J376" s="42">
        <v>37000</v>
      </c>
      <c r="K376" s="42">
        <v>195000</v>
      </c>
      <c r="M376" s="42" t="e">
        <f>VLOOKUP(H376,[1]视频!$G$2:$M$83,6,FALSE)</f>
        <v>#N/A</v>
      </c>
      <c r="N376" s="68">
        <f t="shared" si="71"/>
        <v>5.2702702702702702</v>
      </c>
      <c r="O376" s="68">
        <f t="shared" si="72"/>
        <v>8.1081081081081086E-3</v>
      </c>
      <c r="P376" s="68">
        <f t="shared" ref="P376:P378" si="77">X376/K376</f>
        <v>1.5384615384615385E-3</v>
      </c>
      <c r="Q376" s="42" t="s">
        <v>772</v>
      </c>
      <c r="R376" s="42" t="s">
        <v>2185</v>
      </c>
      <c r="S376" s="42" t="s">
        <v>818</v>
      </c>
      <c r="T376" s="42" t="s">
        <v>399</v>
      </c>
      <c r="U376" s="42" t="s">
        <v>1221</v>
      </c>
      <c r="V376" s="42" t="s">
        <v>1170</v>
      </c>
      <c r="W376" s="42" t="s">
        <v>999</v>
      </c>
      <c r="X376" s="42">
        <v>300</v>
      </c>
    </row>
    <row r="377" spans="1:24" hidden="1">
      <c r="A377" s="42" t="s">
        <v>2885</v>
      </c>
      <c r="B377" s="42" t="s">
        <v>2886</v>
      </c>
      <c r="D377" s="42" t="s">
        <v>2887</v>
      </c>
      <c r="E377" s="42" t="s">
        <v>2888</v>
      </c>
      <c r="F377" s="42" t="s">
        <v>746</v>
      </c>
      <c r="G377" s="42" t="s">
        <v>2889</v>
      </c>
      <c r="H377" s="42" t="s">
        <v>2890</v>
      </c>
      <c r="J377" s="42">
        <v>12000</v>
      </c>
      <c r="K377" s="42">
        <v>63000</v>
      </c>
      <c r="M377" s="42" t="e">
        <f>VLOOKUP(H377,[1]视频!$G$2:$M$83,6,FALSE)</f>
        <v>#N/A</v>
      </c>
      <c r="N377" s="68">
        <f t="shared" si="71"/>
        <v>5.25</v>
      </c>
      <c r="O377" s="68">
        <f t="shared" si="72"/>
        <v>1.6666666666666666E-2</v>
      </c>
      <c r="P377" s="68">
        <f t="shared" si="77"/>
        <v>3.1746031746031746E-3</v>
      </c>
      <c r="Q377" s="42" t="s">
        <v>747</v>
      </c>
      <c r="R377" s="42" t="s">
        <v>1391</v>
      </c>
      <c r="S377" s="42" t="s">
        <v>1168</v>
      </c>
      <c r="T377" s="42" t="s">
        <v>750</v>
      </c>
      <c r="U377" s="42" t="s">
        <v>1169</v>
      </c>
      <c r="V377" s="42" t="s">
        <v>827</v>
      </c>
      <c r="W377" s="42" t="s">
        <v>940</v>
      </c>
      <c r="X377" s="42">
        <v>200</v>
      </c>
    </row>
    <row r="378" spans="1:24" hidden="1">
      <c r="A378" s="42" t="s">
        <v>2891</v>
      </c>
      <c r="B378" s="42" t="s">
        <v>2892</v>
      </c>
      <c r="D378" s="42" t="s">
        <v>2893</v>
      </c>
      <c r="E378" s="42" t="s">
        <v>2894</v>
      </c>
      <c r="F378" s="42" t="s">
        <v>759</v>
      </c>
      <c r="G378" s="42" t="s">
        <v>2895</v>
      </c>
      <c r="H378" s="42" t="s">
        <v>2896</v>
      </c>
      <c r="J378" s="42">
        <v>30000</v>
      </c>
      <c r="K378" s="42">
        <v>123000</v>
      </c>
      <c r="M378" s="42" t="e">
        <f>VLOOKUP(H378,[1]视频!$G$2:$M$83,6,FALSE)</f>
        <v>#N/A</v>
      </c>
      <c r="N378" s="68">
        <f t="shared" si="71"/>
        <v>4.0999999999999996</v>
      </c>
      <c r="O378" s="68">
        <f t="shared" si="72"/>
        <v>0.01</v>
      </c>
      <c r="P378" s="68">
        <f t="shared" si="77"/>
        <v>2.4390243902439024E-3</v>
      </c>
      <c r="Q378" s="42" t="s">
        <v>772</v>
      </c>
      <c r="R378" s="42" t="s">
        <v>2897</v>
      </c>
      <c r="S378" s="42" t="s">
        <v>818</v>
      </c>
      <c r="T378" s="42" t="s">
        <v>859</v>
      </c>
      <c r="U378" s="42" t="s">
        <v>1221</v>
      </c>
      <c r="V378" s="42" t="s">
        <v>818</v>
      </c>
      <c r="W378" s="42" t="s">
        <v>940</v>
      </c>
      <c r="X378" s="42">
        <v>300</v>
      </c>
    </row>
    <row r="379" spans="1:24" hidden="1">
      <c r="A379" s="42" t="s">
        <v>2898</v>
      </c>
      <c r="B379" s="42" t="s">
        <v>2899</v>
      </c>
      <c r="D379" s="42" t="s">
        <v>2900</v>
      </c>
      <c r="E379" s="42" t="s">
        <v>2901</v>
      </c>
      <c r="F379" s="42" t="s">
        <v>759</v>
      </c>
      <c r="G379" s="42" t="s">
        <v>2902</v>
      </c>
      <c r="H379" s="42" t="s">
        <v>2903</v>
      </c>
      <c r="J379" s="42">
        <v>41000</v>
      </c>
      <c r="K379" s="42">
        <v>178000</v>
      </c>
      <c r="M379" s="42" t="e">
        <f>VLOOKUP(H379,[1]视频!$G$2:$M$83,6,FALSE)</f>
        <v>#N/A</v>
      </c>
      <c r="N379" s="68">
        <f t="shared" si="71"/>
        <v>4.3414634146341466</v>
      </c>
      <c r="O379" s="68">
        <f t="shared" si="72"/>
        <v>7.3170731707317077E-3</v>
      </c>
      <c r="P379" s="68">
        <f>U379/K379</f>
        <v>2.8089887640449437E-3</v>
      </c>
      <c r="Q379" s="42" t="s">
        <v>772</v>
      </c>
      <c r="R379" s="42" t="s">
        <v>986</v>
      </c>
      <c r="S379" s="42" t="s">
        <v>2904</v>
      </c>
      <c r="T379" s="42" t="s">
        <v>750</v>
      </c>
      <c r="U379" s="42">
        <v>500</v>
      </c>
      <c r="V379" s="42" t="s">
        <v>2905</v>
      </c>
      <c r="W379" s="42" t="s">
        <v>999</v>
      </c>
      <c r="X379" s="42">
        <v>300</v>
      </c>
    </row>
    <row r="380" spans="1:24" hidden="1">
      <c r="A380" s="42" t="s">
        <v>2906</v>
      </c>
      <c r="B380" s="42" t="s">
        <v>2907</v>
      </c>
      <c r="D380" s="42" t="s">
        <v>2908</v>
      </c>
      <c r="E380" s="42" t="s">
        <v>2909</v>
      </c>
      <c r="F380" s="42" t="s">
        <v>746</v>
      </c>
      <c r="G380" s="42" t="s">
        <v>2910</v>
      </c>
      <c r="H380" s="42" t="s">
        <v>2911</v>
      </c>
      <c r="J380" s="42">
        <v>21000</v>
      </c>
      <c r="K380" s="42">
        <v>110000</v>
      </c>
      <c r="M380" s="42" t="e">
        <f>VLOOKUP(H380,[1]视频!$G$2:$M$83,6,FALSE)</f>
        <v>#N/A</v>
      </c>
      <c r="N380" s="68">
        <f t="shared" si="71"/>
        <v>5.2380952380952381</v>
      </c>
      <c r="O380" s="68">
        <f t="shared" si="72"/>
        <v>9.5238095238095247E-3</v>
      </c>
      <c r="P380" s="68">
        <f t="shared" ref="P380:P382" si="78">X380/K380</f>
        <v>1.8181818181818182E-3</v>
      </c>
      <c r="Q380" s="42" t="s">
        <v>747</v>
      </c>
      <c r="R380" s="42" t="s">
        <v>1306</v>
      </c>
      <c r="S380" s="42" t="s">
        <v>818</v>
      </c>
      <c r="T380" s="42" t="s">
        <v>750</v>
      </c>
      <c r="U380" s="42" t="s">
        <v>1221</v>
      </c>
      <c r="V380" s="42" t="s">
        <v>1355</v>
      </c>
      <c r="W380" s="42" t="s">
        <v>755</v>
      </c>
      <c r="X380" s="42">
        <v>200</v>
      </c>
    </row>
    <row r="381" spans="1:24" hidden="1">
      <c r="A381" s="42" t="s">
        <v>2912</v>
      </c>
      <c r="B381" s="42" t="s">
        <v>2913</v>
      </c>
      <c r="D381" s="42" t="s">
        <v>2914</v>
      </c>
      <c r="E381" s="42" t="s">
        <v>2915</v>
      </c>
      <c r="F381" s="42" t="s">
        <v>746</v>
      </c>
      <c r="G381" s="42" t="s">
        <v>2916</v>
      </c>
      <c r="H381" s="42" t="s">
        <v>2917</v>
      </c>
      <c r="J381" s="42">
        <v>38000</v>
      </c>
      <c r="K381" s="42">
        <v>284000</v>
      </c>
      <c r="M381" s="42" t="e">
        <f>VLOOKUP(H381,[1]视频!$G$2:$M$83,6,FALSE)</f>
        <v>#N/A</v>
      </c>
      <c r="N381" s="68">
        <f t="shared" si="71"/>
        <v>7.4736842105263159</v>
      </c>
      <c r="O381" s="68">
        <f t="shared" si="72"/>
        <v>7.8947368421052634E-3</v>
      </c>
      <c r="P381" s="68">
        <f t="shared" si="78"/>
        <v>1.056338028169014E-3</v>
      </c>
      <c r="Q381" s="42" t="s">
        <v>747</v>
      </c>
      <c r="R381" s="42" t="s">
        <v>1581</v>
      </c>
      <c r="S381" s="42" t="s">
        <v>2808</v>
      </c>
      <c r="T381" s="42" t="s">
        <v>1171</v>
      </c>
      <c r="U381" s="42" t="s">
        <v>1221</v>
      </c>
      <c r="V381" s="42" t="s">
        <v>1170</v>
      </c>
      <c r="W381" s="42" t="s">
        <v>766</v>
      </c>
      <c r="X381" s="42">
        <v>300</v>
      </c>
    </row>
    <row r="382" spans="1:24" hidden="1">
      <c r="A382" s="42" t="s">
        <v>2918</v>
      </c>
      <c r="B382" s="42" t="s">
        <v>2919</v>
      </c>
      <c r="D382" s="42" t="s">
        <v>2920</v>
      </c>
      <c r="E382" s="42" t="s">
        <v>2921</v>
      </c>
      <c r="F382" s="42" t="s">
        <v>746</v>
      </c>
      <c r="G382" s="42" t="s">
        <v>2919</v>
      </c>
      <c r="H382" s="42" t="s">
        <v>2922</v>
      </c>
      <c r="J382" s="42">
        <v>31000</v>
      </c>
      <c r="K382" s="42">
        <v>162000</v>
      </c>
      <c r="M382" s="42" t="e">
        <f>VLOOKUP(H382,[1]视频!$G$2:$M$83,6,FALSE)</f>
        <v>#N/A</v>
      </c>
      <c r="N382" s="68">
        <f t="shared" si="71"/>
        <v>5.225806451612903</v>
      </c>
      <c r="O382" s="68">
        <f t="shared" si="72"/>
        <v>9.6774193548387101E-3</v>
      </c>
      <c r="P382" s="68">
        <f t="shared" si="78"/>
        <v>1.8518518518518519E-3</v>
      </c>
      <c r="Q382" s="42" t="s">
        <v>772</v>
      </c>
      <c r="R382" s="42" t="s">
        <v>1423</v>
      </c>
      <c r="S382" s="42" t="s">
        <v>1281</v>
      </c>
      <c r="T382" s="42" t="s">
        <v>399</v>
      </c>
      <c r="U382" s="42" t="s">
        <v>1221</v>
      </c>
      <c r="V382" s="42" t="s">
        <v>1170</v>
      </c>
      <c r="W382" s="42" t="s">
        <v>755</v>
      </c>
      <c r="X382" s="42">
        <v>300</v>
      </c>
    </row>
    <row r="383" spans="1:24" hidden="1">
      <c r="A383" s="42" t="s">
        <v>2923</v>
      </c>
      <c r="B383" s="42" t="s">
        <v>2924</v>
      </c>
      <c r="D383" s="42" t="s">
        <v>2925</v>
      </c>
      <c r="E383" s="42" t="s">
        <v>2925</v>
      </c>
      <c r="F383" s="42" t="s">
        <v>746</v>
      </c>
      <c r="G383" s="42" t="s">
        <v>2926</v>
      </c>
      <c r="H383" s="42" t="s">
        <v>2927</v>
      </c>
      <c r="J383" s="42">
        <v>36000</v>
      </c>
      <c r="K383" s="42">
        <v>187000</v>
      </c>
      <c r="M383" s="42" t="e">
        <f>VLOOKUP(H383,[1]视频!$G$2:$M$83,6,FALSE)</f>
        <v>#N/A</v>
      </c>
      <c r="N383" s="68">
        <f t="shared" si="71"/>
        <v>5.1944444444444446</v>
      </c>
      <c r="O383" s="68">
        <f t="shared" si="72"/>
        <v>8.3333333333333332E-3</v>
      </c>
      <c r="P383" s="68">
        <f>U383/K383</f>
        <v>2.6737967914438501E-3</v>
      </c>
      <c r="Q383" s="42" t="s">
        <v>747</v>
      </c>
      <c r="R383" s="42" t="s">
        <v>889</v>
      </c>
      <c r="S383" s="42" t="s">
        <v>749</v>
      </c>
      <c r="T383" s="42" t="s">
        <v>399</v>
      </c>
      <c r="U383" s="42">
        <v>500</v>
      </c>
      <c r="V383" s="42" t="s">
        <v>2927</v>
      </c>
      <c r="W383" s="42" t="s">
        <v>766</v>
      </c>
      <c r="X383" s="42">
        <v>300</v>
      </c>
    </row>
    <row r="384" spans="1:24" hidden="1">
      <c r="A384" s="42" t="s">
        <v>2928</v>
      </c>
      <c r="B384" s="42" t="s">
        <v>2929</v>
      </c>
      <c r="D384" s="42" t="s">
        <v>2930</v>
      </c>
      <c r="E384" s="42" t="s">
        <v>2931</v>
      </c>
      <c r="F384" s="42" t="s">
        <v>759</v>
      </c>
      <c r="G384" s="42" t="s">
        <v>2929</v>
      </c>
      <c r="H384" s="42" t="s">
        <v>2932</v>
      </c>
      <c r="J384" s="42">
        <v>29000</v>
      </c>
      <c r="K384" s="42">
        <v>52000</v>
      </c>
      <c r="M384" s="42" t="e">
        <f>VLOOKUP(H384,[1]视频!$G$2:$M$83,6,FALSE)</f>
        <v>#N/A</v>
      </c>
      <c r="N384" s="68">
        <f t="shared" si="71"/>
        <v>1.7931034482758621</v>
      </c>
      <c r="O384" s="68">
        <f t="shared" si="72"/>
        <v>6.8965517241379309E-3</v>
      </c>
      <c r="P384" s="68">
        <f t="shared" ref="P384:P391" si="79">X384/K384</f>
        <v>3.8461538461538464E-3</v>
      </c>
      <c r="Q384" s="42" t="s">
        <v>747</v>
      </c>
      <c r="R384" s="42" t="s">
        <v>1545</v>
      </c>
      <c r="S384" s="42" t="s">
        <v>840</v>
      </c>
      <c r="T384" s="42" t="s">
        <v>859</v>
      </c>
      <c r="U384" s="42" t="s">
        <v>1169</v>
      </c>
      <c r="V384" s="42" t="s">
        <v>1170</v>
      </c>
      <c r="W384" s="42" t="s">
        <v>999</v>
      </c>
      <c r="X384" s="42">
        <v>200</v>
      </c>
    </row>
    <row r="385" spans="1:24" hidden="1">
      <c r="A385" s="42" t="s">
        <v>2933</v>
      </c>
      <c r="B385" s="42" t="s">
        <v>2934</v>
      </c>
      <c r="D385" s="42" t="s">
        <v>2935</v>
      </c>
      <c r="E385" s="42" t="s">
        <v>2936</v>
      </c>
      <c r="F385" s="42" t="s">
        <v>746</v>
      </c>
      <c r="G385" s="42" t="s">
        <v>2934</v>
      </c>
      <c r="H385" s="42" t="s">
        <v>2937</v>
      </c>
      <c r="J385" s="42">
        <v>50000</v>
      </c>
      <c r="K385" s="42">
        <v>180000</v>
      </c>
      <c r="M385" s="42" t="e">
        <f>VLOOKUP(H385,[1]视频!$G$2:$M$83,6,FALSE)</f>
        <v>#N/A</v>
      </c>
      <c r="N385" s="68">
        <f t="shared" si="71"/>
        <v>3.6</v>
      </c>
      <c r="O385" s="68">
        <f t="shared" si="72"/>
        <v>6.0000000000000001E-3</v>
      </c>
      <c r="P385" s="68">
        <f t="shared" si="79"/>
        <v>1.6666666666666668E-3</v>
      </c>
      <c r="Q385" s="42" t="s">
        <v>838</v>
      </c>
      <c r="R385" s="42" t="s">
        <v>781</v>
      </c>
      <c r="S385" s="42" t="s">
        <v>1021</v>
      </c>
      <c r="T385" s="42" t="s">
        <v>926</v>
      </c>
      <c r="U385" s="42" t="s">
        <v>1221</v>
      </c>
      <c r="V385" s="42" t="s">
        <v>1170</v>
      </c>
      <c r="W385" s="42" t="s">
        <v>1047</v>
      </c>
      <c r="X385" s="42">
        <v>300</v>
      </c>
    </row>
    <row r="386" spans="1:24" hidden="1">
      <c r="A386" s="42" t="s">
        <v>2938</v>
      </c>
      <c r="B386" s="42" t="s">
        <v>2939</v>
      </c>
      <c r="D386" s="42" t="s">
        <v>2940</v>
      </c>
      <c r="E386" s="42" t="s">
        <v>2941</v>
      </c>
      <c r="F386" s="42" t="s">
        <v>746</v>
      </c>
      <c r="G386" s="42" t="s">
        <v>2942</v>
      </c>
      <c r="H386" s="42" t="s">
        <v>2943</v>
      </c>
      <c r="J386" s="42">
        <v>13000</v>
      </c>
      <c r="K386" s="42">
        <v>222000</v>
      </c>
      <c r="M386" s="42" t="e">
        <f>VLOOKUP(H386,[1]视频!$G$2:$M$83,6,FALSE)</f>
        <v>#N/A</v>
      </c>
      <c r="N386" s="68">
        <f t="shared" si="71"/>
        <v>17.076923076923077</v>
      </c>
      <c r="O386" s="68">
        <f t="shared" si="72"/>
        <v>1.5384615384615385E-2</v>
      </c>
      <c r="P386" s="68">
        <f t="shared" si="79"/>
        <v>9.0090090090090091E-4</v>
      </c>
      <c r="Q386" s="42" t="s">
        <v>747</v>
      </c>
      <c r="R386" s="42" t="s">
        <v>753</v>
      </c>
      <c r="S386" s="42" t="s">
        <v>1170</v>
      </c>
      <c r="T386" s="42" t="s">
        <v>399</v>
      </c>
      <c r="U386" s="42" t="s">
        <v>1169</v>
      </c>
      <c r="V386" s="42" t="s">
        <v>1170</v>
      </c>
      <c r="W386" s="42" t="s">
        <v>766</v>
      </c>
      <c r="X386" s="42">
        <v>200</v>
      </c>
    </row>
    <row r="387" spans="1:24" hidden="1">
      <c r="A387" s="42" t="s">
        <v>2944</v>
      </c>
      <c r="B387" s="42" t="s">
        <v>2945</v>
      </c>
      <c r="D387" s="42" t="s">
        <v>2945</v>
      </c>
      <c r="E387" s="42" t="s">
        <v>2946</v>
      </c>
      <c r="F387" s="42" t="s">
        <v>746</v>
      </c>
      <c r="G387" s="42" t="s">
        <v>2945</v>
      </c>
      <c r="H387" s="42" t="s">
        <v>2947</v>
      </c>
      <c r="J387" s="42">
        <v>32000</v>
      </c>
      <c r="K387" s="42">
        <v>164000</v>
      </c>
      <c r="M387" s="42" t="e">
        <f>VLOOKUP(H387,[1]视频!$G$2:$M$83,6,FALSE)</f>
        <v>#N/A</v>
      </c>
      <c r="N387" s="68">
        <f t="shared" si="71"/>
        <v>5.125</v>
      </c>
      <c r="O387" s="68">
        <f t="shared" si="72"/>
        <v>9.3749999999999997E-3</v>
      </c>
      <c r="P387" s="68">
        <f t="shared" si="79"/>
        <v>1.8292682926829269E-3</v>
      </c>
      <c r="Q387" s="42" t="s">
        <v>747</v>
      </c>
      <c r="R387" s="42" t="s">
        <v>2948</v>
      </c>
      <c r="S387" s="42" t="s">
        <v>1631</v>
      </c>
      <c r="T387" s="42" t="s">
        <v>754</v>
      </c>
      <c r="U387" s="42" t="s">
        <v>1221</v>
      </c>
      <c r="V387" s="42" t="s">
        <v>1170</v>
      </c>
      <c r="W387" s="42" t="s">
        <v>820</v>
      </c>
      <c r="X387" s="42">
        <v>300</v>
      </c>
    </row>
    <row r="388" spans="1:24" hidden="1">
      <c r="A388" s="42" t="s">
        <v>2949</v>
      </c>
      <c r="B388" s="42" t="s">
        <v>2950</v>
      </c>
      <c r="D388" s="42" t="s">
        <v>2951</v>
      </c>
      <c r="E388" s="42" t="s">
        <v>2952</v>
      </c>
      <c r="F388" s="42" t="s">
        <v>746</v>
      </c>
      <c r="G388" s="42" t="s">
        <v>2950</v>
      </c>
      <c r="H388" s="42" t="s">
        <v>2953</v>
      </c>
      <c r="J388" s="42">
        <v>21000</v>
      </c>
      <c r="K388" s="42">
        <v>40000</v>
      </c>
      <c r="M388" s="42" t="e">
        <f>VLOOKUP(H388,[1]视频!$G$2:$M$83,6,FALSE)</f>
        <v>#N/A</v>
      </c>
      <c r="N388" s="68">
        <f t="shared" si="71"/>
        <v>1.9047619047619047</v>
      </c>
      <c r="O388" s="68">
        <f t="shared" si="72"/>
        <v>9.5238095238095247E-3</v>
      </c>
      <c r="P388" s="68">
        <f t="shared" si="79"/>
        <v>5.0000000000000001E-3</v>
      </c>
      <c r="Q388" s="42" t="s">
        <v>747</v>
      </c>
      <c r="R388" s="42" t="s">
        <v>1581</v>
      </c>
      <c r="S388" s="42" t="s">
        <v>749</v>
      </c>
      <c r="T388" s="42" t="s">
        <v>859</v>
      </c>
      <c r="U388" s="42" t="s">
        <v>1169</v>
      </c>
      <c r="V388" s="42" t="s">
        <v>826</v>
      </c>
      <c r="W388" s="42" t="s">
        <v>798</v>
      </c>
      <c r="X388" s="42">
        <v>200</v>
      </c>
    </row>
    <row r="389" spans="1:24" hidden="1">
      <c r="A389" s="42" t="s">
        <v>2954</v>
      </c>
      <c r="B389" s="42" t="s">
        <v>2955</v>
      </c>
      <c r="D389" s="42" t="s">
        <v>2956</v>
      </c>
      <c r="E389" s="42" t="s">
        <v>2957</v>
      </c>
      <c r="F389" s="42" t="s">
        <v>746</v>
      </c>
      <c r="G389" s="42" t="s">
        <v>2958</v>
      </c>
      <c r="H389" s="42" t="s">
        <v>2959</v>
      </c>
      <c r="J389" s="42">
        <v>12000</v>
      </c>
      <c r="K389" s="42">
        <v>61000</v>
      </c>
      <c r="M389" s="42" t="e">
        <f>VLOOKUP(H389,[1]视频!$G$2:$M$83,6,FALSE)</f>
        <v>#N/A</v>
      </c>
      <c r="N389" s="68">
        <f t="shared" si="71"/>
        <v>5.083333333333333</v>
      </c>
      <c r="O389" s="68">
        <f t="shared" si="72"/>
        <v>1.6666666666666666E-2</v>
      </c>
      <c r="P389" s="68">
        <f t="shared" si="79"/>
        <v>3.2786885245901639E-3</v>
      </c>
      <c r="Q389" s="42" t="s">
        <v>747</v>
      </c>
      <c r="R389" s="42" t="s">
        <v>1391</v>
      </c>
      <c r="S389" s="42" t="s">
        <v>2112</v>
      </c>
      <c r="T389" s="42" t="s">
        <v>750</v>
      </c>
      <c r="U389" s="42" t="s">
        <v>1169</v>
      </c>
      <c r="V389" s="42" t="s">
        <v>1170</v>
      </c>
      <c r="W389" s="42" t="s">
        <v>784</v>
      </c>
      <c r="X389" s="42">
        <v>200</v>
      </c>
    </row>
    <row r="390" spans="1:24" hidden="1">
      <c r="A390" s="42" t="s">
        <v>2960</v>
      </c>
      <c r="B390" s="42" t="s">
        <v>2961</v>
      </c>
      <c r="D390" s="42" t="s">
        <v>2962</v>
      </c>
      <c r="E390" s="42" t="s">
        <v>2963</v>
      </c>
      <c r="F390" s="42" t="s">
        <v>746</v>
      </c>
      <c r="G390" s="42" t="s">
        <v>2964</v>
      </c>
      <c r="H390" s="42" t="s">
        <v>2965</v>
      </c>
      <c r="J390" s="42">
        <v>10000</v>
      </c>
      <c r="K390" s="42">
        <v>22000</v>
      </c>
      <c r="M390" s="42" t="e">
        <f>VLOOKUP(H390,[1]视频!$G$2:$M$83,6,FALSE)</f>
        <v>#N/A</v>
      </c>
      <c r="N390" s="68">
        <f t="shared" si="71"/>
        <v>2.2000000000000002</v>
      </c>
      <c r="O390" s="68">
        <f t="shared" si="72"/>
        <v>0.02</v>
      </c>
      <c r="P390" s="68">
        <f t="shared" si="79"/>
        <v>9.0909090909090905E-3</v>
      </c>
      <c r="Q390" s="42" t="s">
        <v>747</v>
      </c>
      <c r="R390" s="42" t="s">
        <v>753</v>
      </c>
      <c r="S390" s="42" t="s">
        <v>749</v>
      </c>
      <c r="T390" s="42" t="s">
        <v>750</v>
      </c>
      <c r="U390" s="42" t="s">
        <v>1169</v>
      </c>
      <c r="V390" s="42" t="s">
        <v>1355</v>
      </c>
      <c r="W390" s="42" t="s">
        <v>1210</v>
      </c>
      <c r="X390" s="42">
        <v>200</v>
      </c>
    </row>
    <row r="391" spans="1:24" hidden="1">
      <c r="A391" s="42" t="s">
        <v>2966</v>
      </c>
      <c r="B391" s="42" t="s">
        <v>2967</v>
      </c>
      <c r="D391" s="42" t="s">
        <v>2968</v>
      </c>
      <c r="E391" s="42" t="s">
        <v>2968</v>
      </c>
      <c r="F391" s="42" t="s">
        <v>746</v>
      </c>
      <c r="G391" s="42" t="s">
        <v>2969</v>
      </c>
      <c r="H391" s="42" t="s">
        <v>2970</v>
      </c>
      <c r="J391" s="42">
        <v>13000</v>
      </c>
      <c r="K391" s="42">
        <v>60000</v>
      </c>
      <c r="M391" s="42" t="e">
        <f>VLOOKUP(H391,[1]视频!$G$2:$M$83,6,FALSE)</f>
        <v>#N/A</v>
      </c>
      <c r="N391" s="68">
        <f t="shared" si="71"/>
        <v>4.615384615384615</v>
      </c>
      <c r="O391" s="68">
        <f t="shared" si="72"/>
        <v>1.5384615384615385E-2</v>
      </c>
      <c r="P391" s="68">
        <f t="shared" si="79"/>
        <v>3.3333333333333335E-3</v>
      </c>
      <c r="Q391" s="42" t="s">
        <v>772</v>
      </c>
      <c r="R391" s="42" t="s">
        <v>2971</v>
      </c>
      <c r="S391" s="42" t="s">
        <v>827</v>
      </c>
      <c r="T391" s="42" t="s">
        <v>399</v>
      </c>
      <c r="U391" s="42" t="s">
        <v>1169</v>
      </c>
      <c r="V391" s="42" t="s">
        <v>1170</v>
      </c>
      <c r="W391" s="42" t="s">
        <v>755</v>
      </c>
      <c r="X391" s="42">
        <v>200</v>
      </c>
    </row>
    <row r="392" spans="1:24" hidden="1">
      <c r="A392" s="42" t="s">
        <v>2972</v>
      </c>
      <c r="B392" s="42" t="s">
        <v>2973</v>
      </c>
      <c r="D392" s="42" t="s">
        <v>2974</v>
      </c>
      <c r="E392" s="42" t="s">
        <v>2975</v>
      </c>
      <c r="F392" s="42" t="s">
        <v>746</v>
      </c>
      <c r="G392" s="42" t="s">
        <v>2976</v>
      </c>
      <c r="H392" s="42" t="s">
        <v>2977</v>
      </c>
      <c r="I392" s="44"/>
      <c r="J392" s="42">
        <v>618</v>
      </c>
      <c r="K392" s="42">
        <v>2675</v>
      </c>
      <c r="M392" s="42" t="e">
        <f>VLOOKUP(H392,[1]视频!$G$2:$M$83,6,FALSE)</f>
        <v>#N/A</v>
      </c>
      <c r="N392" s="68">
        <f t="shared" si="71"/>
        <v>4.3284789644012944</v>
      </c>
      <c r="O392" s="68">
        <f t="shared" si="72"/>
        <v>0</v>
      </c>
      <c r="P392" s="68">
        <f>U392/K392</f>
        <v>0</v>
      </c>
      <c r="Q392" s="42" t="s">
        <v>1252</v>
      </c>
      <c r="R392" s="42" t="s">
        <v>753</v>
      </c>
      <c r="S392" s="42" t="s">
        <v>2978</v>
      </c>
      <c r="T392" s="42" t="s">
        <v>876</v>
      </c>
      <c r="U392" s="42">
        <v>0</v>
      </c>
      <c r="V392" s="42" t="s">
        <v>2979</v>
      </c>
      <c r="W392" s="42" t="s">
        <v>1263</v>
      </c>
      <c r="X392" s="42">
        <v>0</v>
      </c>
    </row>
    <row r="393" spans="1:24" hidden="1">
      <c r="A393" s="42" t="s">
        <v>1000</v>
      </c>
      <c r="B393" s="42" t="s">
        <v>1001</v>
      </c>
      <c r="D393" s="42" t="s">
        <v>685</v>
      </c>
      <c r="E393" s="42" t="s">
        <v>685</v>
      </c>
      <c r="F393" s="42" t="s">
        <v>746</v>
      </c>
      <c r="G393" s="42" t="s">
        <v>686</v>
      </c>
      <c r="H393" s="42" t="s">
        <v>1002</v>
      </c>
      <c r="J393" s="42">
        <v>31000</v>
      </c>
      <c r="K393" s="42">
        <v>240000</v>
      </c>
      <c r="M393" s="42">
        <f>VLOOKUP(H393,[1]视频!$G$2:$M$83,6,FALSE)</f>
        <v>0</v>
      </c>
      <c r="Q393" s="42" t="s">
        <v>772</v>
      </c>
      <c r="R393" s="42" t="s">
        <v>833</v>
      </c>
      <c r="S393" s="42" t="s">
        <v>749</v>
      </c>
      <c r="T393" s="42" t="s">
        <v>750</v>
      </c>
      <c r="U393" s="42" t="s">
        <v>1221</v>
      </c>
      <c r="V393" s="42" t="s">
        <v>1003</v>
      </c>
      <c r="W393" s="42" t="s">
        <v>798</v>
      </c>
      <c r="X393" s="42" t="s">
        <v>1265</v>
      </c>
    </row>
    <row r="394" spans="1:24" hidden="1">
      <c r="A394" s="42" t="s">
        <v>2980</v>
      </c>
      <c r="B394" s="42" t="s">
        <v>2981</v>
      </c>
      <c r="D394" s="42" t="s">
        <v>2982</v>
      </c>
      <c r="E394" s="42" t="s">
        <v>2983</v>
      </c>
      <c r="F394" s="42" t="s">
        <v>746</v>
      </c>
      <c r="G394" s="42" t="s">
        <v>2984</v>
      </c>
      <c r="H394" s="42" t="s">
        <v>2985</v>
      </c>
      <c r="J394" s="42">
        <v>27000</v>
      </c>
      <c r="K394" s="42">
        <v>100000</v>
      </c>
      <c r="M394" s="42" t="e">
        <f>VLOOKUP(H394,[1]视频!$G$2:$M$83,6,FALSE)</f>
        <v>#N/A</v>
      </c>
      <c r="N394" s="68">
        <f t="shared" ref="N394:N424" si="80">K394/J394</f>
        <v>3.7037037037037037</v>
      </c>
      <c r="O394" s="68">
        <f t="shared" ref="O394:O424" si="81">X394/J394</f>
        <v>7.4074074074074077E-3</v>
      </c>
      <c r="P394" s="68">
        <f t="shared" ref="P394:P398" si="82">X394/K394</f>
        <v>2E-3</v>
      </c>
      <c r="Q394" s="42" t="s">
        <v>747</v>
      </c>
      <c r="R394" s="42" t="s">
        <v>1738</v>
      </c>
      <c r="S394" s="42" t="s">
        <v>818</v>
      </c>
      <c r="T394" s="42" t="s">
        <v>399</v>
      </c>
      <c r="U394" s="42" t="s">
        <v>1221</v>
      </c>
      <c r="V394" s="42" t="s">
        <v>1355</v>
      </c>
      <c r="W394" s="42" t="s">
        <v>784</v>
      </c>
      <c r="X394" s="42">
        <v>200</v>
      </c>
    </row>
    <row r="395" spans="1:24" hidden="1">
      <c r="A395" s="42" t="s">
        <v>2986</v>
      </c>
      <c r="B395" s="42" t="s">
        <v>2987</v>
      </c>
      <c r="D395" s="42" t="s">
        <v>2988</v>
      </c>
      <c r="E395" s="42" t="s">
        <v>2989</v>
      </c>
      <c r="F395" s="42" t="s">
        <v>746</v>
      </c>
      <c r="G395" s="42" t="s">
        <v>2990</v>
      </c>
      <c r="H395" s="42" t="s">
        <v>2991</v>
      </c>
      <c r="J395" s="42">
        <v>32000</v>
      </c>
      <c r="K395" s="42">
        <v>60000</v>
      </c>
      <c r="M395" s="42" t="e">
        <f>VLOOKUP(H395,[1]视频!$G$2:$M$83,6,FALSE)</f>
        <v>#N/A</v>
      </c>
      <c r="N395" s="68">
        <f t="shared" si="80"/>
        <v>1.875</v>
      </c>
      <c r="O395" s="68">
        <f t="shared" si="81"/>
        <v>9.3749999999999997E-3</v>
      </c>
      <c r="P395" s="68">
        <f t="shared" si="82"/>
        <v>5.0000000000000001E-3</v>
      </c>
      <c r="Q395" s="42" t="s">
        <v>747</v>
      </c>
      <c r="R395" s="42" t="s">
        <v>967</v>
      </c>
      <c r="S395" s="42" t="s">
        <v>1168</v>
      </c>
      <c r="T395" s="42" t="s">
        <v>859</v>
      </c>
      <c r="U395" s="42" t="s">
        <v>1169</v>
      </c>
      <c r="V395" s="42" t="s">
        <v>1170</v>
      </c>
      <c r="W395" s="42" t="s">
        <v>751</v>
      </c>
      <c r="X395" s="42">
        <v>300</v>
      </c>
    </row>
    <row r="396" spans="1:24" hidden="1">
      <c r="A396" s="42" t="s">
        <v>2992</v>
      </c>
      <c r="B396" s="42" t="s">
        <v>2993</v>
      </c>
      <c r="D396" s="42" t="s">
        <v>2994</v>
      </c>
      <c r="E396" s="42" t="s">
        <v>2995</v>
      </c>
      <c r="F396" s="42" t="s">
        <v>759</v>
      </c>
      <c r="G396" s="42" t="s">
        <v>2996</v>
      </c>
      <c r="H396" s="42" t="s">
        <v>2997</v>
      </c>
      <c r="J396" s="42">
        <v>12300</v>
      </c>
      <c r="K396" s="42">
        <v>231000</v>
      </c>
      <c r="M396" s="42" t="e">
        <f>VLOOKUP(H396,[1]视频!$G$2:$M$83,6,FALSE)</f>
        <v>#N/A</v>
      </c>
      <c r="N396" s="68">
        <f t="shared" si="80"/>
        <v>18.780487804878049</v>
      </c>
      <c r="O396" s="68">
        <f t="shared" si="81"/>
        <v>1.6260162601626018E-2</v>
      </c>
      <c r="P396" s="68">
        <f t="shared" si="82"/>
        <v>8.658008658008658E-4</v>
      </c>
      <c r="Q396" s="42" t="s">
        <v>747</v>
      </c>
      <c r="R396" s="42" t="s">
        <v>781</v>
      </c>
      <c r="S396" s="42" t="s">
        <v>840</v>
      </c>
      <c r="T396" s="42" t="s">
        <v>1215</v>
      </c>
      <c r="U396" s="42" t="s">
        <v>1169</v>
      </c>
      <c r="V396" s="42" t="s">
        <v>1170</v>
      </c>
      <c r="W396" s="42" t="s">
        <v>940</v>
      </c>
      <c r="X396" s="42">
        <v>200</v>
      </c>
    </row>
    <row r="397" spans="1:24" hidden="1">
      <c r="A397" s="42" t="s">
        <v>2998</v>
      </c>
      <c r="B397" s="42" t="s">
        <v>2999</v>
      </c>
      <c r="D397" s="42" t="s">
        <v>2999</v>
      </c>
      <c r="E397" s="42" t="s">
        <v>3000</v>
      </c>
      <c r="F397" s="42" t="s">
        <v>746</v>
      </c>
      <c r="G397" s="42" t="s">
        <v>3001</v>
      </c>
      <c r="H397" s="42" t="s">
        <v>3002</v>
      </c>
      <c r="J397" s="42">
        <v>27000</v>
      </c>
      <c r="K397" s="42">
        <v>88000</v>
      </c>
      <c r="M397" s="42" t="e">
        <f>VLOOKUP(H397,[1]视频!$G$2:$M$83,6,FALSE)</f>
        <v>#N/A</v>
      </c>
      <c r="N397" s="68">
        <f t="shared" si="80"/>
        <v>3.2592592592592591</v>
      </c>
      <c r="O397" s="68">
        <f t="shared" si="81"/>
        <v>7.4074074074074077E-3</v>
      </c>
      <c r="P397" s="68">
        <f t="shared" si="82"/>
        <v>2.2727272727272726E-3</v>
      </c>
      <c r="Q397" s="42" t="s">
        <v>747</v>
      </c>
      <c r="R397" s="42" t="s">
        <v>1521</v>
      </c>
      <c r="S397" s="42" t="s">
        <v>749</v>
      </c>
      <c r="T397" s="42" t="s">
        <v>399</v>
      </c>
      <c r="U397" s="42" t="s">
        <v>1169</v>
      </c>
      <c r="V397" s="42" t="s">
        <v>3003</v>
      </c>
      <c r="W397" s="42" t="s">
        <v>940</v>
      </c>
      <c r="X397" s="42">
        <v>200</v>
      </c>
    </row>
    <row r="398" spans="1:24" hidden="1">
      <c r="A398" s="42" t="s">
        <v>3004</v>
      </c>
      <c r="B398" s="42" t="s">
        <v>3005</v>
      </c>
      <c r="D398" s="42" t="s">
        <v>3006</v>
      </c>
      <c r="E398" s="42" t="s">
        <v>3007</v>
      </c>
      <c r="F398" s="42" t="s">
        <v>746</v>
      </c>
      <c r="G398" s="42" t="s">
        <v>3008</v>
      </c>
      <c r="H398" s="42" t="s">
        <v>3009</v>
      </c>
      <c r="J398" s="42">
        <v>10000</v>
      </c>
      <c r="K398" s="42">
        <v>22000</v>
      </c>
      <c r="M398" s="42" t="e">
        <f>VLOOKUP(H398,[1]视频!$G$2:$M$83,6,FALSE)</f>
        <v>#N/A</v>
      </c>
      <c r="N398" s="68">
        <f t="shared" si="80"/>
        <v>2.2000000000000002</v>
      </c>
      <c r="O398" s="68">
        <f t="shared" si="81"/>
        <v>0.02</v>
      </c>
      <c r="P398" s="68">
        <f t="shared" si="82"/>
        <v>9.0909090909090905E-3</v>
      </c>
      <c r="Q398" s="42" t="s">
        <v>772</v>
      </c>
      <c r="R398" s="42" t="s">
        <v>3010</v>
      </c>
      <c r="S398" s="42" t="s">
        <v>749</v>
      </c>
      <c r="T398" s="42" t="s">
        <v>859</v>
      </c>
      <c r="U398" s="42" t="s">
        <v>1169</v>
      </c>
      <c r="V398" s="42" t="s">
        <v>1170</v>
      </c>
      <c r="W398" s="42" t="s">
        <v>940</v>
      </c>
      <c r="X398" s="42">
        <v>200</v>
      </c>
    </row>
    <row r="399" spans="1:24" hidden="1">
      <c r="A399" s="42" t="s">
        <v>3011</v>
      </c>
      <c r="B399" s="42" t="s">
        <v>3012</v>
      </c>
      <c r="D399" s="42" t="s">
        <v>3013</v>
      </c>
      <c r="E399" s="42" t="s">
        <v>3014</v>
      </c>
      <c r="F399" s="42" t="s">
        <v>746</v>
      </c>
      <c r="G399" s="42" t="s">
        <v>3015</v>
      </c>
      <c r="H399" s="42" t="s">
        <v>3016</v>
      </c>
      <c r="J399" s="42">
        <v>11000</v>
      </c>
      <c r="K399" s="42">
        <v>47000</v>
      </c>
      <c r="M399" s="42" t="e">
        <f>VLOOKUP(H399,[1]视频!$G$2:$M$83,6,FALSE)</f>
        <v>#N/A</v>
      </c>
      <c r="N399" s="68">
        <f t="shared" si="80"/>
        <v>4.2727272727272725</v>
      </c>
      <c r="O399" s="68">
        <f t="shared" si="81"/>
        <v>1.8181818181818181E-2</v>
      </c>
      <c r="P399" s="68">
        <f t="shared" ref="P399:P401" si="83">U399/K399</f>
        <v>6.382978723404255E-3</v>
      </c>
      <c r="Q399" s="42" t="s">
        <v>772</v>
      </c>
      <c r="R399" s="42" t="s">
        <v>3017</v>
      </c>
      <c r="S399" s="42" t="s">
        <v>852</v>
      </c>
      <c r="T399" s="42" t="s">
        <v>399</v>
      </c>
      <c r="U399" s="42">
        <v>300</v>
      </c>
      <c r="V399" s="42" t="s">
        <v>3018</v>
      </c>
      <c r="W399" s="42" t="s">
        <v>784</v>
      </c>
      <c r="X399" s="42">
        <v>200</v>
      </c>
    </row>
    <row r="400" spans="1:24" hidden="1">
      <c r="A400" s="42" t="s">
        <v>3019</v>
      </c>
      <c r="B400" s="42" t="s">
        <v>3020</v>
      </c>
      <c r="D400" s="42" t="s">
        <v>3021</v>
      </c>
      <c r="E400" s="42" t="s">
        <v>3021</v>
      </c>
      <c r="F400" s="42" t="s">
        <v>746</v>
      </c>
      <c r="G400" s="42" t="s">
        <v>3022</v>
      </c>
      <c r="H400" s="42" t="s">
        <v>3023</v>
      </c>
      <c r="I400" s="44"/>
      <c r="J400" s="42">
        <v>24000</v>
      </c>
      <c r="K400" s="42">
        <v>121000</v>
      </c>
      <c r="M400" s="42" t="e">
        <f>VLOOKUP(H400,[1]视频!$G$2:$M$83,6,FALSE)</f>
        <v>#N/A</v>
      </c>
      <c r="N400" s="68">
        <f t="shared" si="80"/>
        <v>5.041666666666667</v>
      </c>
      <c r="O400" s="68">
        <f t="shared" si="81"/>
        <v>8.3333333333333332E-3</v>
      </c>
      <c r="P400" s="68">
        <f t="shared" si="83"/>
        <v>2.4793388429752068E-3</v>
      </c>
      <c r="Q400" s="42" t="s">
        <v>747</v>
      </c>
      <c r="R400" s="42" t="s">
        <v>753</v>
      </c>
      <c r="S400" s="42" t="s">
        <v>852</v>
      </c>
      <c r="T400" s="42" t="s">
        <v>399</v>
      </c>
      <c r="U400" s="42">
        <v>300</v>
      </c>
      <c r="V400" s="42" t="s">
        <v>3024</v>
      </c>
      <c r="W400" s="42" t="s">
        <v>1210</v>
      </c>
      <c r="X400" s="42">
        <v>200</v>
      </c>
    </row>
    <row r="401" spans="1:24" hidden="1">
      <c r="A401" s="42" t="s">
        <v>3025</v>
      </c>
      <c r="B401" s="42" t="s">
        <v>3026</v>
      </c>
      <c r="D401" s="42" t="s">
        <v>3027</v>
      </c>
      <c r="E401" s="42" t="s">
        <v>3028</v>
      </c>
      <c r="F401" s="42" t="s">
        <v>746</v>
      </c>
      <c r="G401" s="42" t="s">
        <v>3029</v>
      </c>
      <c r="H401" s="42" t="s">
        <v>3030</v>
      </c>
      <c r="J401" s="42">
        <v>10000</v>
      </c>
      <c r="K401" s="42">
        <v>50000</v>
      </c>
      <c r="M401" s="42" t="e">
        <f>VLOOKUP(H401,[1]视频!$G$2:$M$83,6,FALSE)</f>
        <v>#N/A</v>
      </c>
      <c r="N401" s="68">
        <f t="shared" si="80"/>
        <v>5</v>
      </c>
      <c r="O401" s="68">
        <f t="shared" si="81"/>
        <v>0.02</v>
      </c>
      <c r="P401" s="68">
        <f t="shared" si="83"/>
        <v>0.01</v>
      </c>
      <c r="Q401" s="42" t="s">
        <v>772</v>
      </c>
      <c r="R401" s="42" t="s">
        <v>2274</v>
      </c>
      <c r="S401" s="42" t="s">
        <v>2228</v>
      </c>
      <c r="T401" s="42" t="s">
        <v>3031</v>
      </c>
      <c r="U401" s="42">
        <v>500</v>
      </c>
      <c r="V401" s="42" t="s">
        <v>3032</v>
      </c>
      <c r="W401" s="42" t="s">
        <v>1392</v>
      </c>
      <c r="X401" s="42">
        <v>200</v>
      </c>
    </row>
    <row r="402" spans="1:24" hidden="1">
      <c r="A402" s="42" t="s">
        <v>3033</v>
      </c>
      <c r="B402" s="42" t="s">
        <v>3034</v>
      </c>
      <c r="D402" s="42" t="s">
        <v>3035</v>
      </c>
      <c r="E402" s="42" t="s">
        <v>3036</v>
      </c>
      <c r="F402" s="42" t="s">
        <v>746</v>
      </c>
      <c r="G402" s="42" t="s">
        <v>3034</v>
      </c>
      <c r="H402" s="42" t="s">
        <v>3037</v>
      </c>
      <c r="J402" s="42">
        <v>11000</v>
      </c>
      <c r="K402" s="42">
        <v>45000</v>
      </c>
      <c r="M402" s="42" t="e">
        <f>VLOOKUP(H402,[1]视频!$G$2:$M$83,6,FALSE)</f>
        <v>#N/A</v>
      </c>
      <c r="N402" s="68">
        <f t="shared" si="80"/>
        <v>4.0909090909090908</v>
      </c>
      <c r="O402" s="68">
        <f t="shared" si="81"/>
        <v>1.8181818181818181E-2</v>
      </c>
      <c r="P402" s="68">
        <f t="shared" ref="P402:P407" si="84">X402/K402</f>
        <v>4.4444444444444444E-3</v>
      </c>
      <c r="Q402" s="42" t="s">
        <v>747</v>
      </c>
      <c r="R402" s="42" t="s">
        <v>1738</v>
      </c>
      <c r="S402" s="42" t="s">
        <v>791</v>
      </c>
      <c r="T402" s="42" t="s">
        <v>3038</v>
      </c>
      <c r="U402" s="42" t="s">
        <v>1169</v>
      </c>
      <c r="V402" s="42" t="s">
        <v>1170</v>
      </c>
      <c r="W402" s="42" t="s">
        <v>766</v>
      </c>
      <c r="X402" s="42">
        <v>200</v>
      </c>
    </row>
    <row r="403" spans="1:24" hidden="1">
      <c r="A403" s="42" t="s">
        <v>3039</v>
      </c>
      <c r="B403" s="42" t="s">
        <v>3040</v>
      </c>
      <c r="D403" s="42" t="s">
        <v>3041</v>
      </c>
      <c r="E403" s="42" t="s">
        <v>3042</v>
      </c>
      <c r="F403" s="42" t="s">
        <v>759</v>
      </c>
      <c r="G403" s="42" t="s">
        <v>3043</v>
      </c>
      <c r="H403" s="42" t="s">
        <v>3044</v>
      </c>
      <c r="J403" s="42">
        <v>15000</v>
      </c>
      <c r="K403" s="42">
        <v>63000</v>
      </c>
      <c r="M403" s="42" t="e">
        <f>VLOOKUP(H403,[1]视频!$G$2:$M$83,6,FALSE)</f>
        <v>#N/A</v>
      </c>
      <c r="N403" s="68">
        <f t="shared" si="80"/>
        <v>4.2</v>
      </c>
      <c r="O403" s="68">
        <f t="shared" si="81"/>
        <v>1.3333333333333334E-2</v>
      </c>
      <c r="P403" s="68">
        <f>U403/K403</f>
        <v>4.7619047619047623E-3</v>
      </c>
      <c r="Q403" s="42" t="s">
        <v>772</v>
      </c>
      <c r="R403" s="42" t="s">
        <v>1109</v>
      </c>
      <c r="S403" s="42" t="s">
        <v>3045</v>
      </c>
      <c r="T403" s="42" t="s">
        <v>399</v>
      </c>
      <c r="U403" s="42">
        <v>300</v>
      </c>
      <c r="V403" s="42" t="s">
        <v>3046</v>
      </c>
      <c r="W403" s="42" t="s">
        <v>820</v>
      </c>
      <c r="X403" s="42">
        <v>200</v>
      </c>
    </row>
    <row r="404" spans="1:24" hidden="1">
      <c r="A404" s="42" t="s">
        <v>3047</v>
      </c>
      <c r="B404" s="42" t="s">
        <v>3048</v>
      </c>
      <c r="D404" s="42" t="s">
        <v>3049</v>
      </c>
      <c r="E404" s="42" t="s">
        <v>3050</v>
      </c>
      <c r="F404" s="42" t="s">
        <v>759</v>
      </c>
      <c r="G404" s="42" t="s">
        <v>3051</v>
      </c>
      <c r="H404" s="42" t="s">
        <v>3052</v>
      </c>
      <c r="J404" s="42">
        <v>16000</v>
      </c>
      <c r="K404" s="42">
        <v>37000</v>
      </c>
      <c r="M404" s="42" t="e">
        <f>VLOOKUP(H404,[1]视频!$G$2:$M$83,6,FALSE)</f>
        <v>#N/A</v>
      </c>
      <c r="N404" s="68">
        <f t="shared" si="80"/>
        <v>2.3125</v>
      </c>
      <c r="O404" s="68">
        <f t="shared" si="81"/>
        <v>1.2500000000000001E-2</v>
      </c>
      <c r="P404" s="68">
        <f t="shared" si="84"/>
        <v>5.4054054054054057E-3</v>
      </c>
      <c r="Q404" s="42" t="s">
        <v>747</v>
      </c>
      <c r="R404" s="42" t="s">
        <v>2006</v>
      </c>
      <c r="S404" s="42" t="s">
        <v>791</v>
      </c>
      <c r="T404" s="42" t="s">
        <v>399</v>
      </c>
      <c r="U404" s="42" t="s">
        <v>1169</v>
      </c>
      <c r="V404" s="42" t="s">
        <v>1170</v>
      </c>
      <c r="W404" s="42" t="s">
        <v>820</v>
      </c>
      <c r="X404" s="42">
        <v>200</v>
      </c>
    </row>
    <row r="405" spans="1:24" hidden="1">
      <c r="A405" s="42" t="s">
        <v>3053</v>
      </c>
      <c r="B405" s="42" t="s">
        <v>3054</v>
      </c>
      <c r="D405" s="42" t="s">
        <v>3055</v>
      </c>
      <c r="E405" s="42" t="s">
        <v>3056</v>
      </c>
      <c r="F405" s="42" t="s">
        <v>746</v>
      </c>
      <c r="G405" s="42" t="s">
        <v>3054</v>
      </c>
      <c r="H405" s="42" t="s">
        <v>3057</v>
      </c>
      <c r="J405" s="42">
        <v>38000</v>
      </c>
      <c r="K405" s="42">
        <v>150000</v>
      </c>
      <c r="M405" s="42" t="e">
        <f>VLOOKUP(H405,[1]视频!$G$2:$M$83,6,FALSE)</f>
        <v>#N/A</v>
      </c>
      <c r="N405" s="68">
        <f t="shared" si="80"/>
        <v>3.9473684210526314</v>
      </c>
      <c r="O405" s="68">
        <f t="shared" si="81"/>
        <v>7.8947368421052634E-3</v>
      </c>
      <c r="P405" s="68">
        <f t="shared" si="84"/>
        <v>2E-3</v>
      </c>
      <c r="Q405" s="42" t="s">
        <v>747</v>
      </c>
      <c r="R405" s="42" t="s">
        <v>1280</v>
      </c>
      <c r="S405" s="42" t="s">
        <v>852</v>
      </c>
      <c r="T405" s="42" t="s">
        <v>399</v>
      </c>
      <c r="U405" s="42" t="s">
        <v>1221</v>
      </c>
      <c r="V405" s="42" t="s">
        <v>3058</v>
      </c>
      <c r="W405" s="42" t="s">
        <v>3059</v>
      </c>
      <c r="X405" s="42">
        <v>300</v>
      </c>
    </row>
    <row r="406" spans="1:24" hidden="1">
      <c r="A406" s="42" t="s">
        <v>3060</v>
      </c>
      <c r="B406" s="42" t="s">
        <v>3061</v>
      </c>
      <c r="D406" s="42" t="s">
        <v>3062</v>
      </c>
      <c r="E406" s="42" t="s">
        <v>3063</v>
      </c>
      <c r="F406" s="42" t="s">
        <v>746</v>
      </c>
      <c r="G406" s="42" t="s">
        <v>3064</v>
      </c>
      <c r="H406" s="42" t="s">
        <v>3065</v>
      </c>
      <c r="J406" s="42">
        <v>11000</v>
      </c>
      <c r="K406" s="42">
        <v>42000</v>
      </c>
      <c r="M406" s="42" t="e">
        <f>VLOOKUP(H406,[1]视频!$G$2:$M$83,6,FALSE)</f>
        <v>#N/A</v>
      </c>
      <c r="N406" s="68">
        <f t="shared" si="80"/>
        <v>3.8181818181818183</v>
      </c>
      <c r="O406" s="68">
        <f t="shared" si="81"/>
        <v>1.8181818181818181E-2</v>
      </c>
      <c r="P406" s="68">
        <f t="shared" si="84"/>
        <v>4.7619047619047623E-3</v>
      </c>
      <c r="Q406" s="42" t="s">
        <v>747</v>
      </c>
      <c r="R406" s="42" t="s">
        <v>1225</v>
      </c>
      <c r="S406" s="42" t="s">
        <v>749</v>
      </c>
      <c r="T406" s="42" t="s">
        <v>859</v>
      </c>
      <c r="U406" s="42" t="s">
        <v>1169</v>
      </c>
      <c r="V406" s="42" t="s">
        <v>3066</v>
      </c>
      <c r="W406" s="42" t="s">
        <v>1047</v>
      </c>
      <c r="X406" s="42">
        <v>200</v>
      </c>
    </row>
    <row r="407" spans="1:24" hidden="1">
      <c r="A407" s="42" t="s">
        <v>3067</v>
      </c>
      <c r="B407" s="42" t="s">
        <v>3068</v>
      </c>
      <c r="D407" s="42" t="s">
        <v>3069</v>
      </c>
      <c r="E407" s="42" t="s">
        <v>3070</v>
      </c>
      <c r="F407" s="42" t="s">
        <v>759</v>
      </c>
      <c r="G407" s="42" t="s">
        <v>3071</v>
      </c>
      <c r="H407" s="42" t="s">
        <v>3072</v>
      </c>
      <c r="J407" s="42">
        <v>11000</v>
      </c>
      <c r="K407" s="42">
        <v>55000</v>
      </c>
      <c r="M407" s="42" t="e">
        <f>VLOOKUP(H407,[1]视频!$G$2:$M$83,6,FALSE)</f>
        <v>#N/A</v>
      </c>
      <c r="N407" s="68">
        <f t="shared" si="80"/>
        <v>5</v>
      </c>
      <c r="O407" s="68">
        <f t="shared" si="81"/>
        <v>1.8181818181818181E-2</v>
      </c>
      <c r="P407" s="68">
        <f t="shared" si="84"/>
        <v>3.6363636363636364E-3</v>
      </c>
      <c r="Q407" s="42" t="s">
        <v>747</v>
      </c>
      <c r="R407" s="42" t="s">
        <v>1486</v>
      </c>
      <c r="S407" s="42" t="s">
        <v>818</v>
      </c>
      <c r="T407" s="42" t="s">
        <v>750</v>
      </c>
      <c r="U407" s="42" t="s">
        <v>1221</v>
      </c>
      <c r="V407" s="42" t="s">
        <v>1170</v>
      </c>
      <c r="W407" s="42" t="s">
        <v>940</v>
      </c>
      <c r="X407" s="42">
        <v>200</v>
      </c>
    </row>
    <row r="408" spans="1:24" hidden="1">
      <c r="A408" s="42" t="s">
        <v>3073</v>
      </c>
      <c r="B408" s="42" t="s">
        <v>3074</v>
      </c>
      <c r="D408" s="42" t="s">
        <v>3075</v>
      </c>
      <c r="E408" s="42" t="s">
        <v>3076</v>
      </c>
      <c r="F408" s="42" t="s">
        <v>746</v>
      </c>
      <c r="G408" s="42" t="s">
        <v>3077</v>
      </c>
      <c r="H408" s="42" t="s">
        <v>3078</v>
      </c>
      <c r="J408" s="42">
        <v>11000</v>
      </c>
      <c r="K408" s="42">
        <v>45000</v>
      </c>
      <c r="M408" s="42" t="e">
        <f>VLOOKUP(H408,[1]视频!$G$2:$M$83,6,FALSE)</f>
        <v>#N/A</v>
      </c>
      <c r="N408" s="68">
        <f t="shared" si="80"/>
        <v>4.0909090909090908</v>
      </c>
      <c r="O408" s="68">
        <f t="shared" si="81"/>
        <v>1.8181818181818181E-2</v>
      </c>
      <c r="P408" s="68">
        <f t="shared" ref="P408:P411" si="85">U408/K408</f>
        <v>6.6666666666666671E-3</v>
      </c>
      <c r="Q408" s="42" t="s">
        <v>747</v>
      </c>
      <c r="R408" s="42" t="s">
        <v>1225</v>
      </c>
      <c r="S408" s="42" t="s">
        <v>749</v>
      </c>
      <c r="T408" s="42" t="s">
        <v>750</v>
      </c>
      <c r="U408" s="42">
        <v>300</v>
      </c>
      <c r="V408" s="42" t="s">
        <v>3079</v>
      </c>
      <c r="W408" s="42" t="s">
        <v>3080</v>
      </c>
      <c r="X408" s="42">
        <v>200</v>
      </c>
    </row>
    <row r="409" spans="1:24" hidden="1">
      <c r="A409" s="42" t="s">
        <v>3081</v>
      </c>
      <c r="B409" s="42" t="s">
        <v>3082</v>
      </c>
      <c r="D409" s="42" t="s">
        <v>3083</v>
      </c>
      <c r="E409" s="42" t="s">
        <v>3084</v>
      </c>
      <c r="F409" s="42" t="s">
        <v>759</v>
      </c>
      <c r="G409" s="42" t="s">
        <v>3085</v>
      </c>
      <c r="H409" s="42" t="s">
        <v>3086</v>
      </c>
      <c r="I409" s="44"/>
      <c r="J409" s="42">
        <v>14000</v>
      </c>
      <c r="K409" s="42">
        <v>70000</v>
      </c>
      <c r="M409" s="42" t="e">
        <f>VLOOKUP(H409,[1]视频!$G$2:$M$83,6,FALSE)</f>
        <v>#N/A</v>
      </c>
      <c r="N409" s="68">
        <f t="shared" si="80"/>
        <v>5</v>
      </c>
      <c r="O409" s="68">
        <f t="shared" si="81"/>
        <v>1.4285714285714285E-2</v>
      </c>
      <c r="P409" s="68">
        <f t="shared" ref="P409:P415" si="86">X409/K409</f>
        <v>2.8571428571428571E-3</v>
      </c>
      <c r="Q409" s="42" t="s">
        <v>1252</v>
      </c>
      <c r="R409" s="42" t="s">
        <v>1423</v>
      </c>
      <c r="S409" s="42" t="s">
        <v>852</v>
      </c>
      <c r="T409" s="42" t="s">
        <v>399</v>
      </c>
      <c r="U409" s="42" t="s">
        <v>1169</v>
      </c>
      <c r="V409" s="42" t="s">
        <v>826</v>
      </c>
      <c r="W409" s="42" t="s">
        <v>1911</v>
      </c>
      <c r="X409" s="42">
        <v>200</v>
      </c>
    </row>
    <row r="410" spans="1:24" hidden="1">
      <c r="A410" s="42" t="s">
        <v>3087</v>
      </c>
      <c r="B410" s="42" t="s">
        <v>3088</v>
      </c>
      <c r="D410" s="42" t="s">
        <v>3089</v>
      </c>
      <c r="E410" s="42" t="s">
        <v>3090</v>
      </c>
      <c r="F410" s="42" t="s">
        <v>746</v>
      </c>
      <c r="G410" s="42" t="s">
        <v>3091</v>
      </c>
      <c r="H410" s="42" t="s">
        <v>3092</v>
      </c>
      <c r="J410" s="42">
        <v>20000</v>
      </c>
      <c r="K410" s="42">
        <v>81000</v>
      </c>
      <c r="M410" s="42" t="e">
        <f>VLOOKUP(H410,[1]视频!$G$2:$M$83,6,FALSE)</f>
        <v>#N/A</v>
      </c>
      <c r="N410" s="68">
        <f t="shared" si="80"/>
        <v>4.05</v>
      </c>
      <c r="O410" s="68">
        <f t="shared" si="81"/>
        <v>0.01</v>
      </c>
      <c r="P410" s="68">
        <f t="shared" si="85"/>
        <v>3.7037037037037038E-3</v>
      </c>
      <c r="Q410" s="42" t="s">
        <v>747</v>
      </c>
      <c r="R410" s="42" t="s">
        <v>967</v>
      </c>
      <c r="S410" s="42" t="s">
        <v>782</v>
      </c>
      <c r="T410" s="42" t="s">
        <v>399</v>
      </c>
      <c r="U410" s="42">
        <v>300</v>
      </c>
      <c r="V410" s="42" t="s">
        <v>3093</v>
      </c>
      <c r="W410" s="42" t="s">
        <v>828</v>
      </c>
      <c r="X410" s="42">
        <v>200</v>
      </c>
    </row>
    <row r="411" spans="1:24" hidden="1">
      <c r="A411" s="42" t="s">
        <v>3094</v>
      </c>
      <c r="B411" s="42" t="s">
        <v>3095</v>
      </c>
      <c r="D411" s="42" t="s">
        <v>3096</v>
      </c>
      <c r="E411" s="42" t="s">
        <v>3097</v>
      </c>
      <c r="F411" s="42" t="s">
        <v>746</v>
      </c>
      <c r="G411" s="42" t="s">
        <v>3098</v>
      </c>
      <c r="H411" s="42" t="s">
        <v>3099</v>
      </c>
      <c r="J411" s="42">
        <v>21000</v>
      </c>
      <c r="K411" s="42">
        <v>85000</v>
      </c>
      <c r="M411" s="42" t="e">
        <f>VLOOKUP(H411,[1]视频!$G$2:$M$83,6,FALSE)</f>
        <v>#N/A</v>
      </c>
      <c r="N411" s="68">
        <f t="shared" si="80"/>
        <v>4.0476190476190474</v>
      </c>
      <c r="O411" s="68">
        <f t="shared" si="81"/>
        <v>9.5238095238095247E-3</v>
      </c>
      <c r="P411" s="68">
        <f t="shared" si="85"/>
        <v>3.5294117647058825E-3</v>
      </c>
      <c r="Q411" s="42" t="s">
        <v>747</v>
      </c>
      <c r="R411" s="42" t="s">
        <v>2206</v>
      </c>
      <c r="S411" s="42" t="s">
        <v>791</v>
      </c>
      <c r="T411" s="42" t="s">
        <v>399</v>
      </c>
      <c r="U411" s="42">
        <v>300</v>
      </c>
      <c r="V411" s="42" t="s">
        <v>3100</v>
      </c>
      <c r="W411" s="42" t="s">
        <v>999</v>
      </c>
      <c r="X411" s="42">
        <v>200</v>
      </c>
    </row>
    <row r="412" spans="1:24" hidden="1">
      <c r="A412" s="42" t="s">
        <v>3101</v>
      </c>
      <c r="B412" s="42" t="s">
        <v>3102</v>
      </c>
      <c r="D412" s="42" t="s">
        <v>3103</v>
      </c>
      <c r="E412" s="42" t="s">
        <v>3104</v>
      </c>
      <c r="F412" s="42" t="s">
        <v>759</v>
      </c>
      <c r="G412" s="42" t="s">
        <v>3105</v>
      </c>
      <c r="H412" s="42" t="s">
        <v>3106</v>
      </c>
      <c r="J412" s="42">
        <v>12000</v>
      </c>
      <c r="K412" s="42">
        <v>59000</v>
      </c>
      <c r="M412" s="42" t="e">
        <f>VLOOKUP(H412,[1]视频!$G$2:$M$83,6,FALSE)</f>
        <v>#N/A</v>
      </c>
      <c r="N412" s="68">
        <f t="shared" si="80"/>
        <v>4.916666666666667</v>
      </c>
      <c r="O412" s="68">
        <f t="shared" si="81"/>
        <v>1.6666666666666666E-2</v>
      </c>
      <c r="P412" s="68">
        <f t="shared" si="86"/>
        <v>3.3898305084745762E-3</v>
      </c>
      <c r="Q412" s="42" t="s">
        <v>762</v>
      </c>
      <c r="R412" s="42" t="s">
        <v>753</v>
      </c>
      <c r="S412" s="42" t="s">
        <v>749</v>
      </c>
      <c r="T412" s="42" t="s">
        <v>859</v>
      </c>
      <c r="U412" s="42" t="s">
        <v>1169</v>
      </c>
      <c r="V412" s="42" t="s">
        <v>1170</v>
      </c>
      <c r="W412" s="42" t="s">
        <v>1047</v>
      </c>
      <c r="X412" s="42">
        <v>200</v>
      </c>
    </row>
    <row r="413" spans="1:24" hidden="1">
      <c r="A413" s="42" t="s">
        <v>3107</v>
      </c>
      <c r="B413" s="42" t="s">
        <v>3108</v>
      </c>
      <c r="D413" s="42" t="s">
        <v>3109</v>
      </c>
      <c r="E413" s="42" t="s">
        <v>3110</v>
      </c>
      <c r="F413" s="42" t="s">
        <v>759</v>
      </c>
      <c r="G413" s="42" t="s">
        <v>3111</v>
      </c>
      <c r="H413" s="42" t="s">
        <v>3112</v>
      </c>
      <c r="J413" s="42">
        <v>46000</v>
      </c>
      <c r="K413" s="42">
        <v>423000</v>
      </c>
      <c r="M413" s="42" t="e">
        <f>VLOOKUP(H413,[1]视频!$G$2:$M$83,6,FALSE)</f>
        <v>#N/A</v>
      </c>
      <c r="N413" s="68">
        <f t="shared" si="80"/>
        <v>9.195652173913043</v>
      </c>
      <c r="O413" s="68">
        <f t="shared" si="81"/>
        <v>6.5217391304347823E-3</v>
      </c>
      <c r="P413" s="68">
        <f t="shared" si="86"/>
        <v>7.0921985815602842E-4</v>
      </c>
      <c r="Q413" s="42" t="s">
        <v>747</v>
      </c>
      <c r="R413" s="42" t="s">
        <v>1477</v>
      </c>
      <c r="S413" s="42" t="s">
        <v>1799</v>
      </c>
      <c r="T413" s="42" t="s">
        <v>399</v>
      </c>
      <c r="U413" s="42" t="s">
        <v>1221</v>
      </c>
      <c r="V413" s="42" t="s">
        <v>3113</v>
      </c>
      <c r="W413" s="42" t="s">
        <v>755</v>
      </c>
      <c r="X413" s="42">
        <v>300</v>
      </c>
    </row>
    <row r="414" spans="1:24" hidden="1">
      <c r="A414" s="42" t="s">
        <v>3114</v>
      </c>
      <c r="B414" s="42" t="s">
        <v>3115</v>
      </c>
      <c r="D414" s="42" t="s">
        <v>3116</v>
      </c>
      <c r="E414" s="42" t="s">
        <v>3117</v>
      </c>
      <c r="F414" s="42" t="s">
        <v>746</v>
      </c>
      <c r="G414" s="42" t="s">
        <v>3115</v>
      </c>
      <c r="H414" s="42" t="s">
        <v>3118</v>
      </c>
      <c r="J414" s="42">
        <v>38000</v>
      </c>
      <c r="K414" s="42">
        <v>111000</v>
      </c>
      <c r="M414" s="42" t="e">
        <f>VLOOKUP(H414,[1]视频!$G$2:$M$83,6,FALSE)</f>
        <v>#N/A</v>
      </c>
      <c r="N414" s="68">
        <f t="shared" si="80"/>
        <v>2.9210526315789473</v>
      </c>
      <c r="O414" s="68">
        <f t="shared" si="81"/>
        <v>7.8947368421052634E-3</v>
      </c>
      <c r="P414" s="68">
        <f t="shared" si="86"/>
        <v>2.7027027027027029E-3</v>
      </c>
      <c r="Q414" s="42" t="s">
        <v>747</v>
      </c>
      <c r="R414" s="42" t="s">
        <v>2003</v>
      </c>
      <c r="S414" s="42" t="s">
        <v>852</v>
      </c>
      <c r="T414" s="42" t="s">
        <v>859</v>
      </c>
      <c r="U414" s="42" t="s">
        <v>1221</v>
      </c>
      <c r="V414" s="42" t="s">
        <v>1170</v>
      </c>
      <c r="W414" s="42" t="s">
        <v>798</v>
      </c>
      <c r="X414" s="42">
        <v>300</v>
      </c>
    </row>
    <row r="415" spans="1:24" hidden="1">
      <c r="A415" s="42" t="s">
        <v>3119</v>
      </c>
      <c r="B415" s="42" t="s">
        <v>3120</v>
      </c>
      <c r="D415" s="42" t="s">
        <v>3121</v>
      </c>
      <c r="E415" s="42" t="s">
        <v>3122</v>
      </c>
      <c r="F415" s="42" t="s">
        <v>746</v>
      </c>
      <c r="G415" s="42" t="s">
        <v>3120</v>
      </c>
      <c r="H415" s="42" t="s">
        <v>3123</v>
      </c>
      <c r="J415" s="42">
        <v>40000</v>
      </c>
      <c r="K415" s="42">
        <v>103000</v>
      </c>
      <c r="M415" s="42" t="e">
        <f>VLOOKUP(H415,[1]视频!$G$2:$M$83,6,FALSE)</f>
        <v>#N/A</v>
      </c>
      <c r="N415" s="68">
        <f t="shared" si="80"/>
        <v>2.5750000000000002</v>
      </c>
      <c r="O415" s="68">
        <f t="shared" si="81"/>
        <v>7.4999999999999997E-3</v>
      </c>
      <c r="P415" s="68">
        <f t="shared" si="86"/>
        <v>2.9126213592233011E-3</v>
      </c>
      <c r="Q415" s="42" t="s">
        <v>747</v>
      </c>
      <c r="R415" s="42" t="s">
        <v>2003</v>
      </c>
      <c r="S415" s="42" t="s">
        <v>749</v>
      </c>
      <c r="T415" s="42" t="s">
        <v>859</v>
      </c>
      <c r="U415" s="42" t="s">
        <v>1221</v>
      </c>
      <c r="V415" s="42" t="s">
        <v>1851</v>
      </c>
      <c r="W415" s="42" t="s">
        <v>798</v>
      </c>
      <c r="X415" s="42">
        <v>300</v>
      </c>
    </row>
    <row r="416" spans="1:24" hidden="1">
      <c r="A416" s="42" t="s">
        <v>3124</v>
      </c>
      <c r="B416" s="42" t="s">
        <v>3125</v>
      </c>
      <c r="D416" s="42" t="s">
        <v>3126</v>
      </c>
      <c r="E416" s="42" t="s">
        <v>3127</v>
      </c>
      <c r="F416" s="42" t="s">
        <v>746</v>
      </c>
      <c r="G416" s="42" t="s">
        <v>3128</v>
      </c>
      <c r="H416" s="42" t="s">
        <v>3129</v>
      </c>
      <c r="J416" s="42">
        <v>11011</v>
      </c>
      <c r="K416" s="42">
        <v>44400</v>
      </c>
      <c r="M416" s="42" t="e">
        <f>VLOOKUP(H416,[1]视频!$G$2:$M$83,6,FALSE)</f>
        <v>#N/A</v>
      </c>
      <c r="N416" s="68">
        <f t="shared" si="80"/>
        <v>4.0323313050585776</v>
      </c>
      <c r="O416" s="68">
        <f t="shared" si="81"/>
        <v>1.8163654527290889E-2</v>
      </c>
      <c r="P416" s="68">
        <f>U416/K416</f>
        <v>6.7567567567567571E-3</v>
      </c>
      <c r="Q416" s="42" t="s">
        <v>747</v>
      </c>
      <c r="R416" s="42" t="s">
        <v>3130</v>
      </c>
      <c r="S416" s="42" t="s">
        <v>2481</v>
      </c>
      <c r="T416" s="42" t="s">
        <v>399</v>
      </c>
      <c r="U416" s="42">
        <v>300</v>
      </c>
      <c r="V416" s="42" t="s">
        <v>3131</v>
      </c>
      <c r="W416" s="42" t="s">
        <v>1907</v>
      </c>
      <c r="X416" s="42">
        <v>200</v>
      </c>
    </row>
    <row r="417" spans="1:24" hidden="1">
      <c r="A417" s="42" t="s">
        <v>3132</v>
      </c>
      <c r="B417" s="42" t="s">
        <v>3133</v>
      </c>
      <c r="D417" s="42" t="s">
        <v>3134</v>
      </c>
      <c r="E417" s="42" t="s">
        <v>3135</v>
      </c>
      <c r="F417" s="42" t="s">
        <v>746</v>
      </c>
      <c r="G417" s="42" t="s">
        <v>3136</v>
      </c>
      <c r="H417" s="42" t="s">
        <v>3137</v>
      </c>
      <c r="J417" s="42">
        <v>11000</v>
      </c>
      <c r="K417" s="42">
        <v>42000</v>
      </c>
      <c r="M417" s="42" t="e">
        <f>VLOOKUP(H417,[1]视频!$G$2:$M$83,6,FALSE)</f>
        <v>#N/A</v>
      </c>
      <c r="N417" s="68">
        <f t="shared" si="80"/>
        <v>3.8181818181818183</v>
      </c>
      <c r="O417" s="68">
        <f t="shared" si="81"/>
        <v>1.8181818181818181E-2</v>
      </c>
      <c r="P417" s="68">
        <f t="shared" ref="P417:P420" si="87">X417/K417</f>
        <v>4.7619047619047623E-3</v>
      </c>
      <c r="Q417" s="42" t="s">
        <v>772</v>
      </c>
      <c r="R417" s="42" t="s">
        <v>1280</v>
      </c>
      <c r="S417" s="42" t="s">
        <v>3138</v>
      </c>
      <c r="T417" s="42" t="s">
        <v>750</v>
      </c>
      <c r="U417" s="42" t="s">
        <v>1169</v>
      </c>
      <c r="V417" s="42" t="s">
        <v>1170</v>
      </c>
      <c r="W417" s="42" t="s">
        <v>766</v>
      </c>
      <c r="X417" s="42">
        <v>200</v>
      </c>
    </row>
    <row r="418" spans="1:24" hidden="1">
      <c r="A418" s="42" t="s">
        <v>3139</v>
      </c>
      <c r="B418" s="42" t="s">
        <v>3140</v>
      </c>
      <c r="D418" s="42" t="s">
        <v>3141</v>
      </c>
      <c r="E418" s="42" t="s">
        <v>3142</v>
      </c>
      <c r="F418" s="42" t="s">
        <v>746</v>
      </c>
      <c r="G418" s="42" t="s">
        <v>3140</v>
      </c>
      <c r="H418" s="42" t="s">
        <v>3143</v>
      </c>
      <c r="J418" s="42">
        <v>21000</v>
      </c>
      <c r="K418" s="42">
        <v>96000</v>
      </c>
      <c r="M418" s="42" t="e">
        <f>VLOOKUP(H418,[1]视频!$G$2:$M$83,6,FALSE)</f>
        <v>#N/A</v>
      </c>
      <c r="N418" s="68">
        <f t="shared" si="80"/>
        <v>4.5714285714285712</v>
      </c>
      <c r="O418" s="68">
        <f t="shared" si="81"/>
        <v>9.5238095238095247E-3</v>
      </c>
      <c r="P418" s="68">
        <f t="shared" si="87"/>
        <v>2.0833333333333333E-3</v>
      </c>
      <c r="Q418" s="42" t="s">
        <v>747</v>
      </c>
      <c r="R418" s="42" t="s">
        <v>781</v>
      </c>
      <c r="S418" s="42" t="s">
        <v>791</v>
      </c>
      <c r="T418" s="42" t="s">
        <v>1171</v>
      </c>
      <c r="U418" s="42" t="s">
        <v>1169</v>
      </c>
      <c r="V418" s="42" t="s">
        <v>1170</v>
      </c>
      <c r="W418" s="42" t="s">
        <v>766</v>
      </c>
      <c r="X418" s="42">
        <v>200</v>
      </c>
    </row>
    <row r="419" spans="1:24" hidden="1">
      <c r="A419" s="42" t="s">
        <v>3144</v>
      </c>
      <c r="B419" s="42" t="s">
        <v>3145</v>
      </c>
      <c r="D419" s="42" t="s">
        <v>3146</v>
      </c>
      <c r="E419" s="42" t="s">
        <v>3147</v>
      </c>
      <c r="F419" s="42" t="s">
        <v>759</v>
      </c>
      <c r="G419" s="42" t="s">
        <v>3148</v>
      </c>
      <c r="H419" s="42" t="s">
        <v>3149</v>
      </c>
      <c r="J419" s="42">
        <v>52000</v>
      </c>
      <c r="K419" s="42">
        <v>147000</v>
      </c>
      <c r="M419" s="42" t="e">
        <f>VLOOKUP(H419,[1]视频!$G$2:$M$83,6,FALSE)</f>
        <v>#N/A</v>
      </c>
      <c r="N419" s="68">
        <f t="shared" si="80"/>
        <v>2.8269230769230771</v>
      </c>
      <c r="O419" s="68">
        <f t="shared" si="81"/>
        <v>5.7692307692307696E-3</v>
      </c>
      <c r="P419" s="68">
        <f t="shared" si="87"/>
        <v>2.0408163265306124E-3</v>
      </c>
      <c r="Q419" s="42" t="s">
        <v>772</v>
      </c>
      <c r="R419" s="42" t="s">
        <v>1306</v>
      </c>
      <c r="S419" s="42" t="s">
        <v>782</v>
      </c>
      <c r="T419" s="42" t="s">
        <v>750</v>
      </c>
      <c r="U419" s="42" t="s">
        <v>1221</v>
      </c>
      <c r="V419" s="42" t="s">
        <v>3150</v>
      </c>
      <c r="W419" s="42" t="s">
        <v>1047</v>
      </c>
      <c r="X419" s="42">
        <v>300</v>
      </c>
    </row>
    <row r="420" spans="1:24" hidden="1">
      <c r="A420" s="42" t="s">
        <v>3151</v>
      </c>
      <c r="B420" s="42" t="s">
        <v>3152</v>
      </c>
      <c r="D420" s="42" t="s">
        <v>3153</v>
      </c>
      <c r="E420" s="42" t="s">
        <v>3154</v>
      </c>
      <c r="F420" s="42" t="s">
        <v>746</v>
      </c>
      <c r="G420" s="42" t="s">
        <v>3155</v>
      </c>
      <c r="H420" s="42" t="s">
        <v>3156</v>
      </c>
      <c r="J420" s="42">
        <v>33000</v>
      </c>
      <c r="K420" s="42">
        <v>165000</v>
      </c>
      <c r="M420" s="42" t="e">
        <f>VLOOKUP(H420,[1]视频!$G$2:$M$83,6,FALSE)</f>
        <v>#N/A</v>
      </c>
      <c r="N420" s="68">
        <f t="shared" si="80"/>
        <v>5</v>
      </c>
      <c r="O420" s="68">
        <f t="shared" si="81"/>
        <v>6.0606060606060606E-3</v>
      </c>
      <c r="P420" s="68">
        <f t="shared" si="87"/>
        <v>1.2121212121212121E-3</v>
      </c>
      <c r="Q420" s="42" t="s">
        <v>747</v>
      </c>
      <c r="R420" s="42" t="s">
        <v>3157</v>
      </c>
      <c r="S420" s="42" t="s">
        <v>1168</v>
      </c>
      <c r="T420" s="42" t="s">
        <v>859</v>
      </c>
      <c r="U420" s="42" t="s">
        <v>1169</v>
      </c>
      <c r="V420" s="42" t="s">
        <v>1170</v>
      </c>
      <c r="W420" s="42" t="s">
        <v>798</v>
      </c>
      <c r="X420" s="42">
        <v>200</v>
      </c>
    </row>
    <row r="421" spans="1:24" hidden="1">
      <c r="A421" s="42" t="s">
        <v>3158</v>
      </c>
      <c r="B421" s="42" t="s">
        <v>3159</v>
      </c>
      <c r="D421" s="42" t="s">
        <v>3160</v>
      </c>
      <c r="E421" s="42" t="s">
        <v>3161</v>
      </c>
      <c r="F421" s="42" t="s">
        <v>746</v>
      </c>
      <c r="G421" s="42" t="s">
        <v>3162</v>
      </c>
      <c r="H421" s="42" t="s">
        <v>3163</v>
      </c>
      <c r="I421" s="44"/>
      <c r="J421" s="42">
        <v>13</v>
      </c>
      <c r="K421" s="42">
        <v>91</v>
      </c>
      <c r="M421" s="42" t="e">
        <f>VLOOKUP(H421,[1]视频!$G$2:$M$83,6,FALSE)</f>
        <v>#N/A</v>
      </c>
      <c r="N421" s="68">
        <f t="shared" si="80"/>
        <v>7</v>
      </c>
      <c r="O421" s="68">
        <f t="shared" si="81"/>
        <v>0</v>
      </c>
      <c r="P421" s="68">
        <f>U421/K421</f>
        <v>0</v>
      </c>
      <c r="Q421" s="42" t="s">
        <v>3164</v>
      </c>
      <c r="R421" s="42" t="s">
        <v>889</v>
      </c>
      <c r="S421" s="42" t="s">
        <v>3165</v>
      </c>
      <c r="T421" s="42" t="s">
        <v>827</v>
      </c>
      <c r="U421" s="42">
        <v>0</v>
      </c>
      <c r="V421" s="42" t="s">
        <v>3163</v>
      </c>
      <c r="W421" s="42" t="s">
        <v>849</v>
      </c>
      <c r="X421" s="42">
        <v>0</v>
      </c>
    </row>
    <row r="422" spans="1:24" hidden="1">
      <c r="A422" s="42" t="s">
        <v>3166</v>
      </c>
      <c r="B422" s="42" t="s">
        <v>3167</v>
      </c>
      <c r="D422" s="42" t="s">
        <v>3168</v>
      </c>
      <c r="E422" s="42" t="s">
        <v>3169</v>
      </c>
      <c r="F422" s="42" t="s">
        <v>837</v>
      </c>
      <c r="G422" s="42" t="s">
        <v>3170</v>
      </c>
      <c r="H422" s="42" t="s">
        <v>3171</v>
      </c>
      <c r="J422" s="42">
        <v>22000</v>
      </c>
      <c r="K422" s="42">
        <v>49000</v>
      </c>
      <c r="M422" s="42" t="e">
        <f>VLOOKUP(H422,[1]视频!$G$2:$M$83,6,FALSE)</f>
        <v>#N/A</v>
      </c>
      <c r="N422" s="68">
        <f t="shared" si="80"/>
        <v>2.2272727272727271</v>
      </c>
      <c r="O422" s="68">
        <f t="shared" si="81"/>
        <v>9.0909090909090905E-3</v>
      </c>
      <c r="P422" s="68">
        <f t="shared" ref="P422:P424" si="88">X422/K422</f>
        <v>4.0816326530612249E-3</v>
      </c>
      <c r="Q422" s="42" t="s">
        <v>772</v>
      </c>
      <c r="R422" s="42" t="s">
        <v>3172</v>
      </c>
      <c r="S422" s="42" t="s">
        <v>749</v>
      </c>
      <c r="T422" s="42" t="s">
        <v>859</v>
      </c>
      <c r="U422" s="42" t="s">
        <v>1169</v>
      </c>
      <c r="V422" s="42" t="s">
        <v>3173</v>
      </c>
      <c r="W422" s="42" t="s">
        <v>755</v>
      </c>
      <c r="X422" s="42">
        <v>200</v>
      </c>
    </row>
    <row r="423" spans="1:24" hidden="1">
      <c r="A423" s="42" t="s">
        <v>3174</v>
      </c>
      <c r="B423" s="42" t="s">
        <v>3175</v>
      </c>
      <c r="D423" s="42" t="s">
        <v>3176</v>
      </c>
      <c r="E423" s="42" t="s">
        <v>3177</v>
      </c>
      <c r="F423" s="42" t="s">
        <v>746</v>
      </c>
      <c r="G423" s="42" t="s">
        <v>3176</v>
      </c>
      <c r="H423" s="42" t="s">
        <v>3178</v>
      </c>
      <c r="J423" s="42">
        <v>14000</v>
      </c>
      <c r="K423" s="42">
        <v>27000</v>
      </c>
      <c r="M423" s="42" t="e">
        <f>VLOOKUP(H423,[1]视频!$G$2:$M$83,6,FALSE)</f>
        <v>#N/A</v>
      </c>
      <c r="N423" s="68">
        <f t="shared" si="80"/>
        <v>1.9285714285714286</v>
      </c>
      <c r="O423" s="68">
        <f t="shared" si="81"/>
        <v>1.4285714285714285E-2</v>
      </c>
      <c r="P423" s="68">
        <f t="shared" si="88"/>
        <v>7.4074074074074077E-3</v>
      </c>
      <c r="Q423" s="42" t="s">
        <v>747</v>
      </c>
      <c r="R423" s="42" t="s">
        <v>2213</v>
      </c>
      <c r="S423" s="42" t="s">
        <v>37</v>
      </c>
      <c r="T423" s="42" t="s">
        <v>3179</v>
      </c>
      <c r="U423" s="42" t="s">
        <v>1169</v>
      </c>
      <c r="V423" s="42" t="s">
        <v>1170</v>
      </c>
      <c r="W423" s="42" t="s">
        <v>820</v>
      </c>
      <c r="X423" s="42">
        <v>200</v>
      </c>
    </row>
    <row r="424" spans="1:24" hidden="1">
      <c r="A424" s="42" t="s">
        <v>3180</v>
      </c>
      <c r="B424" s="42" t="s">
        <v>3181</v>
      </c>
      <c r="D424" s="42" t="s">
        <v>3182</v>
      </c>
      <c r="E424" s="42" t="s">
        <v>3183</v>
      </c>
      <c r="F424" s="42" t="s">
        <v>746</v>
      </c>
      <c r="G424" s="42" t="s">
        <v>3184</v>
      </c>
      <c r="H424" s="42" t="s">
        <v>3185</v>
      </c>
      <c r="J424" s="42">
        <v>31000</v>
      </c>
      <c r="K424" s="42">
        <v>88000</v>
      </c>
      <c r="M424" s="42" t="e">
        <f>VLOOKUP(H424,[1]视频!$G$2:$M$83,6,FALSE)</f>
        <v>#N/A</v>
      </c>
      <c r="N424" s="68">
        <f t="shared" si="80"/>
        <v>2.838709677419355</v>
      </c>
      <c r="O424" s="68">
        <f t="shared" si="81"/>
        <v>9.6774193548387101E-3</v>
      </c>
      <c r="P424" s="68">
        <f t="shared" si="88"/>
        <v>3.4090909090909089E-3</v>
      </c>
      <c r="Q424" s="42" t="s">
        <v>747</v>
      </c>
      <c r="R424" s="42" t="s">
        <v>1225</v>
      </c>
      <c r="S424" s="42" t="s">
        <v>818</v>
      </c>
      <c r="T424" s="42" t="s">
        <v>859</v>
      </c>
      <c r="U424" s="42" t="s">
        <v>1169</v>
      </c>
      <c r="V424" s="42" t="s">
        <v>826</v>
      </c>
      <c r="W424" s="42" t="s">
        <v>820</v>
      </c>
      <c r="X424" s="42">
        <v>300</v>
      </c>
    </row>
    <row r="425" spans="1:24">
      <c r="P425" s="68"/>
    </row>
  </sheetData>
  <autoFilter ref="A1:X424" xr:uid="{00000000-0009-0000-0000-000002000000}">
    <filterColumn colId="9">
      <customFilters>
        <customFilter operator="greaterThanOrEqual" val="10000"/>
      </customFilters>
    </filterColumn>
    <filterColumn colId="12">
      <filters>
        <filter val="0"/>
        <filter val="#N/A"/>
      </filters>
    </filterColumn>
    <filterColumn colId="13">
      <customFilters>
        <customFilter operator="greaterThanOrEqual" val="6"/>
      </customFilters>
    </filterColumn>
    <filterColumn colId="16">
      <filters>
        <filter val="彩妆"/>
        <filter val="护肤"/>
        <filter val="护肤,彩妆"/>
        <filter val="护肤,彩妆,健身"/>
        <filter val="护肤,彩妆,穿搭"/>
        <filter val="护肤,彩妆,美食"/>
        <filter val="护肤,美食"/>
      </filters>
    </filterColumn>
    <filterColumn colId="18">
      <filters>
        <filter val="小红书"/>
        <filter val="小红书 微博 绿洲"/>
        <filter val="小红书 微博dy"/>
        <filter val="小红书，淘宝，微博，知乎"/>
        <filter val="小红书b站"/>
        <filter val="微博"/>
        <filter val="微博 绿洲"/>
        <filter val="微博 绿洲都是万粉"/>
        <filter val="微博 美丽修行"/>
        <filter val="微博 美图"/>
        <filter val="微博，绿洲"/>
        <filter val="微博，美图"/>
        <filter val="微博小红书"/>
        <filter val="微博抖音"/>
        <filter val="微博结算前发布"/>
        <filter val="微博绿洲"/>
        <filter val="微博美图秀秀等"/>
        <filter val="无"/>
        <filter val="橘子"/>
        <filter val="绿洲"/>
        <filter val="美图"/>
        <filter val="美图 绿洲 微博"/>
        <filter val="美图 逛逛"/>
        <filter val="美图秀秀"/>
        <filter val="美图秀秀  西五街"/>
        <filter val="美图秀秀，微博"/>
        <filter val="考拉"/>
      </filters>
    </filterColumn>
    <filterColumn colId="19">
      <filters>
        <filter val="1"/>
        <filter val="2"/>
        <filter val="3"/>
        <filter val="3.5"/>
        <filter val="3-5"/>
        <filter val="3-7"/>
        <filter val="3天"/>
        <filter val="3天内"/>
        <filter val="4"/>
        <filter val="5"/>
        <filter val="5-7"/>
        <filter val="5天"/>
        <filter val="5天内"/>
        <filter val="6"/>
        <filter val="7"/>
        <filter val="7天"/>
        <filter val="7天内"/>
        <filter val="一周内"/>
      </filters>
    </filterColumn>
  </autoFilter>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58"/>
  <sheetViews>
    <sheetView topLeftCell="A31" workbookViewId="0">
      <selection activeCell="I42" sqref="I42"/>
    </sheetView>
  </sheetViews>
  <sheetFormatPr baseColWidth="10" defaultColWidth="8" defaultRowHeight="15"/>
  <cols>
    <col min="1" max="2" width="8" style="42"/>
    <col min="3" max="3" width="12.21875" style="42" customWidth="1"/>
    <col min="4" max="7" width="8" style="42"/>
    <col min="8" max="8" width="8" style="44"/>
    <col min="9" max="9" width="14.6640625" style="43" customWidth="1"/>
    <col min="10" max="12" width="8" style="42"/>
    <col min="13" max="13" width="8.33203125" style="42"/>
    <col min="14" max="16384" width="8" style="42"/>
  </cols>
  <sheetData>
    <row r="1" spans="1:22">
      <c r="A1" s="42" t="s">
        <v>727</v>
      </c>
      <c r="B1" s="42" t="s">
        <v>2</v>
      </c>
      <c r="C1" s="42" t="s">
        <v>3</v>
      </c>
      <c r="D1" s="42" t="s">
        <v>4</v>
      </c>
      <c r="E1" s="42" t="s">
        <v>5</v>
      </c>
      <c r="F1" s="45" t="s">
        <v>729</v>
      </c>
      <c r="G1" s="42" t="s">
        <v>6</v>
      </c>
      <c r="H1" s="44" t="s">
        <v>3186</v>
      </c>
      <c r="I1" s="43" t="s">
        <v>8</v>
      </c>
      <c r="J1" s="42" t="s">
        <v>731</v>
      </c>
      <c r="K1" s="63" t="s">
        <v>732</v>
      </c>
      <c r="L1" s="63" t="s">
        <v>733</v>
      </c>
      <c r="M1" s="64" t="s">
        <v>734</v>
      </c>
      <c r="N1" s="64" t="s">
        <v>735</v>
      </c>
      <c r="O1" s="64" t="s">
        <v>736</v>
      </c>
      <c r="P1" s="42" t="s">
        <v>737</v>
      </c>
      <c r="Q1" s="42" t="s">
        <v>738</v>
      </c>
      <c r="R1" s="42" t="s">
        <v>739</v>
      </c>
      <c r="S1" s="42" t="s">
        <v>740</v>
      </c>
      <c r="T1" s="42" t="s">
        <v>741</v>
      </c>
      <c r="U1" s="42" t="s">
        <v>742</v>
      </c>
      <c r="V1" s="42" t="s">
        <v>743</v>
      </c>
    </row>
    <row r="2" spans="1:22" s="57" customFormat="1" ht="14.1" customHeight="1">
      <c r="A2" s="57" t="s">
        <v>744</v>
      </c>
      <c r="B2" s="57" t="s">
        <v>639</v>
      </c>
      <c r="C2" s="57" t="s">
        <v>745</v>
      </c>
      <c r="D2" s="57" t="s">
        <v>640</v>
      </c>
      <c r="E2" s="58" t="s">
        <v>641</v>
      </c>
      <c r="G2" s="57">
        <v>10000</v>
      </c>
      <c r="I2" s="65">
        <v>13160887814</v>
      </c>
      <c r="J2" s="57" t="e">
        <f>VLOOKUP(I2,[2]Sheet!H:I,2,0)</f>
        <v>#N/A</v>
      </c>
      <c r="L2" s="57" t="s">
        <v>733</v>
      </c>
      <c r="M2" s="66">
        <v>28</v>
      </c>
      <c r="N2" s="66">
        <v>0.03</v>
      </c>
      <c r="O2" s="66">
        <v>1.07142857142857E-3</v>
      </c>
      <c r="P2" s="57" t="s">
        <v>747</v>
      </c>
      <c r="Q2" s="57" t="s">
        <v>748</v>
      </c>
      <c r="R2" s="57" t="s">
        <v>749</v>
      </c>
      <c r="S2" s="57" t="s">
        <v>750</v>
      </c>
      <c r="T2" s="57">
        <v>300</v>
      </c>
      <c r="U2" s="57" t="s">
        <v>641</v>
      </c>
      <c r="V2" s="57" t="s">
        <v>751</v>
      </c>
    </row>
    <row r="3" spans="1:22" s="57" customFormat="1">
      <c r="A3" s="57" t="s">
        <v>752</v>
      </c>
      <c r="B3" s="57" t="s">
        <v>692</v>
      </c>
      <c r="C3" s="57" t="s">
        <v>693</v>
      </c>
      <c r="D3" s="57" t="s">
        <v>692</v>
      </c>
      <c r="E3" s="57" t="s">
        <v>694</v>
      </c>
      <c r="F3" s="59"/>
      <c r="G3" s="57">
        <v>10000</v>
      </c>
      <c r="I3" s="65">
        <v>17675611328</v>
      </c>
      <c r="L3" s="57" t="s">
        <v>733</v>
      </c>
      <c r="M3" s="66">
        <v>24.1</v>
      </c>
      <c r="N3" s="66">
        <v>0.03</v>
      </c>
      <c r="O3" s="66">
        <v>1.2448132780083E-3</v>
      </c>
      <c r="P3" s="57" t="s">
        <v>747</v>
      </c>
      <c r="Q3" s="57" t="s">
        <v>753</v>
      </c>
      <c r="R3" s="57" t="s">
        <v>749</v>
      </c>
      <c r="S3" s="57" t="s">
        <v>754</v>
      </c>
      <c r="T3" s="57">
        <v>300</v>
      </c>
      <c r="U3" s="57" t="s">
        <v>694</v>
      </c>
      <c r="V3" s="57" t="s">
        <v>755</v>
      </c>
    </row>
    <row r="4" spans="1:22">
      <c r="A4" s="42" t="s">
        <v>776</v>
      </c>
      <c r="B4" s="42" t="s">
        <v>777</v>
      </c>
      <c r="C4" s="42" t="s">
        <v>778</v>
      </c>
      <c r="D4" s="42" t="s">
        <v>779</v>
      </c>
      <c r="E4" s="42" t="s">
        <v>780</v>
      </c>
      <c r="F4" s="44"/>
      <c r="G4" s="42">
        <v>11000</v>
      </c>
      <c r="H4" s="42"/>
      <c r="I4" s="67">
        <v>13750212167</v>
      </c>
      <c r="L4" s="42" t="s">
        <v>733</v>
      </c>
      <c r="M4" s="68">
        <v>22.727272727272702</v>
      </c>
      <c r="N4" s="68">
        <v>1.8181818181818198E-2</v>
      </c>
      <c r="O4" s="68">
        <v>1.1999999999999999E-3</v>
      </c>
      <c r="P4" s="42" t="s">
        <v>772</v>
      </c>
      <c r="Q4" s="42" t="s">
        <v>781</v>
      </c>
      <c r="R4" s="42" t="s">
        <v>782</v>
      </c>
      <c r="S4" s="42" t="s">
        <v>399</v>
      </c>
      <c r="T4" s="42">
        <v>300</v>
      </c>
      <c r="U4" s="42" t="s">
        <v>783</v>
      </c>
      <c r="V4" s="42" t="s">
        <v>784</v>
      </c>
    </row>
    <row r="5" spans="1:22">
      <c r="A5" s="42" t="s">
        <v>794</v>
      </c>
      <c r="B5" s="42" t="s">
        <v>795</v>
      </c>
      <c r="C5" s="42" t="s">
        <v>796</v>
      </c>
      <c r="D5" s="42" t="s">
        <v>795</v>
      </c>
      <c r="E5" s="60" t="s">
        <v>797</v>
      </c>
      <c r="F5" s="44"/>
      <c r="G5" s="42">
        <v>12000</v>
      </c>
      <c r="H5" s="42"/>
      <c r="I5" s="67">
        <v>13078893745</v>
      </c>
      <c r="L5" s="42" t="s">
        <v>733</v>
      </c>
      <c r="M5" s="68">
        <v>20.25</v>
      </c>
      <c r="N5" s="68">
        <v>2.5000000000000001E-2</v>
      </c>
      <c r="O5" s="68">
        <v>1.23456790123457E-3</v>
      </c>
      <c r="P5" s="42" t="s">
        <v>772</v>
      </c>
      <c r="Q5" s="42" t="s">
        <v>753</v>
      </c>
      <c r="R5" s="42" t="s">
        <v>749</v>
      </c>
      <c r="S5" s="42" t="s">
        <v>399</v>
      </c>
      <c r="T5" s="42">
        <v>300</v>
      </c>
      <c r="U5" s="42" t="s">
        <v>797</v>
      </c>
      <c r="V5" s="42" t="s">
        <v>798</v>
      </c>
    </row>
    <row r="6" spans="1:22" s="57" customFormat="1">
      <c r="A6" s="57" t="s">
        <v>799</v>
      </c>
      <c r="B6" s="57" t="s">
        <v>603</v>
      </c>
      <c r="C6" s="57" t="s">
        <v>604</v>
      </c>
      <c r="D6" s="57" t="s">
        <v>605</v>
      </c>
      <c r="E6" s="57" t="s">
        <v>606</v>
      </c>
      <c r="F6" s="59"/>
      <c r="G6" s="57">
        <v>11000</v>
      </c>
      <c r="I6" s="65">
        <v>17868140227</v>
      </c>
      <c r="L6" s="57" t="s">
        <v>733</v>
      </c>
      <c r="M6" s="66">
        <v>19.090909090909101</v>
      </c>
      <c r="N6" s="66">
        <v>2.7272727272727299E-2</v>
      </c>
      <c r="O6" s="66">
        <v>1.4285714285714301E-3</v>
      </c>
      <c r="P6" s="57" t="s">
        <v>772</v>
      </c>
      <c r="Q6" s="57" t="s">
        <v>800</v>
      </c>
      <c r="R6" s="57" t="s">
        <v>749</v>
      </c>
      <c r="S6" s="57" t="s">
        <v>399</v>
      </c>
      <c r="T6" s="57">
        <v>300</v>
      </c>
      <c r="U6" s="57" t="s">
        <v>606</v>
      </c>
      <c r="V6" s="57" t="s">
        <v>784</v>
      </c>
    </row>
    <row r="7" spans="1:22" s="57" customFormat="1">
      <c r="A7" s="57" t="s">
        <v>801</v>
      </c>
      <c r="B7" s="57" t="s">
        <v>699</v>
      </c>
      <c r="C7" s="57" t="s">
        <v>700</v>
      </c>
      <c r="D7" s="57" t="s">
        <v>699</v>
      </c>
      <c r="E7" s="58" t="s">
        <v>701</v>
      </c>
      <c r="F7" s="59"/>
      <c r="G7" s="57">
        <v>11000</v>
      </c>
      <c r="I7" s="65">
        <v>19937032372</v>
      </c>
      <c r="L7" s="57" t="s">
        <v>733</v>
      </c>
      <c r="M7" s="66">
        <v>17.272727272727298</v>
      </c>
      <c r="N7" s="66">
        <v>2.7272727272727299E-2</v>
      </c>
      <c r="O7" s="66">
        <v>1.57894736842105E-3</v>
      </c>
      <c r="P7" s="57" t="s">
        <v>747</v>
      </c>
      <c r="Q7" s="57" t="s">
        <v>802</v>
      </c>
      <c r="R7" s="57" t="s">
        <v>749</v>
      </c>
      <c r="S7" s="57" t="s">
        <v>754</v>
      </c>
      <c r="T7" s="57">
        <v>300</v>
      </c>
      <c r="U7" s="57" t="s">
        <v>701</v>
      </c>
      <c r="V7" s="57" t="s">
        <v>803</v>
      </c>
    </row>
    <row r="8" spans="1:22">
      <c r="A8" s="42" t="s">
        <v>808</v>
      </c>
      <c r="B8" s="42" t="s">
        <v>809</v>
      </c>
      <c r="C8" s="42" t="s">
        <v>810</v>
      </c>
      <c r="D8" s="42" t="s">
        <v>809</v>
      </c>
      <c r="E8" s="60" t="s">
        <v>811</v>
      </c>
      <c r="F8" s="44"/>
      <c r="G8" s="42">
        <v>13000</v>
      </c>
      <c r="H8" s="42"/>
      <c r="I8" s="67">
        <v>13866163024</v>
      </c>
      <c r="L8" s="42" t="s">
        <v>733</v>
      </c>
      <c r="M8" s="68">
        <v>16.307692307692299</v>
      </c>
      <c r="N8" s="68">
        <v>2.3076923076923099E-2</v>
      </c>
      <c r="O8" s="68">
        <v>1.4150943396226399E-3</v>
      </c>
      <c r="P8" s="42" t="s">
        <v>747</v>
      </c>
      <c r="Q8" s="42" t="s">
        <v>753</v>
      </c>
      <c r="R8" s="42" t="s">
        <v>749</v>
      </c>
      <c r="S8" s="42" t="s">
        <v>754</v>
      </c>
      <c r="T8" s="42">
        <v>300</v>
      </c>
      <c r="U8" s="42" t="s">
        <v>811</v>
      </c>
      <c r="V8" s="42" t="s">
        <v>755</v>
      </c>
    </row>
    <row r="9" spans="1:22">
      <c r="A9" s="42" t="s">
        <v>812</v>
      </c>
      <c r="B9" s="42" t="s">
        <v>813</v>
      </c>
      <c r="C9" s="42" t="s">
        <v>814</v>
      </c>
      <c r="D9" s="42" t="s">
        <v>816</v>
      </c>
      <c r="E9" s="60" t="s">
        <v>817</v>
      </c>
      <c r="G9" s="42">
        <v>11000</v>
      </c>
      <c r="H9" s="42"/>
      <c r="I9" s="43" t="s">
        <v>815</v>
      </c>
      <c r="L9" s="42" t="s">
        <v>733</v>
      </c>
      <c r="M9" s="68">
        <v>15.454545454545499</v>
      </c>
      <c r="N9" s="68">
        <v>1.8181818181818198E-2</v>
      </c>
      <c r="O9" s="68">
        <v>1.7647058823529399E-3</v>
      </c>
      <c r="P9" s="42" t="s">
        <v>747</v>
      </c>
      <c r="Q9" s="42" t="s">
        <v>753</v>
      </c>
      <c r="R9" s="42" t="s">
        <v>818</v>
      </c>
      <c r="S9" s="42" t="s">
        <v>399</v>
      </c>
      <c r="T9" s="42">
        <v>300</v>
      </c>
      <c r="U9" s="42" t="s">
        <v>819</v>
      </c>
      <c r="V9" s="42" t="s">
        <v>820</v>
      </c>
    </row>
    <row r="10" spans="1:22">
      <c r="A10" s="42" t="s">
        <v>829</v>
      </c>
      <c r="B10" s="42" t="s">
        <v>830</v>
      </c>
      <c r="C10" s="42" t="s">
        <v>831</v>
      </c>
      <c r="D10" s="42" t="s">
        <v>830</v>
      </c>
      <c r="E10" s="42" t="s">
        <v>832</v>
      </c>
      <c r="G10" s="42">
        <v>14000</v>
      </c>
      <c r="H10" s="42"/>
      <c r="I10" s="67">
        <v>18035154102</v>
      </c>
      <c r="L10" s="42" t="s">
        <v>733</v>
      </c>
      <c r="M10" s="68">
        <v>15</v>
      </c>
      <c r="N10" s="68">
        <v>2.1428571428571401E-2</v>
      </c>
      <c r="O10" s="68">
        <v>1.4285714285714301E-3</v>
      </c>
      <c r="P10" s="42" t="s">
        <v>747</v>
      </c>
      <c r="Q10" s="42" t="s">
        <v>833</v>
      </c>
      <c r="R10" s="42" t="s">
        <v>749</v>
      </c>
      <c r="S10" s="42" t="s">
        <v>399</v>
      </c>
      <c r="T10" s="42">
        <v>300</v>
      </c>
      <c r="U10" s="42" t="s">
        <v>832</v>
      </c>
      <c r="V10" s="42" t="s">
        <v>798</v>
      </c>
    </row>
    <row r="11" spans="1:22" s="57" customFormat="1">
      <c r="A11" s="57" t="s">
        <v>834</v>
      </c>
      <c r="B11" s="57" t="s">
        <v>835</v>
      </c>
      <c r="C11" s="57" t="s">
        <v>573</v>
      </c>
      <c r="D11" s="57" t="s">
        <v>574</v>
      </c>
      <c r="E11" s="58" t="s">
        <v>575</v>
      </c>
      <c r="F11" s="59"/>
      <c r="G11" s="57">
        <v>14000</v>
      </c>
      <c r="I11" s="69" t="s">
        <v>573</v>
      </c>
      <c r="L11" s="57" t="s">
        <v>733</v>
      </c>
      <c r="M11" s="66">
        <v>15</v>
      </c>
      <c r="N11" s="66">
        <v>2.1428571428571401E-2</v>
      </c>
      <c r="O11" s="66">
        <v>1.4285714285714301E-3</v>
      </c>
      <c r="P11" s="57" t="s">
        <v>747</v>
      </c>
      <c r="Q11" s="57" t="s">
        <v>753</v>
      </c>
      <c r="R11" s="57" t="s">
        <v>749</v>
      </c>
      <c r="S11" s="57" t="s">
        <v>399</v>
      </c>
      <c r="T11" s="57">
        <v>300</v>
      </c>
      <c r="U11" s="57" t="s">
        <v>575</v>
      </c>
      <c r="V11" s="57" t="s">
        <v>798</v>
      </c>
    </row>
    <row r="12" spans="1:22" s="57" customFormat="1">
      <c r="A12" s="57" t="s">
        <v>836</v>
      </c>
      <c r="B12" s="57" t="s">
        <v>678</v>
      </c>
      <c r="C12" s="57" t="s">
        <v>679</v>
      </c>
      <c r="D12" s="57" t="s">
        <v>680</v>
      </c>
      <c r="E12" s="58" t="s">
        <v>681</v>
      </c>
      <c r="F12" s="59"/>
      <c r="G12" s="57">
        <v>10500</v>
      </c>
      <c r="I12" s="65">
        <v>16503352699</v>
      </c>
      <c r="L12" s="57" t="s">
        <v>733</v>
      </c>
      <c r="M12" s="66">
        <v>14.8571428571429</v>
      </c>
      <c r="N12" s="66">
        <v>1.9047619047619001E-2</v>
      </c>
      <c r="O12" s="66">
        <v>1.9230769230769199E-3</v>
      </c>
      <c r="P12" s="57" t="s">
        <v>838</v>
      </c>
      <c r="Q12" s="57" t="s">
        <v>839</v>
      </c>
      <c r="R12" s="57" t="s">
        <v>840</v>
      </c>
      <c r="S12" s="57" t="s">
        <v>750</v>
      </c>
      <c r="T12" s="57">
        <v>300</v>
      </c>
      <c r="U12" s="57" t="s">
        <v>841</v>
      </c>
      <c r="V12" s="57" t="s">
        <v>755</v>
      </c>
    </row>
    <row r="13" spans="1:22">
      <c r="A13" s="42" t="s">
        <v>866</v>
      </c>
      <c r="B13" s="42" t="s">
        <v>867</v>
      </c>
      <c r="C13" s="42" t="s">
        <v>868</v>
      </c>
      <c r="D13" s="42" t="s">
        <v>867</v>
      </c>
      <c r="E13" s="42" t="s">
        <v>869</v>
      </c>
      <c r="G13" s="42">
        <v>11000</v>
      </c>
      <c r="H13" s="42"/>
      <c r="I13" s="67">
        <v>18290085448</v>
      </c>
      <c r="L13" s="42" t="s">
        <v>733</v>
      </c>
      <c r="M13" s="68">
        <v>12.7272727272727</v>
      </c>
      <c r="N13" s="68">
        <v>2.7272727272727299E-2</v>
      </c>
      <c r="O13" s="68">
        <v>2.1428571428571399E-3</v>
      </c>
      <c r="P13" s="42" t="s">
        <v>747</v>
      </c>
      <c r="Q13" s="42" t="s">
        <v>870</v>
      </c>
      <c r="R13" s="42" t="s">
        <v>749</v>
      </c>
      <c r="S13" s="42" t="s">
        <v>754</v>
      </c>
      <c r="T13" s="42">
        <v>300</v>
      </c>
      <c r="U13" s="42" t="s">
        <v>869</v>
      </c>
      <c r="V13" s="42" t="s">
        <v>871</v>
      </c>
    </row>
    <row r="14" spans="1:22" s="57" customFormat="1">
      <c r="A14" s="57" t="s">
        <v>872</v>
      </c>
      <c r="B14" s="57" t="s">
        <v>873</v>
      </c>
      <c r="C14" s="57" t="s">
        <v>557</v>
      </c>
      <c r="D14" s="57" t="s">
        <v>556</v>
      </c>
      <c r="E14" s="58" t="s">
        <v>874</v>
      </c>
      <c r="G14" s="57">
        <v>36000</v>
      </c>
      <c r="I14" s="65">
        <v>17820685036</v>
      </c>
      <c r="L14" s="57" t="s">
        <v>733</v>
      </c>
      <c r="M14" s="66">
        <v>12.1388888888889</v>
      </c>
      <c r="N14" s="66">
        <v>8.3333333333333297E-3</v>
      </c>
      <c r="O14" s="66">
        <v>1.1441647597254E-3</v>
      </c>
      <c r="P14" s="57" t="s">
        <v>747</v>
      </c>
      <c r="Q14" s="57" t="s">
        <v>753</v>
      </c>
      <c r="R14" s="57" t="s">
        <v>875</v>
      </c>
      <c r="S14" s="57" t="s">
        <v>876</v>
      </c>
      <c r="T14" s="57">
        <v>500</v>
      </c>
      <c r="U14" s="57" t="s">
        <v>877</v>
      </c>
      <c r="V14" s="57" t="s">
        <v>755</v>
      </c>
    </row>
    <row r="15" spans="1:22">
      <c r="A15" s="42" t="s">
        <v>878</v>
      </c>
      <c r="B15" s="42" t="s">
        <v>879</v>
      </c>
      <c r="C15" s="42" t="s">
        <v>880</v>
      </c>
      <c r="D15" s="42" t="s">
        <v>881</v>
      </c>
      <c r="E15" s="42" t="s">
        <v>882</v>
      </c>
      <c r="F15" s="44"/>
      <c r="G15" s="42">
        <v>17000</v>
      </c>
      <c r="H15" s="42"/>
      <c r="I15" s="67">
        <v>15360460761</v>
      </c>
      <c r="L15" s="42" t="s">
        <v>733</v>
      </c>
      <c r="M15" s="68">
        <v>11.9411764705882</v>
      </c>
      <c r="N15" s="68">
        <v>1.7647058823529401E-2</v>
      </c>
      <c r="O15" s="68">
        <v>1.47783251231527E-3</v>
      </c>
      <c r="P15" s="42" t="s">
        <v>747</v>
      </c>
      <c r="Q15" s="42" t="s">
        <v>753</v>
      </c>
      <c r="R15" s="42" t="s">
        <v>749</v>
      </c>
      <c r="S15" s="42" t="s">
        <v>750</v>
      </c>
      <c r="T15" s="42">
        <v>300</v>
      </c>
      <c r="U15" s="42" t="s">
        <v>882</v>
      </c>
      <c r="V15" s="42" t="s">
        <v>883</v>
      </c>
    </row>
    <row r="16" spans="1:22">
      <c r="A16" s="42" t="s">
        <v>890</v>
      </c>
      <c r="B16" s="42" t="s">
        <v>891</v>
      </c>
      <c r="C16" s="42" t="s">
        <v>892</v>
      </c>
      <c r="D16" s="42" t="s">
        <v>893</v>
      </c>
      <c r="E16" s="60" t="s">
        <v>894</v>
      </c>
      <c r="G16" s="42">
        <v>50477</v>
      </c>
      <c r="H16" s="42"/>
      <c r="I16" s="67">
        <v>15062606741</v>
      </c>
      <c r="L16" s="42" t="s">
        <v>733</v>
      </c>
      <c r="M16" s="68">
        <v>11.470570754997301</v>
      </c>
      <c r="N16" s="68">
        <v>5.9433009093250401E-3</v>
      </c>
      <c r="O16" s="68">
        <v>5.1813471502590704E-4</v>
      </c>
      <c r="P16" s="42" t="s">
        <v>772</v>
      </c>
      <c r="Q16" s="42" t="s">
        <v>895</v>
      </c>
      <c r="R16" s="42" t="s">
        <v>749</v>
      </c>
      <c r="S16" s="42" t="s">
        <v>399</v>
      </c>
      <c r="T16" s="42">
        <v>300</v>
      </c>
      <c r="U16" s="42" t="s">
        <v>896</v>
      </c>
      <c r="V16" s="42" t="s">
        <v>755</v>
      </c>
    </row>
    <row r="17" spans="1:23" s="57" customFormat="1">
      <c r="A17" s="57" t="s">
        <v>897</v>
      </c>
      <c r="B17" s="57" t="s">
        <v>588</v>
      </c>
      <c r="C17" s="57" t="s">
        <v>898</v>
      </c>
      <c r="D17" s="57" t="s">
        <v>588</v>
      </c>
      <c r="E17" s="58" t="s">
        <v>590</v>
      </c>
      <c r="F17" s="59"/>
      <c r="G17" s="57">
        <v>12000</v>
      </c>
      <c r="I17" s="65">
        <v>18476489117</v>
      </c>
      <c r="L17" s="57" t="s">
        <v>733</v>
      </c>
      <c r="M17" s="66">
        <v>11.25</v>
      </c>
      <c r="N17" s="66">
        <v>2.5000000000000001E-2</v>
      </c>
      <c r="O17" s="66">
        <v>2.2222222222222201E-3</v>
      </c>
      <c r="P17" s="57" t="s">
        <v>772</v>
      </c>
      <c r="Q17" s="57" t="s">
        <v>781</v>
      </c>
      <c r="R17" s="57" t="s">
        <v>749</v>
      </c>
      <c r="S17" s="57" t="s">
        <v>399</v>
      </c>
      <c r="T17" s="57">
        <v>300</v>
      </c>
      <c r="U17" s="57" t="s">
        <v>899</v>
      </c>
      <c r="V17" s="57" t="s">
        <v>798</v>
      </c>
    </row>
    <row r="18" spans="1:23" s="57" customFormat="1">
      <c r="A18" s="57" t="s">
        <v>900</v>
      </c>
      <c r="B18" s="57" t="s">
        <v>626</v>
      </c>
      <c r="C18" s="57" t="s">
        <v>901</v>
      </c>
      <c r="D18" s="57" t="s">
        <v>626</v>
      </c>
      <c r="E18" s="58" t="s">
        <v>902</v>
      </c>
      <c r="G18" s="57">
        <v>63000</v>
      </c>
      <c r="I18" s="65">
        <v>19182250912</v>
      </c>
      <c r="L18" s="57" t="s">
        <v>733</v>
      </c>
      <c r="M18" s="66">
        <v>10.9047619047619</v>
      </c>
      <c r="N18" s="66">
        <v>4.7619047619047597E-3</v>
      </c>
      <c r="O18" s="66">
        <v>7.27802037845706E-4</v>
      </c>
      <c r="P18" s="57" t="s">
        <v>747</v>
      </c>
      <c r="Q18" s="57" t="s">
        <v>903</v>
      </c>
      <c r="R18" s="57" t="s">
        <v>749</v>
      </c>
      <c r="S18" s="57" t="s">
        <v>859</v>
      </c>
      <c r="T18" s="57">
        <v>500</v>
      </c>
      <c r="U18" s="57" t="s">
        <v>904</v>
      </c>
      <c r="V18" s="57" t="s">
        <v>755</v>
      </c>
    </row>
    <row r="19" spans="1:23" s="57" customFormat="1">
      <c r="A19" s="57" t="s">
        <v>914</v>
      </c>
      <c r="B19" s="57" t="s">
        <v>706</v>
      </c>
      <c r="C19" s="57" t="s">
        <v>707</v>
      </c>
      <c r="D19" s="57" t="s">
        <v>706</v>
      </c>
      <c r="E19" s="58" t="s">
        <v>915</v>
      </c>
      <c r="G19" s="57">
        <v>51000</v>
      </c>
      <c r="I19" s="65">
        <v>13533417686</v>
      </c>
      <c r="L19" s="57" t="s">
        <v>733</v>
      </c>
      <c r="M19" s="66">
        <v>10.2549019607843</v>
      </c>
      <c r="N19" s="66">
        <v>5.8823529411764696E-3</v>
      </c>
      <c r="O19" s="66">
        <v>9.5602294455066896E-4</v>
      </c>
      <c r="P19" s="57" t="s">
        <v>747</v>
      </c>
      <c r="Q19" s="57" t="s">
        <v>916</v>
      </c>
      <c r="R19" s="57" t="s">
        <v>749</v>
      </c>
      <c r="S19" s="57" t="s">
        <v>399</v>
      </c>
      <c r="T19" s="57">
        <v>500</v>
      </c>
      <c r="U19" s="57" t="s">
        <v>917</v>
      </c>
      <c r="V19" s="57" t="s">
        <v>820</v>
      </c>
    </row>
    <row r="20" spans="1:23">
      <c r="A20" s="42" t="s">
        <v>918</v>
      </c>
      <c r="B20" s="42" t="s">
        <v>919</v>
      </c>
      <c r="C20" s="42" t="s">
        <v>920</v>
      </c>
      <c r="D20" s="42" t="s">
        <v>919</v>
      </c>
      <c r="E20" s="60" t="s">
        <v>921</v>
      </c>
      <c r="G20" s="42">
        <v>12000</v>
      </c>
      <c r="H20" s="42"/>
      <c r="I20" s="67">
        <v>15200009893</v>
      </c>
      <c r="L20" s="42" t="s">
        <v>733</v>
      </c>
      <c r="M20" s="68">
        <v>9.5</v>
      </c>
      <c r="N20" s="68">
        <v>1.6666666666666701E-2</v>
      </c>
      <c r="O20" s="68">
        <v>2.6315789473684201E-3</v>
      </c>
      <c r="P20" s="42" t="s">
        <v>747</v>
      </c>
      <c r="Q20" s="42" t="s">
        <v>922</v>
      </c>
      <c r="R20" s="42" t="s">
        <v>749</v>
      </c>
      <c r="S20" s="42" t="s">
        <v>399</v>
      </c>
      <c r="T20" s="42">
        <v>300</v>
      </c>
      <c r="U20" s="42" t="s">
        <v>923</v>
      </c>
      <c r="V20" s="42" t="s">
        <v>820</v>
      </c>
    </row>
    <row r="21" spans="1:23">
      <c r="A21" s="42" t="s">
        <v>928</v>
      </c>
      <c r="B21" s="42" t="s">
        <v>929</v>
      </c>
      <c r="C21" s="42" t="s">
        <v>930</v>
      </c>
      <c r="D21" s="42" t="s">
        <v>931</v>
      </c>
      <c r="E21" s="42" t="s">
        <v>932</v>
      </c>
      <c r="G21" s="42">
        <v>26000</v>
      </c>
      <c r="H21" s="42"/>
      <c r="I21" s="67">
        <v>15904103392</v>
      </c>
      <c r="L21" s="42" t="s">
        <v>733</v>
      </c>
      <c r="M21" s="68">
        <v>9.3461538461538503</v>
      </c>
      <c r="N21" s="68">
        <v>7.6923076923076901E-3</v>
      </c>
      <c r="O21" s="68">
        <v>1.23456790123457E-3</v>
      </c>
      <c r="P21" s="42" t="s">
        <v>772</v>
      </c>
      <c r="Q21" s="42" t="s">
        <v>933</v>
      </c>
      <c r="R21" s="42" t="s">
        <v>934</v>
      </c>
      <c r="S21" s="42" t="s">
        <v>859</v>
      </c>
      <c r="T21" s="42">
        <v>300</v>
      </c>
      <c r="U21" s="42" t="s">
        <v>935</v>
      </c>
      <c r="V21" s="42" t="s">
        <v>766</v>
      </c>
    </row>
    <row r="22" spans="1:23" s="57" customFormat="1">
      <c r="A22" s="57" t="s">
        <v>936</v>
      </c>
      <c r="B22" s="57" t="s">
        <v>647</v>
      </c>
      <c r="C22" s="57" t="s">
        <v>648</v>
      </c>
      <c r="D22" s="57" t="s">
        <v>647</v>
      </c>
      <c r="E22" s="58" t="s">
        <v>649</v>
      </c>
      <c r="F22" s="59"/>
      <c r="G22" s="57">
        <v>15000</v>
      </c>
      <c r="I22" s="65">
        <v>13246846434</v>
      </c>
      <c r="L22" s="57" t="s">
        <v>733</v>
      </c>
      <c r="M22" s="66">
        <v>9.3333333333333304</v>
      </c>
      <c r="N22" s="66">
        <v>0.02</v>
      </c>
      <c r="O22" s="66">
        <v>2.1428571428571399E-3</v>
      </c>
      <c r="P22" s="57" t="s">
        <v>747</v>
      </c>
      <c r="Q22" s="57" t="s">
        <v>937</v>
      </c>
      <c r="R22" s="57" t="s">
        <v>749</v>
      </c>
      <c r="S22" s="57" t="s">
        <v>754</v>
      </c>
      <c r="T22" s="57">
        <v>300</v>
      </c>
      <c r="U22" s="57" t="s">
        <v>649</v>
      </c>
      <c r="V22" s="57" t="s">
        <v>803</v>
      </c>
    </row>
    <row r="23" spans="1:23" s="57" customFormat="1">
      <c r="A23" s="57" t="s">
        <v>938</v>
      </c>
      <c r="B23" s="57" t="s">
        <v>654</v>
      </c>
      <c r="C23" s="57" t="s">
        <v>655</v>
      </c>
      <c r="D23" s="57" t="s">
        <v>656</v>
      </c>
      <c r="E23" s="58" t="s">
        <v>657</v>
      </c>
      <c r="G23" s="57">
        <v>32000</v>
      </c>
      <c r="I23" s="65">
        <v>13070232883</v>
      </c>
      <c r="L23" s="57" t="s">
        <v>733</v>
      </c>
      <c r="M23" s="66">
        <v>9.0625</v>
      </c>
      <c r="N23" s="66">
        <v>9.3749999999999997E-3</v>
      </c>
      <c r="O23" s="66">
        <v>1.7241379310344799E-3</v>
      </c>
      <c r="P23" s="57" t="s">
        <v>747</v>
      </c>
      <c r="Q23" s="57" t="s">
        <v>753</v>
      </c>
      <c r="R23" s="57" t="s">
        <v>749</v>
      </c>
      <c r="S23" s="57" t="s">
        <v>939</v>
      </c>
      <c r="T23" s="57">
        <v>500</v>
      </c>
      <c r="U23" s="57" t="s">
        <v>657</v>
      </c>
      <c r="V23" s="57" t="s">
        <v>940</v>
      </c>
    </row>
    <row r="24" spans="1:23" s="57" customFormat="1">
      <c r="A24" s="57" t="s">
        <v>950</v>
      </c>
      <c r="B24" s="57" t="s">
        <v>671</v>
      </c>
      <c r="C24" s="57" t="s">
        <v>672</v>
      </c>
      <c r="D24" s="57" t="s">
        <v>673</v>
      </c>
      <c r="E24" s="58" t="s">
        <v>674</v>
      </c>
      <c r="G24" s="57">
        <v>13000</v>
      </c>
      <c r="I24" s="65">
        <v>13602333887</v>
      </c>
      <c r="L24" s="57" t="s">
        <v>733</v>
      </c>
      <c r="M24" s="66">
        <v>8.8461538461538503</v>
      </c>
      <c r="N24" s="66">
        <v>2.3076923076923099E-2</v>
      </c>
      <c r="O24" s="66">
        <v>2.6086956521739102E-3</v>
      </c>
      <c r="P24" s="57" t="s">
        <v>772</v>
      </c>
      <c r="Q24" s="57" t="s">
        <v>951</v>
      </c>
      <c r="R24" s="57" t="s">
        <v>749</v>
      </c>
      <c r="S24" s="57" t="s">
        <v>952</v>
      </c>
      <c r="T24" s="57">
        <v>300</v>
      </c>
      <c r="U24" s="57" t="s">
        <v>953</v>
      </c>
      <c r="V24" s="57" t="s">
        <v>954</v>
      </c>
    </row>
    <row r="25" spans="1:23">
      <c r="A25" s="42" t="s">
        <v>955</v>
      </c>
      <c r="B25" s="42" t="s">
        <v>956</v>
      </c>
      <c r="C25" s="42" t="s">
        <v>957</v>
      </c>
      <c r="D25" s="42" t="s">
        <v>956</v>
      </c>
      <c r="E25" s="60" t="s">
        <v>958</v>
      </c>
      <c r="F25" s="44"/>
      <c r="G25" s="42">
        <v>38000</v>
      </c>
      <c r="H25" s="42"/>
      <c r="I25" s="67">
        <v>19158840237</v>
      </c>
      <c r="L25" s="42" t="s">
        <v>733</v>
      </c>
      <c r="M25" s="68">
        <v>8.6842105263157894</v>
      </c>
      <c r="N25" s="68">
        <v>7.8947368421052599E-3</v>
      </c>
      <c r="O25" s="68">
        <v>1.5151515151515199E-3</v>
      </c>
      <c r="P25" s="42" t="s">
        <v>747</v>
      </c>
      <c r="Q25" s="42" t="s">
        <v>959</v>
      </c>
      <c r="R25" s="42" t="s">
        <v>960</v>
      </c>
      <c r="S25" s="42" t="s">
        <v>792</v>
      </c>
      <c r="T25" s="42">
        <v>500</v>
      </c>
      <c r="U25" s="42" t="s">
        <v>961</v>
      </c>
      <c r="V25" s="42" t="s">
        <v>798</v>
      </c>
    </row>
    <row r="26" spans="1:23">
      <c r="A26" s="42" t="s">
        <v>969</v>
      </c>
      <c r="B26" s="42" t="s">
        <v>970</v>
      </c>
      <c r="C26" s="42" t="s">
        <v>971</v>
      </c>
      <c r="D26" s="42" t="s">
        <v>972</v>
      </c>
      <c r="E26" s="42" t="s">
        <v>973</v>
      </c>
      <c r="G26" s="42">
        <v>42000</v>
      </c>
      <c r="H26" s="42"/>
      <c r="I26" s="67">
        <v>17868140227</v>
      </c>
      <c r="L26" s="42" t="s">
        <v>733</v>
      </c>
      <c r="M26" s="68">
        <v>8.3571428571428594</v>
      </c>
      <c r="N26" s="68">
        <v>1.1904761904761901E-2</v>
      </c>
      <c r="O26" s="68">
        <v>1.42450142450142E-3</v>
      </c>
      <c r="P26" s="42" t="s">
        <v>747</v>
      </c>
      <c r="Q26" s="42" t="s">
        <v>967</v>
      </c>
      <c r="R26" s="42" t="s">
        <v>749</v>
      </c>
      <c r="S26" s="42" t="s">
        <v>399</v>
      </c>
      <c r="T26" s="42">
        <v>500</v>
      </c>
      <c r="U26" s="42" t="s">
        <v>974</v>
      </c>
      <c r="V26" s="42" t="s">
        <v>798</v>
      </c>
    </row>
    <row r="27" spans="1:23" s="57" customFormat="1">
      <c r="A27" s="57" t="s">
        <v>975</v>
      </c>
      <c r="B27" s="57" t="s">
        <v>976</v>
      </c>
      <c r="C27" s="57" t="s">
        <v>977</v>
      </c>
      <c r="D27" s="57" t="s">
        <v>565</v>
      </c>
      <c r="E27" s="58" t="s">
        <v>978</v>
      </c>
      <c r="G27" s="57">
        <v>37000</v>
      </c>
      <c r="I27" s="65">
        <v>18820130282</v>
      </c>
      <c r="L27" s="57" t="s">
        <v>733</v>
      </c>
      <c r="M27" s="66">
        <v>8.3243243243243192</v>
      </c>
      <c r="N27" s="66">
        <v>8.1081081081081103E-3</v>
      </c>
      <c r="O27" s="66">
        <v>1.62337662337662E-3</v>
      </c>
      <c r="P27" s="57" t="s">
        <v>772</v>
      </c>
      <c r="Q27" s="57" t="s">
        <v>753</v>
      </c>
      <c r="R27" s="57" t="s">
        <v>979</v>
      </c>
      <c r="S27" s="57" t="s">
        <v>859</v>
      </c>
      <c r="T27" s="57">
        <v>500</v>
      </c>
      <c r="U27" s="57" t="s">
        <v>980</v>
      </c>
      <c r="V27" s="57" t="s">
        <v>981</v>
      </c>
    </row>
    <row r="28" spans="1:23" s="57" customFormat="1">
      <c r="A28" s="57" t="s">
        <v>996</v>
      </c>
      <c r="B28" s="57" t="s">
        <v>548</v>
      </c>
      <c r="C28" s="57" t="s">
        <v>549</v>
      </c>
      <c r="D28" s="57" t="s">
        <v>550</v>
      </c>
      <c r="E28" s="58" t="s">
        <v>551</v>
      </c>
      <c r="G28" s="57">
        <v>35000</v>
      </c>
      <c r="I28" s="65">
        <v>13076601351</v>
      </c>
      <c r="L28" s="57" t="s">
        <v>733</v>
      </c>
      <c r="M28" s="66">
        <v>7.9428571428571404</v>
      </c>
      <c r="N28" s="66">
        <v>8.5714285714285701E-3</v>
      </c>
      <c r="O28" s="66">
        <v>1.79856115107914E-3</v>
      </c>
      <c r="P28" s="57" t="s">
        <v>747</v>
      </c>
      <c r="Q28" s="57" t="s">
        <v>753</v>
      </c>
      <c r="R28" s="57" t="s">
        <v>997</v>
      </c>
      <c r="S28" s="57" t="s">
        <v>750</v>
      </c>
      <c r="T28" s="57">
        <v>500</v>
      </c>
      <c r="U28" s="57" t="s">
        <v>998</v>
      </c>
      <c r="V28" s="57" t="s">
        <v>999</v>
      </c>
    </row>
    <row r="29" spans="1:23" s="57" customFormat="1">
      <c r="A29" s="57" t="s">
        <v>1000</v>
      </c>
      <c r="B29" s="57" t="s">
        <v>1001</v>
      </c>
      <c r="C29" s="57" t="s">
        <v>685</v>
      </c>
      <c r="D29" s="57" t="s">
        <v>686</v>
      </c>
      <c r="E29" s="58" t="s">
        <v>1002</v>
      </c>
      <c r="F29" s="59"/>
      <c r="G29" s="57">
        <v>31000</v>
      </c>
      <c r="I29" s="65">
        <v>18190679927</v>
      </c>
      <c r="L29" s="57" t="s">
        <v>733</v>
      </c>
      <c r="M29" s="66">
        <v>7.7419354838709697</v>
      </c>
      <c r="N29" s="66">
        <v>1.6129032258064498E-2</v>
      </c>
      <c r="O29" s="66">
        <v>2.0833333333333298E-3</v>
      </c>
      <c r="P29" s="57" t="s">
        <v>772</v>
      </c>
      <c r="Q29" s="57" t="s">
        <v>833</v>
      </c>
      <c r="R29" s="57" t="s">
        <v>749</v>
      </c>
      <c r="S29" s="57" t="s">
        <v>750</v>
      </c>
      <c r="T29" s="57">
        <v>500</v>
      </c>
      <c r="U29" s="57" t="s">
        <v>1003</v>
      </c>
      <c r="V29" s="57" t="s">
        <v>798</v>
      </c>
      <c r="W29" s="57">
        <v>200</v>
      </c>
    </row>
    <row r="30" spans="1:23">
      <c r="A30" s="42" t="s">
        <v>1004</v>
      </c>
      <c r="B30" s="42" t="s">
        <v>1005</v>
      </c>
      <c r="C30" s="42" t="s">
        <v>1006</v>
      </c>
      <c r="D30" s="42" t="s">
        <v>1007</v>
      </c>
      <c r="E30" s="60" t="s">
        <v>1008</v>
      </c>
      <c r="G30" s="42">
        <v>69000</v>
      </c>
      <c r="H30" s="42"/>
      <c r="I30" s="67">
        <v>18587356010</v>
      </c>
      <c r="L30" s="42" t="s">
        <v>733</v>
      </c>
      <c r="M30" s="68">
        <v>7.5362318840579698</v>
      </c>
      <c r="N30" s="68">
        <v>7.2463768115942004E-3</v>
      </c>
      <c r="O30" s="68">
        <v>9.6153846153846203E-4</v>
      </c>
      <c r="P30" s="42" t="s">
        <v>747</v>
      </c>
      <c r="Q30" s="42" t="s">
        <v>833</v>
      </c>
      <c r="R30" s="42" t="s">
        <v>749</v>
      </c>
      <c r="S30" s="42" t="s">
        <v>399</v>
      </c>
      <c r="T30" s="42">
        <v>500</v>
      </c>
      <c r="U30" s="42" t="s">
        <v>1008</v>
      </c>
      <c r="V30" s="42" t="s">
        <v>828</v>
      </c>
      <c r="W30" s="42">
        <v>200</v>
      </c>
    </row>
    <row r="31" spans="1:23" s="57" customFormat="1">
      <c r="A31" s="57" t="s">
        <v>1009</v>
      </c>
      <c r="B31" s="57" t="s">
        <v>1010</v>
      </c>
      <c r="C31" s="57" t="s">
        <v>619</v>
      </c>
      <c r="D31" s="57" t="s">
        <v>620</v>
      </c>
      <c r="E31" s="58" t="s">
        <v>1011</v>
      </c>
      <c r="F31" s="59"/>
      <c r="G31" s="57">
        <v>12276</v>
      </c>
      <c r="I31" s="65">
        <v>13026886519</v>
      </c>
      <c r="L31" s="57" t="s">
        <v>733</v>
      </c>
      <c r="M31" s="66">
        <v>7.41283805799935</v>
      </c>
      <c r="N31" s="66">
        <v>1.62919517758227E-2</v>
      </c>
      <c r="O31" s="66">
        <v>3.2967032967033002E-3</v>
      </c>
      <c r="P31" s="57" t="s">
        <v>747</v>
      </c>
      <c r="Q31" s="57" t="s">
        <v>753</v>
      </c>
      <c r="R31" s="57" t="s">
        <v>749</v>
      </c>
      <c r="S31" s="57" t="s">
        <v>750</v>
      </c>
      <c r="T31" s="57">
        <v>300</v>
      </c>
      <c r="U31" s="57" t="s">
        <v>1012</v>
      </c>
      <c r="V31" s="57" t="s">
        <v>820</v>
      </c>
      <c r="W31" s="57">
        <v>200</v>
      </c>
    </row>
    <row r="32" spans="1:23" s="57" customFormat="1">
      <c r="A32" s="57" t="s">
        <v>1015</v>
      </c>
      <c r="B32" s="57" t="s">
        <v>537</v>
      </c>
      <c r="C32" s="57" t="s">
        <v>538</v>
      </c>
      <c r="D32" s="57" t="s">
        <v>539</v>
      </c>
      <c r="E32" s="58" t="s">
        <v>1016</v>
      </c>
      <c r="G32" s="57">
        <v>33000</v>
      </c>
      <c r="I32" s="65">
        <v>13725699497</v>
      </c>
      <c r="L32" s="57" t="s">
        <v>733</v>
      </c>
      <c r="M32" s="66">
        <v>7.3030303030303001</v>
      </c>
      <c r="N32" s="66">
        <v>9.0909090909090905E-3</v>
      </c>
      <c r="O32" s="66">
        <v>2.0746887966805001E-3</v>
      </c>
      <c r="P32" s="57" t="s">
        <v>747</v>
      </c>
      <c r="Q32" s="57" t="s">
        <v>1017</v>
      </c>
      <c r="R32" s="57" t="s">
        <v>749</v>
      </c>
      <c r="S32" s="57" t="s">
        <v>926</v>
      </c>
      <c r="T32" s="57">
        <v>500</v>
      </c>
      <c r="U32" s="57" t="s">
        <v>1018</v>
      </c>
      <c r="V32" s="57" t="s">
        <v>798</v>
      </c>
      <c r="W32" s="57">
        <v>200</v>
      </c>
    </row>
    <row r="33" spans="1:23" s="57" customFormat="1">
      <c r="A33" s="57" t="s">
        <v>1019</v>
      </c>
      <c r="B33" s="57" t="s">
        <v>661</v>
      </c>
      <c r="C33" s="57" t="s">
        <v>662</v>
      </c>
      <c r="D33" s="57" t="s">
        <v>663</v>
      </c>
      <c r="E33" s="58" t="s">
        <v>1020</v>
      </c>
      <c r="G33" s="57">
        <v>37464</v>
      </c>
      <c r="I33" s="65">
        <v>13005422277</v>
      </c>
      <c r="L33" s="57" t="s">
        <v>733</v>
      </c>
      <c r="M33" s="66">
        <v>7.2603032244287897</v>
      </c>
      <c r="N33" s="66">
        <v>8.0076873798846909E-3</v>
      </c>
      <c r="O33" s="66">
        <v>1.8382352941176501E-3</v>
      </c>
      <c r="P33" s="57" t="s">
        <v>747</v>
      </c>
      <c r="Q33" s="57" t="s">
        <v>753</v>
      </c>
      <c r="R33" s="57" t="s">
        <v>1021</v>
      </c>
      <c r="S33" s="57" t="s">
        <v>859</v>
      </c>
      <c r="T33" s="57">
        <v>500</v>
      </c>
      <c r="U33" s="57" t="s">
        <v>1022</v>
      </c>
      <c r="V33" s="57" t="s">
        <v>784</v>
      </c>
      <c r="W33" s="57">
        <v>300</v>
      </c>
    </row>
    <row r="34" spans="1:23">
      <c r="A34" s="42" t="s">
        <v>1023</v>
      </c>
      <c r="B34" s="42" t="s">
        <v>1024</v>
      </c>
      <c r="C34" s="42" t="s">
        <v>1025</v>
      </c>
      <c r="D34" s="42" t="s">
        <v>1024</v>
      </c>
      <c r="E34" s="60" t="s">
        <v>1026</v>
      </c>
      <c r="G34" s="42">
        <v>32000</v>
      </c>
      <c r="H34" s="42"/>
      <c r="I34" s="67">
        <v>17020094582</v>
      </c>
      <c r="L34" s="42" t="s">
        <v>733</v>
      </c>
      <c r="M34" s="68">
        <v>7.25</v>
      </c>
      <c r="N34" s="68">
        <v>9.3749999999999997E-3</v>
      </c>
      <c r="O34" s="68">
        <v>2.1551724137930999E-3</v>
      </c>
      <c r="P34" s="42" t="s">
        <v>772</v>
      </c>
      <c r="Q34" s="42" t="s">
        <v>753</v>
      </c>
      <c r="R34" s="42" t="s">
        <v>749</v>
      </c>
      <c r="S34" s="42" t="s">
        <v>399</v>
      </c>
      <c r="T34" s="42">
        <v>500</v>
      </c>
      <c r="U34" s="42" t="s">
        <v>1026</v>
      </c>
      <c r="V34" s="42" t="s">
        <v>798</v>
      </c>
      <c r="W34" s="42">
        <v>300</v>
      </c>
    </row>
    <row r="35" spans="1:23">
      <c r="A35" s="42" t="s">
        <v>1027</v>
      </c>
      <c r="B35" s="42" t="s">
        <v>1028</v>
      </c>
      <c r="C35" s="42" t="s">
        <v>1029</v>
      </c>
      <c r="D35" s="42" t="s">
        <v>1030</v>
      </c>
      <c r="E35" s="60" t="s">
        <v>1031</v>
      </c>
      <c r="F35" s="44"/>
      <c r="G35" s="42">
        <v>27000</v>
      </c>
      <c r="H35" s="42"/>
      <c r="I35" s="67">
        <v>13591030970</v>
      </c>
      <c r="L35" s="42" t="s">
        <v>733</v>
      </c>
      <c r="M35" s="68">
        <v>7.1851851851851896</v>
      </c>
      <c r="N35" s="68">
        <v>1.1111111111111099E-2</v>
      </c>
      <c r="O35" s="68">
        <v>2.5773195876288698E-3</v>
      </c>
      <c r="P35" s="42" t="s">
        <v>1032</v>
      </c>
      <c r="Q35" s="42" t="s">
        <v>763</v>
      </c>
      <c r="R35" s="42" t="s">
        <v>749</v>
      </c>
      <c r="S35" s="42" t="s">
        <v>750</v>
      </c>
      <c r="T35" s="42">
        <v>500</v>
      </c>
      <c r="U35" s="42" t="s">
        <v>1033</v>
      </c>
      <c r="V35" s="42" t="s">
        <v>766</v>
      </c>
      <c r="W35" s="42">
        <v>300</v>
      </c>
    </row>
    <row r="36" spans="1:23" s="57" customFormat="1">
      <c r="A36" s="57" t="s">
        <v>1035</v>
      </c>
      <c r="B36" s="57" t="s">
        <v>711</v>
      </c>
      <c r="C36" s="57" t="s">
        <v>712</v>
      </c>
      <c r="D36" s="57" t="s">
        <v>713</v>
      </c>
      <c r="E36" s="58" t="s">
        <v>1036</v>
      </c>
      <c r="G36" s="57">
        <v>13000</v>
      </c>
      <c r="I36" s="65">
        <v>15851882362</v>
      </c>
      <c r="L36" s="57" t="s">
        <v>733</v>
      </c>
      <c r="M36" s="66">
        <v>7.0769230769230802</v>
      </c>
      <c r="N36" s="66">
        <v>1.5384615384615399E-2</v>
      </c>
      <c r="O36" s="66">
        <v>3.2608695652173898E-3</v>
      </c>
      <c r="P36" s="57" t="s">
        <v>747</v>
      </c>
      <c r="Q36" s="57" t="s">
        <v>1037</v>
      </c>
      <c r="R36" s="57" t="s">
        <v>1038</v>
      </c>
      <c r="S36" s="57" t="s">
        <v>750</v>
      </c>
      <c r="T36" s="57">
        <v>300</v>
      </c>
      <c r="U36" s="57" t="s">
        <v>1039</v>
      </c>
      <c r="V36" s="57" t="s">
        <v>784</v>
      </c>
      <c r="W36" s="57">
        <v>200</v>
      </c>
    </row>
    <row r="37" spans="1:23">
      <c r="A37" s="42" t="s">
        <v>1040</v>
      </c>
      <c r="B37" s="42" t="s">
        <v>1041</v>
      </c>
      <c r="C37" s="42" t="s">
        <v>1042</v>
      </c>
      <c r="D37" s="42" t="s">
        <v>1041</v>
      </c>
      <c r="E37" s="60" t="s">
        <v>1043</v>
      </c>
      <c r="G37" s="42">
        <v>15000</v>
      </c>
      <c r="H37" s="42"/>
      <c r="I37" s="67">
        <v>15162108998</v>
      </c>
      <c r="L37" s="42" t="s">
        <v>733</v>
      </c>
      <c r="M37" s="68">
        <v>7.06666666666667</v>
      </c>
      <c r="N37" s="68">
        <v>1.3333333333333299E-2</v>
      </c>
      <c r="O37" s="68">
        <v>2.8301886792452798E-3</v>
      </c>
      <c r="P37" s="42" t="s">
        <v>747</v>
      </c>
      <c r="Q37" s="42" t="s">
        <v>1044</v>
      </c>
      <c r="R37" s="42" t="s">
        <v>1045</v>
      </c>
      <c r="S37" s="42" t="s">
        <v>859</v>
      </c>
      <c r="T37" s="42">
        <v>300</v>
      </c>
      <c r="U37" s="42" t="s">
        <v>1046</v>
      </c>
      <c r="V37" s="42" t="s">
        <v>1047</v>
      </c>
      <c r="W37" s="42">
        <v>300</v>
      </c>
    </row>
    <row r="38" spans="1:23">
      <c r="A38" s="42" t="s">
        <v>1048</v>
      </c>
      <c r="B38" s="42" t="s">
        <v>1049</v>
      </c>
      <c r="C38" s="42" t="s">
        <v>1050</v>
      </c>
      <c r="D38" s="42" t="s">
        <v>1051</v>
      </c>
      <c r="E38" s="42" t="s">
        <v>1052</v>
      </c>
      <c r="F38" s="44"/>
      <c r="G38" s="42">
        <v>72000</v>
      </c>
      <c r="H38" s="42"/>
      <c r="I38" s="67">
        <v>13108195838</v>
      </c>
      <c r="L38" s="42" t="s">
        <v>733</v>
      </c>
      <c r="M38" s="68">
        <v>7</v>
      </c>
      <c r="N38" s="68">
        <v>6.9444444444444397E-3</v>
      </c>
      <c r="O38" s="68">
        <v>9.9206349206349201E-4</v>
      </c>
      <c r="P38" s="42" t="s">
        <v>747</v>
      </c>
      <c r="Q38" s="42" t="s">
        <v>833</v>
      </c>
      <c r="R38" s="42" t="s">
        <v>749</v>
      </c>
      <c r="S38" s="42" t="s">
        <v>399</v>
      </c>
      <c r="T38" s="42">
        <v>500</v>
      </c>
      <c r="U38" s="42" t="s">
        <v>1052</v>
      </c>
      <c r="V38" s="42" t="s">
        <v>766</v>
      </c>
      <c r="W38" s="42">
        <v>200</v>
      </c>
    </row>
    <row r="39" spans="1:23">
      <c r="A39" s="42" t="s">
        <v>1057</v>
      </c>
      <c r="B39" s="42" t="s">
        <v>1058</v>
      </c>
      <c r="C39" s="42" t="s">
        <v>1059</v>
      </c>
      <c r="D39" s="42" t="s">
        <v>1058</v>
      </c>
      <c r="E39" s="61" t="s">
        <v>1060</v>
      </c>
      <c r="G39" s="42">
        <v>53000</v>
      </c>
      <c r="H39" s="42"/>
      <c r="I39" s="67">
        <v>19874246072</v>
      </c>
      <c r="L39" s="42" t="s">
        <v>733</v>
      </c>
      <c r="M39" s="68">
        <v>6.88679245283019</v>
      </c>
      <c r="N39" s="68">
        <v>9.4339622641509396E-3</v>
      </c>
      <c r="O39" s="68">
        <v>1.3698630136986299E-3</v>
      </c>
      <c r="P39" s="42" t="s">
        <v>747</v>
      </c>
      <c r="Q39" s="42" t="s">
        <v>753</v>
      </c>
      <c r="R39" s="42" t="s">
        <v>749</v>
      </c>
      <c r="S39" s="42" t="s">
        <v>926</v>
      </c>
      <c r="T39" s="42">
        <v>500</v>
      </c>
      <c r="U39" s="42" t="s">
        <v>1060</v>
      </c>
      <c r="V39" s="42" t="s">
        <v>1061</v>
      </c>
      <c r="W39" s="42">
        <v>200</v>
      </c>
    </row>
    <row r="40" spans="1:23">
      <c r="A40" s="42" t="s">
        <v>1062</v>
      </c>
      <c r="B40" s="42" t="s">
        <v>1063</v>
      </c>
      <c r="C40" s="42" t="s">
        <v>1064</v>
      </c>
      <c r="D40" s="42" t="s">
        <v>1063</v>
      </c>
      <c r="E40" s="42" t="s">
        <v>1065</v>
      </c>
      <c r="F40" s="44"/>
      <c r="G40" s="42">
        <v>47000</v>
      </c>
      <c r="H40" s="42"/>
      <c r="I40" s="67">
        <v>16655123867</v>
      </c>
      <c r="L40" s="42" t="s">
        <v>733</v>
      </c>
      <c r="M40" s="68">
        <v>6.8297872340425503</v>
      </c>
      <c r="N40" s="68">
        <v>1.0638297872340399E-2</v>
      </c>
      <c r="O40" s="68">
        <v>1.5576323987538899E-3</v>
      </c>
      <c r="P40" s="42" t="s">
        <v>747</v>
      </c>
      <c r="Q40" s="42" t="s">
        <v>1066</v>
      </c>
      <c r="R40" s="42" t="s">
        <v>749</v>
      </c>
      <c r="S40" s="42" t="s">
        <v>926</v>
      </c>
      <c r="T40" s="42">
        <v>500</v>
      </c>
      <c r="U40" s="42" t="s">
        <v>1065</v>
      </c>
      <c r="V40" s="42" t="s">
        <v>755</v>
      </c>
      <c r="W40" s="42">
        <v>300</v>
      </c>
    </row>
    <row r="41" spans="1:23" s="57" customFormat="1">
      <c r="A41" s="57" t="s">
        <v>1067</v>
      </c>
      <c r="B41" s="57" t="s">
        <v>580</v>
      </c>
      <c r="C41" s="57" t="s">
        <v>581</v>
      </c>
      <c r="D41" s="57" t="s">
        <v>582</v>
      </c>
      <c r="E41" s="58" t="s">
        <v>1068</v>
      </c>
      <c r="G41" s="57">
        <v>21000</v>
      </c>
      <c r="I41" s="65">
        <v>17844553776</v>
      </c>
      <c r="L41" s="57" t="s">
        <v>733</v>
      </c>
      <c r="M41" s="66">
        <v>6.8095238095238102</v>
      </c>
      <c r="N41" s="66">
        <v>9.5238095238095195E-3</v>
      </c>
      <c r="O41" s="66">
        <v>2.0979020979021001E-3</v>
      </c>
      <c r="P41" s="57" t="s">
        <v>747</v>
      </c>
      <c r="Q41" s="57" t="s">
        <v>903</v>
      </c>
      <c r="R41" s="57" t="s">
        <v>852</v>
      </c>
      <c r="S41" s="57" t="s">
        <v>399</v>
      </c>
      <c r="T41" s="57">
        <v>300</v>
      </c>
      <c r="U41" s="57" t="s">
        <v>1069</v>
      </c>
      <c r="V41" s="57" t="s">
        <v>803</v>
      </c>
      <c r="W41" s="57">
        <v>300</v>
      </c>
    </row>
    <row r="42" spans="1:23" s="57" customFormat="1">
      <c r="A42" s="57" t="s">
        <v>1070</v>
      </c>
      <c r="B42" s="57" t="s">
        <v>716</v>
      </c>
      <c r="C42" s="57" t="s">
        <v>717</v>
      </c>
      <c r="D42" s="57" t="s">
        <v>716</v>
      </c>
      <c r="E42" s="58" t="s">
        <v>718</v>
      </c>
      <c r="F42" s="59"/>
      <c r="G42" s="57">
        <v>26000</v>
      </c>
      <c r="I42" s="65">
        <v>15013137120</v>
      </c>
      <c r="L42" s="57" t="s">
        <v>733</v>
      </c>
      <c r="M42" s="66">
        <v>6.5769230769230802</v>
      </c>
      <c r="N42" s="66">
        <v>1.1538461538461499E-2</v>
      </c>
      <c r="O42" s="66">
        <v>1.7543859649122801E-3</v>
      </c>
      <c r="P42" s="57" t="s">
        <v>747</v>
      </c>
      <c r="Q42" s="57" t="s">
        <v>753</v>
      </c>
      <c r="R42" s="57" t="s">
        <v>749</v>
      </c>
      <c r="S42" s="57" t="s">
        <v>750</v>
      </c>
      <c r="T42" s="57">
        <v>300</v>
      </c>
      <c r="U42" s="57" t="s">
        <v>718</v>
      </c>
      <c r="V42" s="57" t="s">
        <v>766</v>
      </c>
      <c r="W42" s="57">
        <v>200</v>
      </c>
    </row>
    <row r="43" spans="1:23">
      <c r="A43" s="42" t="s">
        <v>1074</v>
      </c>
      <c r="B43" s="42" t="s">
        <v>1075</v>
      </c>
      <c r="C43" s="42" t="s">
        <v>1076</v>
      </c>
      <c r="D43" s="42" t="s">
        <v>1077</v>
      </c>
      <c r="E43" s="60" t="s">
        <v>1078</v>
      </c>
      <c r="F43" s="44"/>
      <c r="G43" s="42">
        <v>55000</v>
      </c>
      <c r="H43" s="42"/>
      <c r="I43" s="67">
        <v>15626213656</v>
      </c>
      <c r="L43" s="42" t="s">
        <v>733</v>
      </c>
      <c r="M43" s="68">
        <v>6.4363636363636401</v>
      </c>
      <c r="N43" s="68">
        <v>9.0909090909090905E-3</v>
      </c>
      <c r="O43" s="68">
        <v>1.41242937853107E-3</v>
      </c>
      <c r="P43" s="42" t="s">
        <v>747</v>
      </c>
      <c r="Q43" s="42" t="s">
        <v>889</v>
      </c>
      <c r="R43" s="42" t="s">
        <v>749</v>
      </c>
      <c r="S43" s="42" t="s">
        <v>399</v>
      </c>
      <c r="T43" s="42">
        <v>500</v>
      </c>
      <c r="U43" s="42" t="s">
        <v>1078</v>
      </c>
      <c r="V43" s="42" t="s">
        <v>766</v>
      </c>
      <c r="W43" s="42">
        <v>200</v>
      </c>
    </row>
    <row r="44" spans="1:23">
      <c r="A44" s="42" t="s">
        <v>1079</v>
      </c>
      <c r="B44" s="42" t="s">
        <v>1080</v>
      </c>
      <c r="C44" s="42" t="s">
        <v>1081</v>
      </c>
      <c r="D44" s="42" t="s">
        <v>1082</v>
      </c>
      <c r="E44" s="60" t="s">
        <v>1083</v>
      </c>
      <c r="G44" s="42">
        <v>32000</v>
      </c>
      <c r="H44" s="42"/>
      <c r="I44" s="67">
        <v>15952096157</v>
      </c>
      <c r="L44" s="42" t="s">
        <v>733</v>
      </c>
      <c r="M44" s="68">
        <v>6.25</v>
      </c>
      <c r="N44" s="68">
        <v>9.3749999999999997E-3</v>
      </c>
      <c r="O44" s="68">
        <v>2.5000000000000001E-3</v>
      </c>
      <c r="P44" s="42" t="s">
        <v>747</v>
      </c>
      <c r="Q44" s="42" t="s">
        <v>1037</v>
      </c>
      <c r="R44" s="42" t="s">
        <v>749</v>
      </c>
      <c r="S44" s="42" t="s">
        <v>750</v>
      </c>
      <c r="T44" s="42">
        <v>500</v>
      </c>
      <c r="U44" s="42" t="s">
        <v>1084</v>
      </c>
      <c r="V44" s="42" t="s">
        <v>849</v>
      </c>
      <c r="W44" s="42">
        <v>300</v>
      </c>
    </row>
    <row r="45" spans="1:23">
      <c r="A45" s="42" t="s">
        <v>1085</v>
      </c>
      <c r="B45" s="42" t="s">
        <v>1086</v>
      </c>
      <c r="C45" s="42" t="s">
        <v>1087</v>
      </c>
      <c r="D45" s="42" t="s">
        <v>1088</v>
      </c>
      <c r="E45" s="60" t="s">
        <v>1089</v>
      </c>
      <c r="G45" s="42">
        <v>56000</v>
      </c>
      <c r="H45" s="42"/>
      <c r="I45" s="67">
        <v>18587252362</v>
      </c>
      <c r="L45" s="42" t="s">
        <v>733</v>
      </c>
      <c r="M45" s="68">
        <v>6.21428571428571</v>
      </c>
      <c r="N45" s="68">
        <v>8.9285714285714298E-3</v>
      </c>
      <c r="O45" s="68">
        <v>1.4367816091953999E-3</v>
      </c>
      <c r="P45" s="42" t="s">
        <v>838</v>
      </c>
      <c r="Q45" s="42" t="s">
        <v>889</v>
      </c>
      <c r="R45" s="42" t="s">
        <v>37</v>
      </c>
      <c r="S45" s="42" t="s">
        <v>859</v>
      </c>
      <c r="T45" s="42">
        <v>500</v>
      </c>
      <c r="U45" s="42" t="s">
        <v>1089</v>
      </c>
      <c r="V45" s="42" t="s">
        <v>755</v>
      </c>
      <c r="W45" s="42">
        <v>200</v>
      </c>
    </row>
    <row r="46" spans="1:23" s="57" customFormat="1">
      <c r="A46" s="57" t="s">
        <v>1090</v>
      </c>
      <c r="B46" s="57" t="s">
        <v>1091</v>
      </c>
      <c r="C46" s="57" t="s">
        <v>632</v>
      </c>
      <c r="D46" s="57" t="s">
        <v>633</v>
      </c>
      <c r="E46" s="58" t="s">
        <v>634</v>
      </c>
      <c r="F46" s="59"/>
      <c r="G46" s="57">
        <v>52000</v>
      </c>
      <c r="I46" s="65">
        <v>17816694278</v>
      </c>
      <c r="L46" s="57" t="s">
        <v>733</v>
      </c>
      <c r="M46" s="66">
        <v>6.1538461538461497</v>
      </c>
      <c r="N46" s="66">
        <v>9.6153846153846194E-3</v>
      </c>
      <c r="O46" s="66">
        <v>1.5625000000000001E-3</v>
      </c>
      <c r="P46" s="57" t="s">
        <v>747</v>
      </c>
      <c r="Q46" s="57" t="s">
        <v>989</v>
      </c>
      <c r="R46" s="57" t="s">
        <v>749</v>
      </c>
      <c r="S46" s="57" t="s">
        <v>399</v>
      </c>
      <c r="T46" s="57">
        <v>500</v>
      </c>
      <c r="U46" s="57" t="s">
        <v>634</v>
      </c>
      <c r="V46" s="57" t="s">
        <v>798</v>
      </c>
      <c r="W46" s="57">
        <v>200</v>
      </c>
    </row>
    <row r="47" spans="1:23" s="57" customFormat="1">
      <c r="A47" s="57" t="s">
        <v>1092</v>
      </c>
      <c r="B47" s="57" t="s">
        <v>720</v>
      </c>
      <c r="C47" s="57" t="s">
        <v>1093</v>
      </c>
      <c r="D47" s="57" t="s">
        <v>1094</v>
      </c>
      <c r="E47" s="58" t="s">
        <v>722</v>
      </c>
      <c r="G47" s="57">
        <v>10900</v>
      </c>
      <c r="I47" s="65">
        <v>13959776681</v>
      </c>
      <c r="L47" s="57" t="s">
        <v>733</v>
      </c>
      <c r="M47" s="66">
        <v>6.1376146788990802</v>
      </c>
      <c r="N47" s="66">
        <v>1.8348623853211E-2</v>
      </c>
      <c r="O47" s="66">
        <v>4.4843049327354303E-3</v>
      </c>
      <c r="P47" s="57" t="s">
        <v>747</v>
      </c>
      <c r="Q47" s="57" t="s">
        <v>1095</v>
      </c>
      <c r="R47" s="57" t="s">
        <v>749</v>
      </c>
      <c r="S47" s="57" t="s">
        <v>399</v>
      </c>
      <c r="T47" s="57">
        <v>300</v>
      </c>
      <c r="U47" s="57" t="s">
        <v>1096</v>
      </c>
      <c r="V47" s="57" t="s">
        <v>755</v>
      </c>
      <c r="W47" s="57">
        <v>300</v>
      </c>
    </row>
    <row r="48" spans="1:23" s="57" customFormat="1">
      <c r="A48" s="57" t="s">
        <v>1097</v>
      </c>
      <c r="B48" s="57" t="s">
        <v>595</v>
      </c>
      <c r="C48" s="57" t="s">
        <v>596</v>
      </c>
      <c r="D48" s="57" t="s">
        <v>597</v>
      </c>
      <c r="E48" s="58" t="s">
        <v>598</v>
      </c>
      <c r="F48" s="59"/>
      <c r="G48" s="57">
        <v>22000</v>
      </c>
      <c r="I48" s="65">
        <v>15218812635</v>
      </c>
      <c r="L48" s="57" t="s">
        <v>733</v>
      </c>
      <c r="M48" s="66">
        <v>6.0454545454545503</v>
      </c>
      <c r="N48" s="66">
        <v>1.3636363636363599E-2</v>
      </c>
      <c r="O48" s="66">
        <v>2.2556390977443602E-3</v>
      </c>
      <c r="P48" s="57" t="s">
        <v>747</v>
      </c>
      <c r="Q48" s="57" t="s">
        <v>889</v>
      </c>
      <c r="R48" s="57" t="s">
        <v>749</v>
      </c>
      <c r="S48" s="57" t="s">
        <v>399</v>
      </c>
      <c r="T48" s="57">
        <v>300</v>
      </c>
      <c r="U48" s="57" t="s">
        <v>598</v>
      </c>
      <c r="V48" s="57" t="s">
        <v>766</v>
      </c>
      <c r="W48" s="57">
        <v>300</v>
      </c>
    </row>
    <row r="49" spans="1:23">
      <c r="A49" s="42" t="s">
        <v>1098</v>
      </c>
      <c r="B49" s="42" t="s">
        <v>1099</v>
      </c>
      <c r="C49" s="42" t="s">
        <v>1100</v>
      </c>
      <c r="D49" s="42" t="s">
        <v>1101</v>
      </c>
      <c r="E49" s="60" t="s">
        <v>1102</v>
      </c>
      <c r="G49" s="42">
        <v>11000</v>
      </c>
      <c r="H49" s="42"/>
      <c r="I49" s="67">
        <v>15766972772</v>
      </c>
      <c r="L49" s="42" t="s">
        <v>733</v>
      </c>
      <c r="M49" s="68">
        <v>6</v>
      </c>
      <c r="N49" s="68">
        <v>1.8181818181818198E-2</v>
      </c>
      <c r="O49" s="68">
        <v>4.5454545454545496E-3</v>
      </c>
      <c r="P49" s="42" t="s">
        <v>747</v>
      </c>
      <c r="Q49" s="42" t="s">
        <v>753</v>
      </c>
      <c r="R49" s="42" t="s">
        <v>1103</v>
      </c>
      <c r="S49" s="42" t="s">
        <v>876</v>
      </c>
      <c r="T49" s="42">
        <v>300</v>
      </c>
      <c r="U49" s="42" t="s">
        <v>1104</v>
      </c>
      <c r="V49" s="42" t="s">
        <v>995</v>
      </c>
      <c r="W49" s="42">
        <v>300</v>
      </c>
    </row>
    <row r="50" spans="1:23">
      <c r="A50" s="42" t="s">
        <v>1105</v>
      </c>
      <c r="B50" s="42" t="s">
        <v>1106</v>
      </c>
      <c r="C50" s="42" t="s">
        <v>1107</v>
      </c>
      <c r="D50" s="42" t="s">
        <v>1106</v>
      </c>
      <c r="E50" s="60" t="s">
        <v>1108</v>
      </c>
      <c r="G50" s="42">
        <v>53000</v>
      </c>
      <c r="H50" s="42"/>
      <c r="I50" s="67">
        <v>18701112031</v>
      </c>
      <c r="L50" s="42" t="s">
        <v>733</v>
      </c>
      <c r="M50" s="68">
        <v>5.9811320754716997</v>
      </c>
      <c r="N50" s="68">
        <v>9.4339622641509396E-3</v>
      </c>
      <c r="O50" s="68">
        <v>1.57728706624606E-3</v>
      </c>
      <c r="P50" s="42" t="s">
        <v>747</v>
      </c>
      <c r="Q50" s="42" t="s">
        <v>1109</v>
      </c>
      <c r="R50" s="42" t="s">
        <v>749</v>
      </c>
      <c r="S50" s="42" t="s">
        <v>750</v>
      </c>
      <c r="T50" s="42">
        <v>500</v>
      </c>
      <c r="U50" s="42" t="s">
        <v>1108</v>
      </c>
      <c r="V50" s="42" t="s">
        <v>766</v>
      </c>
      <c r="W50" s="42">
        <v>300</v>
      </c>
    </row>
    <row r="51" spans="1:23">
      <c r="A51" s="42" t="s">
        <v>1110</v>
      </c>
      <c r="B51" s="42" t="s">
        <v>1111</v>
      </c>
      <c r="C51" s="42" t="s">
        <v>1112</v>
      </c>
      <c r="D51" s="42" t="s">
        <v>1111</v>
      </c>
      <c r="E51" s="60" t="s">
        <v>1113</v>
      </c>
      <c r="G51" s="42">
        <v>53000</v>
      </c>
      <c r="H51" s="42"/>
      <c r="I51" s="67">
        <v>17846745098</v>
      </c>
      <c r="L51" s="42" t="s">
        <v>733</v>
      </c>
      <c r="M51" s="68">
        <v>5.7924528301886804</v>
      </c>
      <c r="N51" s="68">
        <v>9.4339622641509396E-3</v>
      </c>
      <c r="O51" s="68">
        <v>1.6286644951140101E-3</v>
      </c>
      <c r="P51" s="42" t="s">
        <v>747</v>
      </c>
      <c r="Q51" s="42" t="s">
        <v>753</v>
      </c>
      <c r="R51" s="42" t="s">
        <v>749</v>
      </c>
      <c r="S51" s="42" t="s">
        <v>750</v>
      </c>
      <c r="T51" s="42">
        <v>500</v>
      </c>
      <c r="U51" s="42" t="s">
        <v>1113</v>
      </c>
      <c r="V51" s="42" t="s">
        <v>766</v>
      </c>
      <c r="W51" s="42">
        <v>300</v>
      </c>
    </row>
    <row r="52" spans="1:23">
      <c r="A52" s="42" t="s">
        <v>1114</v>
      </c>
      <c r="B52" s="42" t="s">
        <v>1115</v>
      </c>
      <c r="C52" s="42" t="s">
        <v>1116</v>
      </c>
      <c r="D52" s="42" t="s">
        <v>1115</v>
      </c>
      <c r="E52" s="60" t="s">
        <v>1117</v>
      </c>
      <c r="G52" s="42">
        <v>53000</v>
      </c>
      <c r="H52" s="42"/>
      <c r="I52" s="67">
        <v>18928452932</v>
      </c>
      <c r="L52" s="42" t="s">
        <v>733</v>
      </c>
      <c r="M52" s="68">
        <v>5.6603773584905701</v>
      </c>
      <c r="N52" s="68">
        <v>9.4339622641509396E-3</v>
      </c>
      <c r="O52" s="68">
        <v>1.66666666666667E-3</v>
      </c>
      <c r="P52" s="42" t="s">
        <v>772</v>
      </c>
      <c r="Q52" s="42" t="s">
        <v>781</v>
      </c>
      <c r="R52" s="42" t="s">
        <v>749</v>
      </c>
      <c r="S52" s="42" t="s">
        <v>859</v>
      </c>
      <c r="T52" s="42">
        <v>500</v>
      </c>
      <c r="U52" s="42" t="s">
        <v>1118</v>
      </c>
      <c r="V52" s="42" t="s">
        <v>798</v>
      </c>
      <c r="W52" s="42">
        <v>200</v>
      </c>
    </row>
    <row r="53" spans="1:23">
      <c r="A53" s="42" t="s">
        <v>1119</v>
      </c>
      <c r="B53" s="42" t="s">
        <v>1120</v>
      </c>
      <c r="C53" s="42" t="s">
        <v>1121</v>
      </c>
      <c r="D53" s="42" t="s">
        <v>1120</v>
      </c>
      <c r="E53" s="62" t="s">
        <v>1122</v>
      </c>
      <c r="G53" s="42">
        <v>54000</v>
      </c>
      <c r="H53" s="42"/>
      <c r="I53" s="67">
        <v>16620129471</v>
      </c>
      <c r="L53" s="42" t="s">
        <v>733</v>
      </c>
      <c r="M53" s="68">
        <v>5.5555555555555598</v>
      </c>
      <c r="N53" s="68">
        <v>9.2592592592592605E-3</v>
      </c>
      <c r="O53" s="68">
        <v>1.66666666666667E-3</v>
      </c>
      <c r="P53" s="42" t="s">
        <v>772</v>
      </c>
      <c r="Q53" s="42" t="s">
        <v>753</v>
      </c>
      <c r="R53" s="42" t="s">
        <v>1123</v>
      </c>
      <c r="S53" s="42" t="s">
        <v>859</v>
      </c>
      <c r="T53" s="42">
        <v>500</v>
      </c>
      <c r="U53" s="42" t="s">
        <v>1124</v>
      </c>
      <c r="V53" s="42" t="s">
        <v>820</v>
      </c>
      <c r="W53" s="42">
        <v>200</v>
      </c>
    </row>
    <row r="54" spans="1:23">
      <c r="A54" s="42" t="s">
        <v>1125</v>
      </c>
      <c r="B54" s="42" t="s">
        <v>1126</v>
      </c>
      <c r="C54" s="42" t="s">
        <v>1127</v>
      </c>
      <c r="D54" s="42" t="s">
        <v>1126</v>
      </c>
      <c r="E54" s="60" t="s">
        <v>1128</v>
      </c>
      <c r="F54" s="44"/>
      <c r="G54" s="42">
        <v>66000</v>
      </c>
      <c r="H54" s="42"/>
      <c r="I54" s="67">
        <v>15132062771</v>
      </c>
      <c r="L54" s="42" t="s">
        <v>733</v>
      </c>
      <c r="M54" s="68">
        <v>5.4545454545454497</v>
      </c>
      <c r="N54" s="68">
        <v>7.5757575757575803E-3</v>
      </c>
      <c r="O54" s="68">
        <v>1.38888888888889E-3</v>
      </c>
      <c r="P54" s="42" t="s">
        <v>747</v>
      </c>
      <c r="Q54" s="42" t="s">
        <v>1129</v>
      </c>
      <c r="R54" s="42" t="s">
        <v>749</v>
      </c>
      <c r="S54" s="42" t="s">
        <v>754</v>
      </c>
      <c r="T54" s="42">
        <v>500</v>
      </c>
      <c r="U54" s="42" t="s">
        <v>1128</v>
      </c>
      <c r="V54" s="42" t="s">
        <v>798</v>
      </c>
      <c r="W54" s="42">
        <v>200</v>
      </c>
    </row>
    <row r="55" spans="1:23">
      <c r="A55" s="42" t="s">
        <v>1130</v>
      </c>
      <c r="B55" s="42" t="s">
        <v>1131</v>
      </c>
      <c r="C55" s="42" t="s">
        <v>1132</v>
      </c>
      <c r="D55" s="42" t="s">
        <v>1131</v>
      </c>
      <c r="E55" s="60" t="s">
        <v>1133</v>
      </c>
      <c r="G55" s="42">
        <v>12000</v>
      </c>
      <c r="H55" s="42"/>
      <c r="I55" s="67">
        <v>18156697016</v>
      </c>
      <c r="L55" s="42" t="s">
        <v>733</v>
      </c>
      <c r="M55" s="68">
        <v>5.4166666666666696</v>
      </c>
      <c r="N55" s="68">
        <v>2.5000000000000001E-2</v>
      </c>
      <c r="O55" s="68">
        <v>4.6153846153846202E-3</v>
      </c>
      <c r="P55" s="42" t="s">
        <v>772</v>
      </c>
      <c r="Q55" s="42" t="s">
        <v>925</v>
      </c>
      <c r="R55" s="42" t="s">
        <v>1134</v>
      </c>
      <c r="S55" s="42" t="s">
        <v>926</v>
      </c>
      <c r="T55" s="42">
        <v>300</v>
      </c>
      <c r="U55" s="42" t="s">
        <v>1135</v>
      </c>
      <c r="V55" s="42" t="s">
        <v>820</v>
      </c>
      <c r="W55" s="42">
        <v>200</v>
      </c>
    </row>
    <row r="56" spans="1:23">
      <c r="A56" s="42" t="s">
        <v>1136</v>
      </c>
      <c r="B56" s="42" t="s">
        <v>1137</v>
      </c>
      <c r="C56" s="42" t="s">
        <v>1138</v>
      </c>
      <c r="D56" s="42" t="s">
        <v>1137</v>
      </c>
      <c r="E56" s="60" t="s">
        <v>1139</v>
      </c>
      <c r="F56" s="44"/>
      <c r="G56" s="42">
        <v>23000</v>
      </c>
      <c r="H56" s="42"/>
      <c r="I56" s="67">
        <v>17336251277</v>
      </c>
      <c r="L56" s="42" t="s">
        <v>733</v>
      </c>
      <c r="M56" s="68">
        <v>5.2173913043478297</v>
      </c>
      <c r="N56" s="68">
        <v>1.3043478260869599E-2</v>
      </c>
      <c r="O56" s="68">
        <v>2.5000000000000001E-3</v>
      </c>
      <c r="P56" s="42" t="s">
        <v>747</v>
      </c>
      <c r="Q56" s="42" t="s">
        <v>1140</v>
      </c>
      <c r="R56" s="42" t="s">
        <v>749</v>
      </c>
      <c r="S56" s="42" t="s">
        <v>754</v>
      </c>
      <c r="T56" s="42">
        <v>300</v>
      </c>
      <c r="U56" s="42" t="s">
        <v>948</v>
      </c>
      <c r="V56" s="42" t="s">
        <v>1141</v>
      </c>
      <c r="W56" s="42">
        <v>200</v>
      </c>
    </row>
    <row r="57" spans="1:23" s="57" customFormat="1">
      <c r="A57" s="57" t="s">
        <v>1146</v>
      </c>
      <c r="B57" s="57" t="s">
        <v>610</v>
      </c>
      <c r="C57" s="57" t="s">
        <v>611</v>
      </c>
      <c r="D57" s="57" t="s">
        <v>612</v>
      </c>
      <c r="E57" s="58" t="s">
        <v>613</v>
      </c>
      <c r="G57" s="57">
        <v>66000</v>
      </c>
      <c r="I57" s="65">
        <v>15915810397</v>
      </c>
      <c r="L57" s="57" t="s">
        <v>733</v>
      </c>
      <c r="M57" s="66">
        <v>4.8636363636363598</v>
      </c>
      <c r="N57" s="66">
        <v>7.5757575757575803E-3</v>
      </c>
      <c r="O57" s="66">
        <v>1.5576323987538899E-3</v>
      </c>
      <c r="P57" s="57" t="s">
        <v>747</v>
      </c>
      <c r="Q57" s="57" t="s">
        <v>889</v>
      </c>
      <c r="R57" s="57" t="s">
        <v>749</v>
      </c>
      <c r="S57" s="57" t="s">
        <v>399</v>
      </c>
      <c r="T57" s="57">
        <v>500</v>
      </c>
      <c r="U57" s="57" t="s">
        <v>613</v>
      </c>
      <c r="V57" s="57" t="s">
        <v>798</v>
      </c>
      <c r="W57" s="57">
        <v>200</v>
      </c>
    </row>
    <row r="58" spans="1:23">
      <c r="A58" s="42" t="s">
        <v>1147</v>
      </c>
      <c r="B58" s="42" t="s">
        <v>1148</v>
      </c>
      <c r="C58" s="42" t="s">
        <v>1149</v>
      </c>
      <c r="D58" s="42" t="s">
        <v>1150</v>
      </c>
      <c r="E58" s="60" t="s">
        <v>1151</v>
      </c>
      <c r="G58" s="42">
        <v>46000</v>
      </c>
      <c r="H58" s="42"/>
      <c r="I58" s="67">
        <v>13591075770</v>
      </c>
      <c r="L58" s="42" t="s">
        <v>733</v>
      </c>
      <c r="M58" s="68">
        <v>4.5</v>
      </c>
      <c r="N58" s="68">
        <v>1.0869565217391301E-2</v>
      </c>
      <c r="O58" s="68">
        <v>2.4154589371980701E-3</v>
      </c>
      <c r="P58" s="42" t="s">
        <v>762</v>
      </c>
      <c r="Q58" s="42" t="s">
        <v>1152</v>
      </c>
      <c r="R58" s="42" t="s">
        <v>1153</v>
      </c>
      <c r="S58" s="42" t="s">
        <v>859</v>
      </c>
      <c r="T58" s="42">
        <v>500</v>
      </c>
      <c r="U58" s="42" t="s">
        <v>1154</v>
      </c>
      <c r="V58" s="42" t="s">
        <v>766</v>
      </c>
      <c r="W58" s="42">
        <v>200</v>
      </c>
    </row>
  </sheetData>
  <hyperlinks>
    <hyperlink ref="E2" r:id="rId1" xr:uid="{00000000-0004-0000-0300-000000000000}"/>
    <hyperlink ref="E7" r:id="rId2" xr:uid="{00000000-0004-0000-0300-000001000000}"/>
    <hyperlink ref="E5" r:id="rId3" xr:uid="{00000000-0004-0000-0300-000002000000}"/>
    <hyperlink ref="E8" r:id="rId4" xr:uid="{00000000-0004-0000-0300-000003000000}"/>
    <hyperlink ref="E9" r:id="rId5" xr:uid="{00000000-0004-0000-0300-000004000000}"/>
    <hyperlink ref="E11" r:id="rId6" xr:uid="{00000000-0004-0000-0300-000005000000}"/>
    <hyperlink ref="E12" r:id="rId7" xr:uid="{00000000-0004-0000-0300-000006000000}"/>
    <hyperlink ref="E14" r:id="rId8" xr:uid="{00000000-0004-0000-0300-000007000000}"/>
    <hyperlink ref="E16" r:id="rId9" xr:uid="{00000000-0004-0000-0300-000008000000}"/>
    <hyperlink ref="E17" r:id="rId10" xr:uid="{00000000-0004-0000-0300-000009000000}"/>
    <hyperlink ref="E18" r:id="rId11" xr:uid="{00000000-0004-0000-0300-00000A000000}"/>
    <hyperlink ref="E19" r:id="rId12" xr:uid="{00000000-0004-0000-0300-00000B000000}"/>
    <hyperlink ref="E20" r:id="rId13" xr:uid="{00000000-0004-0000-0300-00000C000000}"/>
    <hyperlink ref="E22" r:id="rId14" xr:uid="{00000000-0004-0000-0300-00000D000000}"/>
    <hyperlink ref="E23" r:id="rId15" xr:uid="{00000000-0004-0000-0300-00000E000000}"/>
    <hyperlink ref="E24" r:id="rId16" xr:uid="{00000000-0004-0000-0300-00000F000000}"/>
    <hyperlink ref="E25" r:id="rId17" xr:uid="{00000000-0004-0000-0300-000010000000}"/>
    <hyperlink ref="E27" r:id="rId18" xr:uid="{00000000-0004-0000-0300-000011000000}"/>
    <hyperlink ref="E28" r:id="rId19" xr:uid="{00000000-0004-0000-0300-000012000000}"/>
    <hyperlink ref="E29" r:id="rId20" xr:uid="{00000000-0004-0000-0300-000013000000}"/>
    <hyperlink ref="E30" r:id="rId21" xr:uid="{00000000-0004-0000-0300-000014000000}"/>
    <hyperlink ref="E31" r:id="rId22" xr:uid="{00000000-0004-0000-0300-000015000000}"/>
    <hyperlink ref="E32" r:id="rId23" xr:uid="{00000000-0004-0000-0300-000016000000}"/>
    <hyperlink ref="E33" r:id="rId24" xr:uid="{00000000-0004-0000-0300-000017000000}"/>
    <hyperlink ref="E34" r:id="rId25" xr:uid="{00000000-0004-0000-0300-000018000000}"/>
    <hyperlink ref="E35" r:id="rId26" xr:uid="{00000000-0004-0000-0300-000019000000}"/>
    <hyperlink ref="E36" r:id="rId27" xr:uid="{00000000-0004-0000-0300-00001A000000}"/>
    <hyperlink ref="E37" r:id="rId28" xr:uid="{00000000-0004-0000-0300-00001B000000}"/>
    <hyperlink ref="E39" r:id="rId29" xr:uid="{00000000-0004-0000-0300-00001C000000}"/>
    <hyperlink ref="E41" r:id="rId30" xr:uid="{00000000-0004-0000-0300-00001D000000}"/>
    <hyperlink ref="E42" r:id="rId31" xr:uid="{00000000-0004-0000-0300-00001E000000}"/>
    <hyperlink ref="E43" r:id="rId32" xr:uid="{00000000-0004-0000-0300-00001F000000}"/>
    <hyperlink ref="E44" r:id="rId33" xr:uid="{00000000-0004-0000-0300-000020000000}"/>
    <hyperlink ref="E45" r:id="rId34" xr:uid="{00000000-0004-0000-0300-000021000000}"/>
    <hyperlink ref="E46" r:id="rId35" xr:uid="{00000000-0004-0000-0300-000022000000}"/>
    <hyperlink ref="E47" r:id="rId36" xr:uid="{00000000-0004-0000-0300-000023000000}"/>
    <hyperlink ref="E48" r:id="rId37" xr:uid="{00000000-0004-0000-0300-000024000000}"/>
    <hyperlink ref="E49" r:id="rId38" xr:uid="{00000000-0004-0000-0300-000025000000}"/>
    <hyperlink ref="E50" r:id="rId39" xr:uid="{00000000-0004-0000-0300-000026000000}"/>
    <hyperlink ref="E51" r:id="rId40" xr:uid="{00000000-0004-0000-0300-000027000000}"/>
    <hyperlink ref="E53" r:id="rId41" xr:uid="{00000000-0004-0000-0300-000028000000}"/>
    <hyperlink ref="E52" r:id="rId42" xr:uid="{00000000-0004-0000-0300-000029000000}"/>
    <hyperlink ref="E55" r:id="rId43" xr:uid="{00000000-0004-0000-0300-00002A000000}"/>
    <hyperlink ref="E54" r:id="rId44" xr:uid="{00000000-0004-0000-0300-00002B000000}"/>
    <hyperlink ref="E56" r:id="rId45" xr:uid="{00000000-0004-0000-0300-00002C000000}"/>
    <hyperlink ref="E57" r:id="rId46" xr:uid="{00000000-0004-0000-0300-00002D000000}"/>
    <hyperlink ref="E58" r:id="rId47" xr:uid="{00000000-0004-0000-0300-00002E000000}"/>
  </hyperlink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88"/>
  <sheetViews>
    <sheetView topLeftCell="A58" workbookViewId="0">
      <selection activeCell="H85" sqref="H85:J86"/>
    </sheetView>
  </sheetViews>
  <sheetFormatPr baseColWidth="10" defaultColWidth="8" defaultRowHeight="15"/>
  <cols>
    <col min="1" max="1" width="8" style="42"/>
    <col min="2" max="2" width="27.44140625" style="42" customWidth="1"/>
    <col min="3" max="3" width="23.77734375" style="42" customWidth="1"/>
    <col min="4" max="4" width="15.77734375" style="43" customWidth="1"/>
    <col min="5" max="8" width="8" style="42"/>
    <col min="9" max="9" width="12.88671875" style="44" customWidth="1"/>
    <col min="10" max="11" width="20.5546875" style="42" customWidth="1"/>
    <col min="12" max="16384" width="8" style="42"/>
  </cols>
  <sheetData>
    <row r="1" spans="1:16">
      <c r="A1" s="45" t="s">
        <v>729</v>
      </c>
      <c r="B1" s="42" t="s">
        <v>1157</v>
      </c>
      <c r="C1" s="42" t="s">
        <v>2</v>
      </c>
      <c r="D1" s="43" t="s">
        <v>3</v>
      </c>
      <c r="E1" s="42" t="s">
        <v>8</v>
      </c>
      <c r="F1" s="42" t="s">
        <v>4</v>
      </c>
      <c r="G1" s="42" t="s">
        <v>5</v>
      </c>
      <c r="H1" s="42" t="s">
        <v>6</v>
      </c>
      <c r="I1" s="44" t="s">
        <v>1158</v>
      </c>
      <c r="J1" s="42" t="s">
        <v>8</v>
      </c>
      <c r="L1" s="42" t="s">
        <v>1160</v>
      </c>
      <c r="M1" s="42" t="s">
        <v>1161</v>
      </c>
      <c r="N1" s="42" t="s">
        <v>1162</v>
      </c>
      <c r="O1" s="42" t="s">
        <v>1163</v>
      </c>
      <c r="P1" s="42" t="s">
        <v>1164</v>
      </c>
    </row>
    <row r="2" spans="1:16">
      <c r="A2" s="42" t="s">
        <v>1167</v>
      </c>
      <c r="B2" s="46" t="s">
        <v>1166</v>
      </c>
      <c r="C2" s="46" t="s">
        <v>32</v>
      </c>
      <c r="D2" s="43" t="s">
        <v>33</v>
      </c>
      <c r="E2" s="42" t="s">
        <v>36</v>
      </c>
      <c r="F2" s="42" t="s">
        <v>34</v>
      </c>
      <c r="G2" s="42" t="s">
        <v>35</v>
      </c>
      <c r="H2" s="42">
        <v>16000</v>
      </c>
      <c r="I2" s="44">
        <v>200</v>
      </c>
      <c r="J2" s="48">
        <v>15850279720</v>
      </c>
      <c r="K2" s="48"/>
    </row>
    <row r="3" spans="1:16">
      <c r="A3" s="42" t="s">
        <v>1167</v>
      </c>
      <c r="B3" s="46" t="s">
        <v>1166</v>
      </c>
      <c r="C3" s="46" t="s">
        <v>1212</v>
      </c>
      <c r="D3" s="43" t="s">
        <v>41</v>
      </c>
      <c r="E3" s="42" t="s">
        <v>44</v>
      </c>
      <c r="F3" s="42" t="s">
        <v>42</v>
      </c>
      <c r="G3" s="42" t="s">
        <v>43</v>
      </c>
      <c r="H3" s="42">
        <v>12755</v>
      </c>
      <c r="I3" s="44">
        <v>200</v>
      </c>
      <c r="J3" s="48">
        <v>13059122255</v>
      </c>
      <c r="K3" s="48"/>
    </row>
    <row r="4" spans="1:16">
      <c r="A4" s="42" t="s">
        <v>1167</v>
      </c>
      <c r="B4" s="46" t="s">
        <v>1166</v>
      </c>
      <c r="C4" s="46" t="s">
        <v>1224</v>
      </c>
      <c r="D4" s="43" t="s">
        <v>50</v>
      </c>
      <c r="E4" s="42" t="s">
        <v>53</v>
      </c>
      <c r="F4" s="42" t="s">
        <v>51</v>
      </c>
      <c r="G4" s="42" t="s">
        <v>52</v>
      </c>
      <c r="H4" s="42">
        <v>10000</v>
      </c>
      <c r="I4" s="44">
        <v>200</v>
      </c>
      <c r="J4" s="48">
        <v>13258225571</v>
      </c>
      <c r="K4" s="48"/>
    </row>
    <row r="5" spans="1:16">
      <c r="A5" s="42" t="s">
        <v>1167</v>
      </c>
      <c r="B5" s="46" t="s">
        <v>1166</v>
      </c>
      <c r="C5" s="46" t="s">
        <v>1267</v>
      </c>
      <c r="D5" s="43" t="s">
        <v>58</v>
      </c>
      <c r="E5" s="42" t="s">
        <v>58</v>
      </c>
      <c r="F5" s="42" t="s">
        <v>59</v>
      </c>
      <c r="G5" s="42" t="s">
        <v>60</v>
      </c>
      <c r="H5" s="42">
        <v>32000</v>
      </c>
      <c r="I5" s="44">
        <v>300</v>
      </c>
      <c r="J5" s="48">
        <v>19898197612</v>
      </c>
      <c r="K5" s="48"/>
    </row>
    <row r="6" spans="1:16">
      <c r="A6" s="42" t="s">
        <v>1167</v>
      </c>
      <c r="B6" s="46" t="s">
        <v>1166</v>
      </c>
      <c r="C6" s="46" t="s">
        <v>66</v>
      </c>
      <c r="D6" s="43" t="s">
        <v>67</v>
      </c>
      <c r="E6" s="42" t="s">
        <v>67</v>
      </c>
      <c r="F6" s="42" t="s">
        <v>68</v>
      </c>
      <c r="G6" s="42" t="s">
        <v>69</v>
      </c>
      <c r="H6" s="42">
        <v>12000</v>
      </c>
      <c r="I6" s="44">
        <v>200</v>
      </c>
      <c r="J6" s="48">
        <v>18378105192</v>
      </c>
      <c r="K6" s="48"/>
    </row>
    <row r="7" spans="1:16">
      <c r="A7" s="42" t="s">
        <v>1167</v>
      </c>
      <c r="B7" s="46" t="s">
        <v>1166</v>
      </c>
      <c r="C7" s="46" t="s">
        <v>73</v>
      </c>
      <c r="D7" s="43" t="s">
        <v>74</v>
      </c>
      <c r="E7" s="42" t="s">
        <v>77</v>
      </c>
      <c r="F7" s="42" t="s">
        <v>75</v>
      </c>
      <c r="G7" s="42" t="s">
        <v>76</v>
      </c>
      <c r="H7" s="42">
        <v>12000</v>
      </c>
      <c r="I7" s="44">
        <v>200</v>
      </c>
      <c r="J7" s="48">
        <v>13825317775</v>
      </c>
      <c r="K7" s="48"/>
    </row>
    <row r="8" spans="1:16">
      <c r="A8" s="42" t="s">
        <v>1167</v>
      </c>
      <c r="B8" s="46" t="s">
        <v>1166</v>
      </c>
      <c r="C8" s="46" t="s">
        <v>82</v>
      </c>
      <c r="D8" s="43" t="s">
        <v>83</v>
      </c>
      <c r="E8" s="42" t="s">
        <v>86</v>
      </c>
      <c r="F8" s="42" t="s">
        <v>84</v>
      </c>
      <c r="G8" s="42" t="s">
        <v>85</v>
      </c>
      <c r="H8" s="42">
        <v>11100</v>
      </c>
      <c r="I8" s="44">
        <v>200</v>
      </c>
      <c r="J8" s="48">
        <v>15219391264</v>
      </c>
      <c r="K8" s="48"/>
    </row>
    <row r="9" spans="1:16">
      <c r="A9" s="42" t="s">
        <v>1167</v>
      </c>
      <c r="B9" s="46" t="s">
        <v>1166</v>
      </c>
      <c r="C9" s="46" t="s">
        <v>1359</v>
      </c>
      <c r="D9" s="43" t="s">
        <v>91</v>
      </c>
      <c r="E9" s="42" t="s">
        <v>94</v>
      </c>
      <c r="F9" s="42" t="s">
        <v>92</v>
      </c>
      <c r="G9" s="42" t="s">
        <v>93</v>
      </c>
      <c r="H9" s="42">
        <v>11000</v>
      </c>
      <c r="I9" s="44">
        <v>200</v>
      </c>
      <c r="J9" s="48">
        <v>13411693693</v>
      </c>
      <c r="K9" s="48"/>
    </row>
    <row r="10" spans="1:16">
      <c r="A10" s="42" t="s">
        <v>1167</v>
      </c>
      <c r="B10" s="46" t="s">
        <v>1166</v>
      </c>
      <c r="C10" s="46" t="s">
        <v>100</v>
      </c>
      <c r="D10" s="43" t="s">
        <v>101</v>
      </c>
      <c r="E10" s="42" t="s">
        <v>104</v>
      </c>
      <c r="F10" s="42" t="s">
        <v>102</v>
      </c>
      <c r="G10" s="42" t="s">
        <v>103</v>
      </c>
      <c r="H10" s="42">
        <v>12000</v>
      </c>
      <c r="I10" s="44">
        <v>200</v>
      </c>
      <c r="J10" s="48">
        <v>13035681011</v>
      </c>
      <c r="K10" s="48"/>
    </row>
    <row r="11" spans="1:16">
      <c r="A11" s="42" t="s">
        <v>1167</v>
      </c>
      <c r="B11" s="46" t="s">
        <v>1166</v>
      </c>
      <c r="C11" s="46" t="s">
        <v>1388</v>
      </c>
      <c r="D11" s="43" t="s">
        <v>110</v>
      </c>
      <c r="E11" s="42" t="s">
        <v>112</v>
      </c>
      <c r="F11" s="42" t="s">
        <v>1388</v>
      </c>
      <c r="G11" s="42" t="s">
        <v>111</v>
      </c>
      <c r="H11" s="42">
        <v>23000</v>
      </c>
      <c r="I11" s="44">
        <v>200</v>
      </c>
      <c r="J11" s="48">
        <v>18277186076</v>
      </c>
      <c r="K11" s="48"/>
    </row>
    <row r="12" spans="1:16">
      <c r="A12" s="42" t="s">
        <v>1167</v>
      </c>
      <c r="B12" s="46" t="s">
        <v>1166</v>
      </c>
      <c r="C12" s="46" t="s">
        <v>117</v>
      </c>
      <c r="D12" s="43" t="s">
        <v>118</v>
      </c>
      <c r="E12" s="42" t="s">
        <v>121</v>
      </c>
      <c r="F12" s="42" t="s">
        <v>119</v>
      </c>
      <c r="G12" s="42" t="s">
        <v>120</v>
      </c>
      <c r="H12" s="42">
        <v>11000</v>
      </c>
      <c r="I12" s="44">
        <v>200</v>
      </c>
      <c r="J12" s="48">
        <v>17688324260</v>
      </c>
      <c r="K12" s="48"/>
    </row>
    <row r="13" spans="1:16">
      <c r="A13" s="42" t="s">
        <v>1167</v>
      </c>
      <c r="B13" s="46" t="s">
        <v>1166</v>
      </c>
      <c r="C13" s="46" t="s">
        <v>125</v>
      </c>
      <c r="D13" s="43" t="s">
        <v>126</v>
      </c>
      <c r="E13" s="42" t="s">
        <v>129</v>
      </c>
      <c r="F13" s="42" t="s">
        <v>127</v>
      </c>
      <c r="G13" s="42" t="s">
        <v>128</v>
      </c>
      <c r="H13" s="42">
        <v>16000</v>
      </c>
      <c r="I13" s="44">
        <v>200</v>
      </c>
      <c r="J13" s="48">
        <v>13413189322</v>
      </c>
      <c r="K13" s="48"/>
    </row>
    <row r="14" spans="1:16">
      <c r="A14" s="42" t="s">
        <v>1167</v>
      </c>
      <c r="B14" s="46" t="s">
        <v>1166</v>
      </c>
      <c r="C14" s="46" t="s">
        <v>134</v>
      </c>
      <c r="D14" s="43" t="s">
        <v>135</v>
      </c>
      <c r="E14" s="42" t="s">
        <v>137</v>
      </c>
      <c r="F14" s="42" t="s">
        <v>134</v>
      </c>
      <c r="G14" s="42" t="s">
        <v>136</v>
      </c>
      <c r="H14" s="42">
        <v>15000</v>
      </c>
      <c r="I14" s="44">
        <v>200</v>
      </c>
      <c r="J14" s="48">
        <v>18033350881</v>
      </c>
      <c r="K14" s="48"/>
    </row>
    <row r="15" spans="1:16">
      <c r="A15" s="42" t="s">
        <v>1167</v>
      </c>
      <c r="B15" s="46" t="s">
        <v>1166</v>
      </c>
      <c r="C15" s="46" t="s">
        <v>141</v>
      </c>
      <c r="D15" s="43" t="s">
        <v>142</v>
      </c>
      <c r="E15" s="42" t="s">
        <v>145</v>
      </c>
      <c r="F15" s="42" t="s">
        <v>143</v>
      </c>
      <c r="G15" s="42" t="s">
        <v>144</v>
      </c>
      <c r="H15" s="42">
        <v>65000</v>
      </c>
      <c r="I15" s="44">
        <v>300</v>
      </c>
      <c r="J15" s="48">
        <v>13341215770</v>
      </c>
      <c r="K15" s="48"/>
    </row>
    <row r="16" spans="1:16">
      <c r="A16" s="42" t="s">
        <v>1167</v>
      </c>
      <c r="B16" s="46" t="s">
        <v>1166</v>
      </c>
      <c r="C16" s="46" t="s">
        <v>150</v>
      </c>
      <c r="D16" s="43" t="s">
        <v>151</v>
      </c>
      <c r="E16" s="42" t="s">
        <v>154</v>
      </c>
      <c r="F16" s="42" t="s">
        <v>152</v>
      </c>
      <c r="G16" s="42" t="s">
        <v>153</v>
      </c>
      <c r="H16" s="42">
        <v>11000</v>
      </c>
      <c r="I16" s="44">
        <v>200</v>
      </c>
      <c r="J16" s="48">
        <v>18819773864</v>
      </c>
      <c r="K16" s="48"/>
    </row>
    <row r="17" spans="1:11">
      <c r="A17" s="42" t="s">
        <v>1167</v>
      </c>
      <c r="B17" s="46" t="s">
        <v>1166</v>
      </c>
      <c r="C17" s="46" t="s">
        <v>158</v>
      </c>
      <c r="D17" s="43" t="s">
        <v>159</v>
      </c>
      <c r="E17" s="42" t="s">
        <v>162</v>
      </c>
      <c r="F17" s="42" t="s">
        <v>160</v>
      </c>
      <c r="G17" s="42" t="s">
        <v>161</v>
      </c>
      <c r="H17" s="42">
        <v>11000</v>
      </c>
      <c r="I17" s="44">
        <v>200</v>
      </c>
      <c r="J17" s="48">
        <v>13148744460</v>
      </c>
      <c r="K17" s="48"/>
    </row>
    <row r="18" spans="1:11">
      <c r="A18" s="42" t="s">
        <v>1167</v>
      </c>
      <c r="B18" s="46" t="s">
        <v>1166</v>
      </c>
      <c r="C18" s="46" t="s">
        <v>166</v>
      </c>
      <c r="D18" s="43" t="s">
        <v>167</v>
      </c>
      <c r="E18" s="42" t="s">
        <v>170</v>
      </c>
      <c r="F18" s="42" t="s">
        <v>168</v>
      </c>
      <c r="G18" s="42" t="s">
        <v>169</v>
      </c>
      <c r="H18" s="42">
        <v>12000</v>
      </c>
      <c r="I18" s="44">
        <v>200</v>
      </c>
      <c r="J18" s="48">
        <v>15677011887</v>
      </c>
      <c r="K18" s="48"/>
    </row>
    <row r="19" spans="1:11">
      <c r="A19" s="42" t="s">
        <v>1167</v>
      </c>
      <c r="B19" s="46" t="s">
        <v>1166</v>
      </c>
      <c r="C19" s="46" t="s">
        <v>176</v>
      </c>
      <c r="D19" s="43" t="s">
        <v>177</v>
      </c>
      <c r="E19" s="42" t="s">
        <v>179</v>
      </c>
      <c r="F19" s="42" t="s">
        <v>176</v>
      </c>
      <c r="G19" s="42" t="s">
        <v>178</v>
      </c>
      <c r="H19" s="42">
        <v>12000</v>
      </c>
      <c r="I19" s="44">
        <v>200</v>
      </c>
      <c r="J19" s="48">
        <v>16620013985</v>
      </c>
      <c r="K19" s="48"/>
    </row>
    <row r="20" spans="1:11">
      <c r="A20" s="42" t="s">
        <v>1167</v>
      </c>
      <c r="B20" s="46" t="s">
        <v>1166</v>
      </c>
      <c r="C20" s="46" t="s">
        <v>183</v>
      </c>
      <c r="D20" s="43" t="s">
        <v>184</v>
      </c>
      <c r="E20" s="42" t="s">
        <v>187</v>
      </c>
      <c r="F20" s="42" t="s">
        <v>185</v>
      </c>
      <c r="G20" s="42" t="s">
        <v>186</v>
      </c>
      <c r="H20" s="42">
        <v>16000</v>
      </c>
      <c r="I20" s="44">
        <v>200</v>
      </c>
      <c r="J20" s="48">
        <v>15374043856</v>
      </c>
      <c r="K20" s="48"/>
    </row>
    <row r="21" spans="1:11">
      <c r="A21" s="42" t="s">
        <v>1167</v>
      </c>
      <c r="B21" s="46" t="s">
        <v>1166</v>
      </c>
      <c r="C21" s="46" t="s">
        <v>192</v>
      </c>
      <c r="D21" s="43" t="s">
        <v>193</v>
      </c>
      <c r="E21" s="42" t="s">
        <v>196</v>
      </c>
      <c r="F21" s="42" t="s">
        <v>194</v>
      </c>
      <c r="G21" s="42" t="s">
        <v>195</v>
      </c>
      <c r="H21" s="42">
        <v>13000</v>
      </c>
      <c r="I21" s="44">
        <v>200</v>
      </c>
      <c r="J21" s="48">
        <v>18165597933</v>
      </c>
      <c r="K21" s="48"/>
    </row>
    <row r="22" spans="1:11">
      <c r="A22" s="42" t="s">
        <v>1167</v>
      </c>
      <c r="B22" s="46" t="s">
        <v>1166</v>
      </c>
      <c r="C22" s="46" t="s">
        <v>201</v>
      </c>
      <c r="D22" s="43" t="s">
        <v>202</v>
      </c>
      <c r="E22" s="42" t="s">
        <v>205</v>
      </c>
      <c r="F22" s="42" t="s">
        <v>203</v>
      </c>
      <c r="G22" s="42" t="s">
        <v>204</v>
      </c>
      <c r="H22" s="42">
        <v>10000</v>
      </c>
      <c r="I22" s="44">
        <v>200</v>
      </c>
      <c r="J22" s="48">
        <v>13666209900</v>
      </c>
      <c r="K22" s="48"/>
    </row>
    <row r="23" spans="1:11">
      <c r="A23" s="42" t="s">
        <v>1167</v>
      </c>
      <c r="B23" s="46" t="s">
        <v>1166</v>
      </c>
      <c r="C23" s="46" t="s">
        <v>210</v>
      </c>
      <c r="D23" s="43" t="s">
        <v>211</v>
      </c>
      <c r="E23" s="42" t="s">
        <v>214</v>
      </c>
      <c r="F23" s="42" t="s">
        <v>212</v>
      </c>
      <c r="G23" s="42" t="s">
        <v>213</v>
      </c>
      <c r="H23" s="42">
        <v>12000</v>
      </c>
      <c r="I23" s="44">
        <v>200</v>
      </c>
      <c r="J23" s="48">
        <v>18707690299</v>
      </c>
      <c r="K23" s="48"/>
    </row>
    <row r="24" spans="1:11">
      <c r="A24" s="42" t="s">
        <v>1167</v>
      </c>
      <c r="B24" s="46" t="s">
        <v>1166</v>
      </c>
      <c r="C24" s="46" t="s">
        <v>1624</v>
      </c>
      <c r="D24" s="43" t="s">
        <v>218</v>
      </c>
      <c r="E24" s="42" t="s">
        <v>221</v>
      </c>
      <c r="F24" s="42" t="s">
        <v>219</v>
      </c>
      <c r="G24" s="42" t="s">
        <v>220</v>
      </c>
      <c r="H24" s="42">
        <v>13000</v>
      </c>
      <c r="I24" s="44">
        <v>200</v>
      </c>
      <c r="J24" s="48">
        <v>13717284599</v>
      </c>
      <c r="K24" s="48"/>
    </row>
    <row r="25" spans="1:11">
      <c r="A25" s="42" t="s">
        <v>1167</v>
      </c>
      <c r="B25" s="46" t="s">
        <v>1166</v>
      </c>
      <c r="C25" s="46" t="s">
        <v>225</v>
      </c>
      <c r="D25" s="43" t="s">
        <v>226</v>
      </c>
      <c r="E25" s="42" t="s">
        <v>229</v>
      </c>
      <c r="F25" s="42" t="s">
        <v>227</v>
      </c>
      <c r="G25" s="42" t="s">
        <v>228</v>
      </c>
      <c r="H25" s="42">
        <v>27000</v>
      </c>
      <c r="I25" s="44">
        <v>200</v>
      </c>
      <c r="J25" s="48">
        <v>15876885960</v>
      </c>
      <c r="K25" s="48"/>
    </row>
    <row r="26" spans="1:11">
      <c r="A26" s="42" t="s">
        <v>1167</v>
      </c>
      <c r="B26" s="46" t="s">
        <v>1166</v>
      </c>
      <c r="C26" s="46" t="s">
        <v>233</v>
      </c>
      <c r="D26" s="43" t="s">
        <v>234</v>
      </c>
      <c r="E26" s="42" t="s">
        <v>237</v>
      </c>
      <c r="F26" s="42" t="s">
        <v>235</v>
      </c>
      <c r="G26" s="42" t="s">
        <v>236</v>
      </c>
      <c r="H26" s="42">
        <v>13000</v>
      </c>
      <c r="I26" s="44">
        <v>200</v>
      </c>
      <c r="J26" s="48">
        <v>18902143386</v>
      </c>
      <c r="K26" s="48"/>
    </row>
    <row r="27" spans="1:11">
      <c r="A27" s="42" t="s">
        <v>1167</v>
      </c>
      <c r="B27" s="46" t="s">
        <v>1166</v>
      </c>
      <c r="C27" s="46" t="s">
        <v>242</v>
      </c>
      <c r="D27" s="43" t="s">
        <v>243</v>
      </c>
      <c r="E27" s="42" t="s">
        <v>246</v>
      </c>
      <c r="F27" s="42" t="s">
        <v>244</v>
      </c>
      <c r="G27" s="42" t="s">
        <v>245</v>
      </c>
      <c r="H27" s="42">
        <v>13000</v>
      </c>
      <c r="I27" s="44">
        <v>200</v>
      </c>
      <c r="J27" s="48">
        <v>15622183948</v>
      </c>
      <c r="K27" s="48"/>
    </row>
    <row r="28" spans="1:11">
      <c r="A28" s="42" t="s">
        <v>1167</v>
      </c>
      <c r="B28" s="46" t="s">
        <v>1166</v>
      </c>
      <c r="C28" s="46" t="s">
        <v>247</v>
      </c>
      <c r="D28" s="43" t="s">
        <v>248</v>
      </c>
      <c r="E28" s="42" t="s">
        <v>251</v>
      </c>
      <c r="F28" s="42" t="s">
        <v>249</v>
      </c>
      <c r="G28" s="42" t="s">
        <v>250</v>
      </c>
      <c r="H28" s="42">
        <v>12000</v>
      </c>
      <c r="I28" s="44">
        <v>200</v>
      </c>
      <c r="J28" s="48">
        <v>18583658816</v>
      </c>
      <c r="K28" s="48"/>
    </row>
    <row r="29" spans="1:11">
      <c r="A29" s="42" t="s">
        <v>1167</v>
      </c>
      <c r="B29" s="46" t="s">
        <v>1166</v>
      </c>
      <c r="C29" s="46" t="s">
        <v>252</v>
      </c>
      <c r="D29" s="43" t="s">
        <v>253</v>
      </c>
      <c r="E29" s="42" t="s">
        <v>256</v>
      </c>
      <c r="F29" s="42" t="s">
        <v>1758</v>
      </c>
      <c r="G29" s="42" t="s">
        <v>255</v>
      </c>
      <c r="H29" s="42">
        <v>12000</v>
      </c>
      <c r="I29" s="44">
        <v>200</v>
      </c>
      <c r="J29" s="48">
        <v>15360825957</v>
      </c>
      <c r="K29" s="48"/>
    </row>
    <row r="30" spans="1:11">
      <c r="A30" s="42" t="s">
        <v>1167</v>
      </c>
      <c r="B30" s="42" t="s">
        <v>1770</v>
      </c>
      <c r="C30" s="42" t="s">
        <v>260</v>
      </c>
      <c r="D30" s="43" t="s">
        <v>261</v>
      </c>
      <c r="E30" s="42" t="s">
        <v>264</v>
      </c>
      <c r="F30" s="42" t="s">
        <v>262</v>
      </c>
      <c r="G30" s="42" t="s">
        <v>263</v>
      </c>
      <c r="H30" s="42">
        <v>11000</v>
      </c>
      <c r="I30" s="44">
        <v>200</v>
      </c>
      <c r="J30" s="48">
        <v>13143749984</v>
      </c>
      <c r="K30" s="48"/>
    </row>
    <row r="31" spans="1:11">
      <c r="A31" s="42" t="s">
        <v>1167</v>
      </c>
      <c r="B31" s="42" t="s">
        <v>1770</v>
      </c>
      <c r="C31" s="42" t="s">
        <v>1861</v>
      </c>
      <c r="D31" s="43" t="s">
        <v>269</v>
      </c>
      <c r="E31" s="42" t="s">
        <v>269</v>
      </c>
      <c r="F31" s="42" t="s">
        <v>270</v>
      </c>
      <c r="G31" s="42" t="s">
        <v>271</v>
      </c>
      <c r="H31" s="42">
        <v>10000</v>
      </c>
      <c r="I31" s="44">
        <v>200</v>
      </c>
      <c r="J31" s="48">
        <v>15622149755</v>
      </c>
      <c r="K31" s="48"/>
    </row>
    <row r="32" spans="1:11">
      <c r="A32" s="42" t="s">
        <v>1167</v>
      </c>
      <c r="B32" s="42" t="s">
        <v>1770</v>
      </c>
      <c r="C32" s="42" t="s">
        <v>1863</v>
      </c>
      <c r="D32" s="43" t="s">
        <v>276</v>
      </c>
      <c r="E32" s="42" t="s">
        <v>276</v>
      </c>
      <c r="F32" s="42" t="s">
        <v>277</v>
      </c>
      <c r="G32" s="42" t="s">
        <v>278</v>
      </c>
      <c r="H32" s="42">
        <v>33000</v>
      </c>
      <c r="I32" s="44">
        <v>300</v>
      </c>
      <c r="J32" s="48">
        <v>17600210939</v>
      </c>
      <c r="K32" s="48"/>
    </row>
    <row r="33" spans="1:11">
      <c r="A33" s="42" t="s">
        <v>1167</v>
      </c>
      <c r="B33" s="42" t="s">
        <v>1867</v>
      </c>
      <c r="C33" s="42" t="s">
        <v>1866</v>
      </c>
      <c r="D33" s="43" t="s">
        <v>284</v>
      </c>
      <c r="E33" s="42" t="s">
        <v>287</v>
      </c>
      <c r="F33" s="42" t="s">
        <v>285</v>
      </c>
      <c r="G33" s="42" t="s">
        <v>286</v>
      </c>
      <c r="H33" s="42">
        <v>14000</v>
      </c>
      <c r="I33" s="44">
        <v>200</v>
      </c>
      <c r="J33" s="48">
        <v>13422838161</v>
      </c>
      <c r="K33" s="48"/>
    </row>
    <row r="34" spans="1:11">
      <c r="A34" s="42" t="s">
        <v>1167</v>
      </c>
      <c r="B34" s="42" t="s">
        <v>1867</v>
      </c>
      <c r="C34" s="42" t="s">
        <v>291</v>
      </c>
      <c r="D34" s="43" t="s">
        <v>292</v>
      </c>
      <c r="E34" s="42" t="s">
        <v>295</v>
      </c>
      <c r="F34" s="42" t="s">
        <v>293</v>
      </c>
      <c r="G34" s="42" t="s">
        <v>294</v>
      </c>
      <c r="H34" s="42">
        <v>13000</v>
      </c>
      <c r="I34" s="44">
        <v>200</v>
      </c>
      <c r="J34" s="48">
        <v>13026794760</v>
      </c>
      <c r="K34" s="48"/>
    </row>
    <row r="35" spans="1:11">
      <c r="A35" s="42" t="s">
        <v>1167</v>
      </c>
      <c r="B35" s="42" t="s">
        <v>1867</v>
      </c>
      <c r="C35" s="42" t="s">
        <v>299</v>
      </c>
      <c r="D35" s="43" t="s">
        <v>300</v>
      </c>
      <c r="E35" s="42" t="s">
        <v>303</v>
      </c>
      <c r="F35" s="42" t="s">
        <v>1909</v>
      </c>
      <c r="G35" s="42" t="s">
        <v>302</v>
      </c>
      <c r="H35" s="42">
        <v>11259</v>
      </c>
      <c r="I35" s="44">
        <v>200</v>
      </c>
      <c r="J35" s="48">
        <v>13018287989</v>
      </c>
      <c r="K35" s="48"/>
    </row>
    <row r="36" spans="1:11">
      <c r="A36" s="42" t="s">
        <v>1167</v>
      </c>
      <c r="B36" s="42" t="s">
        <v>1867</v>
      </c>
      <c r="C36" s="42" t="s">
        <v>307</v>
      </c>
      <c r="D36" s="43" t="s">
        <v>308</v>
      </c>
      <c r="E36" s="42" t="s">
        <v>311</v>
      </c>
      <c r="F36" s="42" t="s">
        <v>309</v>
      </c>
      <c r="G36" s="42" t="s">
        <v>310</v>
      </c>
      <c r="H36" s="42">
        <v>10000</v>
      </c>
      <c r="I36" s="44">
        <v>200</v>
      </c>
      <c r="J36" s="48">
        <v>15560292550</v>
      </c>
      <c r="K36" s="48"/>
    </row>
    <row r="37" spans="1:11">
      <c r="A37" s="42" t="s">
        <v>1167</v>
      </c>
      <c r="B37" s="42" t="s">
        <v>1867</v>
      </c>
      <c r="C37" s="42" t="s">
        <v>315</v>
      </c>
      <c r="D37" s="43" t="s">
        <v>316</v>
      </c>
      <c r="E37" s="42" t="s">
        <v>319</v>
      </c>
      <c r="F37" s="42" t="s">
        <v>317</v>
      </c>
      <c r="G37" s="42" t="s">
        <v>318</v>
      </c>
      <c r="H37" s="42">
        <v>10000</v>
      </c>
      <c r="I37" s="44">
        <v>200</v>
      </c>
      <c r="J37" s="48">
        <v>18902781991</v>
      </c>
      <c r="K37" s="48"/>
    </row>
    <row r="38" spans="1:11">
      <c r="A38" s="42" t="s">
        <v>1167</v>
      </c>
      <c r="B38" s="42" t="s">
        <v>1867</v>
      </c>
      <c r="C38" s="42" t="s">
        <v>323</v>
      </c>
      <c r="D38" s="43" t="s">
        <v>324</v>
      </c>
      <c r="E38" s="42" t="s">
        <v>327</v>
      </c>
      <c r="F38" s="42" t="s">
        <v>325</v>
      </c>
      <c r="G38" s="42" t="s">
        <v>326</v>
      </c>
      <c r="H38" s="42">
        <v>11000</v>
      </c>
      <c r="I38" s="44">
        <v>200</v>
      </c>
      <c r="J38" s="48">
        <v>18300120447</v>
      </c>
      <c r="K38" s="48"/>
    </row>
    <row r="39" spans="1:11">
      <c r="A39" s="42" t="s">
        <v>1167</v>
      </c>
      <c r="B39" s="42" t="s">
        <v>1940</v>
      </c>
      <c r="C39" s="42" t="s">
        <v>332</v>
      </c>
      <c r="D39" s="43" t="s">
        <v>333</v>
      </c>
      <c r="E39" s="42" t="s">
        <v>333</v>
      </c>
      <c r="F39" s="42" t="s">
        <v>334</v>
      </c>
      <c r="G39" s="42" t="s">
        <v>335</v>
      </c>
      <c r="H39" s="42">
        <v>17000</v>
      </c>
      <c r="I39" s="44">
        <v>200</v>
      </c>
      <c r="J39" s="48">
        <v>15916800809</v>
      </c>
      <c r="K39" s="48"/>
    </row>
    <row r="40" spans="1:11">
      <c r="A40" s="42" t="s">
        <v>1167</v>
      </c>
      <c r="B40" s="42" t="s">
        <v>1940</v>
      </c>
      <c r="C40" s="42" t="s">
        <v>339</v>
      </c>
      <c r="D40" s="43" t="s">
        <v>340</v>
      </c>
      <c r="E40" s="42" t="s">
        <v>342</v>
      </c>
      <c r="F40" s="42" t="s">
        <v>339</v>
      </c>
      <c r="G40" s="42" t="s">
        <v>341</v>
      </c>
      <c r="H40" s="42">
        <v>20000</v>
      </c>
      <c r="I40" s="44">
        <v>200</v>
      </c>
      <c r="J40" s="48">
        <v>17288035021</v>
      </c>
      <c r="K40" s="48"/>
    </row>
    <row r="41" spans="1:11">
      <c r="A41" s="42" t="s">
        <v>1167</v>
      </c>
      <c r="B41" s="42" t="s">
        <v>1940</v>
      </c>
      <c r="C41" s="42" t="s">
        <v>347</v>
      </c>
      <c r="D41" s="43" t="s">
        <v>348</v>
      </c>
      <c r="E41" s="42" t="s">
        <v>351</v>
      </c>
      <c r="F41" s="42" t="s">
        <v>349</v>
      </c>
      <c r="G41" s="42" t="s">
        <v>350</v>
      </c>
      <c r="H41" s="42">
        <v>10300</v>
      </c>
      <c r="I41" s="44">
        <v>200</v>
      </c>
      <c r="J41" s="48">
        <v>13763083473</v>
      </c>
      <c r="K41" s="48"/>
    </row>
    <row r="42" spans="1:11">
      <c r="A42" s="42" t="s">
        <v>1167</v>
      </c>
      <c r="B42" s="42" t="s">
        <v>1940</v>
      </c>
      <c r="C42" s="42" t="s">
        <v>353</v>
      </c>
      <c r="D42" s="43" t="s">
        <v>354</v>
      </c>
      <c r="E42" s="42" t="s">
        <v>357</v>
      </c>
      <c r="F42" s="42" t="s">
        <v>355</v>
      </c>
      <c r="G42" s="42" t="s">
        <v>356</v>
      </c>
      <c r="H42" s="42">
        <v>13000</v>
      </c>
      <c r="I42" s="44">
        <v>200</v>
      </c>
      <c r="J42" s="48">
        <v>13416182288</v>
      </c>
      <c r="K42" s="48"/>
    </row>
    <row r="43" spans="1:11">
      <c r="A43" s="42" t="s">
        <v>1167</v>
      </c>
      <c r="B43" s="42" t="s">
        <v>1770</v>
      </c>
      <c r="C43" s="42" t="s">
        <v>2110</v>
      </c>
      <c r="D43" s="43" t="s">
        <v>363</v>
      </c>
      <c r="E43" s="42" t="s">
        <v>363</v>
      </c>
      <c r="F43" s="42" t="s">
        <v>2110</v>
      </c>
      <c r="G43" s="42" t="s">
        <v>364</v>
      </c>
      <c r="H43" s="42">
        <v>12000</v>
      </c>
      <c r="I43" s="44">
        <v>200</v>
      </c>
      <c r="J43" s="48">
        <v>18260861631</v>
      </c>
      <c r="K43" s="48"/>
    </row>
    <row r="44" spans="1:11">
      <c r="A44" s="42" t="s">
        <v>1167</v>
      </c>
      <c r="B44" s="42" t="s">
        <v>1770</v>
      </c>
      <c r="C44" s="42" t="s">
        <v>369</v>
      </c>
      <c r="D44" s="43" t="s">
        <v>370</v>
      </c>
      <c r="E44" s="42" t="s">
        <v>372</v>
      </c>
      <c r="F44" s="42" t="s">
        <v>369</v>
      </c>
      <c r="G44" s="42" t="s">
        <v>371</v>
      </c>
      <c r="H44" s="42">
        <v>16500</v>
      </c>
      <c r="I44" s="44">
        <v>200</v>
      </c>
      <c r="J44" s="48">
        <v>16620129471</v>
      </c>
      <c r="K44" s="48"/>
    </row>
    <row r="45" spans="1:11">
      <c r="A45" s="42" t="s">
        <v>1167</v>
      </c>
      <c r="B45" s="42" t="s">
        <v>1770</v>
      </c>
      <c r="C45" s="42" t="s">
        <v>376</v>
      </c>
      <c r="D45" s="43" t="s">
        <v>377</v>
      </c>
      <c r="E45" s="42" t="s">
        <v>379</v>
      </c>
      <c r="F45" s="42" t="s">
        <v>376</v>
      </c>
      <c r="G45" s="42" t="s">
        <v>378</v>
      </c>
      <c r="H45" s="42">
        <v>13000</v>
      </c>
      <c r="I45" s="44">
        <v>200</v>
      </c>
      <c r="J45" s="48">
        <v>18855094020</v>
      </c>
      <c r="K45" s="48"/>
    </row>
    <row r="46" spans="1:11">
      <c r="A46" s="42" t="s">
        <v>1167</v>
      </c>
      <c r="B46" s="42" t="s">
        <v>1770</v>
      </c>
      <c r="C46" s="42" t="s">
        <v>383</v>
      </c>
      <c r="D46" s="43" t="s">
        <v>384</v>
      </c>
      <c r="E46" s="42" t="s">
        <v>387</v>
      </c>
      <c r="F46" s="42" t="s">
        <v>385</v>
      </c>
      <c r="G46" s="42" t="s">
        <v>386</v>
      </c>
      <c r="H46" s="42">
        <v>39000</v>
      </c>
      <c r="I46" s="44">
        <v>300</v>
      </c>
      <c r="J46" s="48">
        <v>15151133184</v>
      </c>
      <c r="K46" s="48"/>
    </row>
    <row r="47" spans="1:11">
      <c r="A47" s="42" t="s">
        <v>1167</v>
      </c>
      <c r="B47" s="42" t="s">
        <v>1770</v>
      </c>
      <c r="C47" s="42" t="s">
        <v>391</v>
      </c>
      <c r="D47" s="43" t="s">
        <v>392</v>
      </c>
      <c r="E47" s="42" t="s">
        <v>394</v>
      </c>
      <c r="F47" s="42" t="s">
        <v>391</v>
      </c>
      <c r="G47" s="42" t="s">
        <v>393</v>
      </c>
      <c r="H47" s="42">
        <v>31000</v>
      </c>
      <c r="I47" s="44">
        <v>300</v>
      </c>
      <c r="J47" s="48">
        <v>13526133050</v>
      </c>
      <c r="K47" s="48"/>
    </row>
    <row r="48" spans="1:11">
      <c r="A48" s="42" t="s">
        <v>1167</v>
      </c>
      <c r="B48" s="42" t="s">
        <v>1867</v>
      </c>
      <c r="C48" s="42" t="s">
        <v>399</v>
      </c>
      <c r="D48" s="43" t="s">
        <v>400</v>
      </c>
      <c r="E48" s="42" t="s">
        <v>403</v>
      </c>
      <c r="F48" s="42" t="s">
        <v>401</v>
      </c>
      <c r="G48" s="42" t="s">
        <v>402</v>
      </c>
      <c r="H48" s="42">
        <v>14865</v>
      </c>
      <c r="I48" s="44">
        <v>200</v>
      </c>
      <c r="J48" s="48">
        <v>13537998395</v>
      </c>
      <c r="K48" s="48"/>
    </row>
    <row r="49" spans="1:11">
      <c r="A49" s="42" t="s">
        <v>1167</v>
      </c>
      <c r="B49" s="42" t="s">
        <v>1867</v>
      </c>
      <c r="C49" s="42" t="s">
        <v>408</v>
      </c>
      <c r="D49" s="43" t="s">
        <v>409</v>
      </c>
      <c r="E49" s="42" t="s">
        <v>411</v>
      </c>
      <c r="F49" s="42" t="s">
        <v>409</v>
      </c>
      <c r="G49" s="42" t="s">
        <v>410</v>
      </c>
      <c r="H49" s="42">
        <v>10300</v>
      </c>
      <c r="I49" s="44">
        <v>200</v>
      </c>
      <c r="J49" s="48">
        <v>16620132498</v>
      </c>
      <c r="K49" s="48"/>
    </row>
    <row r="50" spans="1:11">
      <c r="A50" s="42" t="s">
        <v>1167</v>
      </c>
      <c r="B50" s="42" t="s">
        <v>1867</v>
      </c>
      <c r="C50" s="42" t="s">
        <v>417</v>
      </c>
      <c r="D50" s="43" t="s">
        <v>418</v>
      </c>
      <c r="E50" s="42" t="s">
        <v>420</v>
      </c>
      <c r="F50" s="42" t="s">
        <v>417</v>
      </c>
      <c r="G50" s="42" t="s">
        <v>419</v>
      </c>
      <c r="H50" s="42">
        <v>22000</v>
      </c>
      <c r="I50" s="44">
        <v>200</v>
      </c>
      <c r="J50" s="48">
        <v>13192769993</v>
      </c>
      <c r="K50" s="48"/>
    </row>
    <row r="51" spans="1:11">
      <c r="A51" s="42" t="s">
        <v>1167</v>
      </c>
      <c r="B51" s="42" t="s">
        <v>1867</v>
      </c>
      <c r="C51" s="42" t="s">
        <v>424</v>
      </c>
      <c r="D51" s="43" t="s">
        <v>425</v>
      </c>
      <c r="E51" s="42" t="s">
        <v>428</v>
      </c>
      <c r="F51" s="42" t="s">
        <v>426</v>
      </c>
      <c r="G51" s="42" t="s">
        <v>427</v>
      </c>
      <c r="H51" s="42">
        <v>23000</v>
      </c>
      <c r="I51" s="44">
        <v>200</v>
      </c>
      <c r="J51" s="48">
        <v>13126014708</v>
      </c>
      <c r="K51" s="48"/>
    </row>
    <row r="52" spans="1:11">
      <c r="A52" s="42" t="s">
        <v>1167</v>
      </c>
      <c r="B52" s="42" t="s">
        <v>1867</v>
      </c>
      <c r="C52" s="42" t="s">
        <v>432</v>
      </c>
      <c r="D52" s="43" t="s">
        <v>433</v>
      </c>
      <c r="E52" s="42" t="s">
        <v>436</v>
      </c>
      <c r="F52" s="42" t="s">
        <v>434</v>
      </c>
      <c r="G52" s="42" t="s">
        <v>435</v>
      </c>
      <c r="H52" s="42">
        <v>15000</v>
      </c>
      <c r="I52" s="44">
        <v>200</v>
      </c>
      <c r="J52" s="48">
        <v>18105681281</v>
      </c>
      <c r="K52" s="48"/>
    </row>
    <row r="53" spans="1:11">
      <c r="A53" s="42" t="s">
        <v>1167</v>
      </c>
      <c r="B53" s="42" t="s">
        <v>1770</v>
      </c>
      <c r="C53" s="42" t="s">
        <v>441</v>
      </c>
      <c r="D53" s="43" t="s">
        <v>442</v>
      </c>
      <c r="E53" s="42" t="s">
        <v>444</v>
      </c>
      <c r="F53" s="42" t="s">
        <v>441</v>
      </c>
      <c r="G53" s="42" t="s">
        <v>443</v>
      </c>
      <c r="H53" s="42">
        <v>10000</v>
      </c>
      <c r="I53" s="44">
        <v>200</v>
      </c>
      <c r="J53" s="48">
        <v>15013032274</v>
      </c>
      <c r="K53" s="48"/>
    </row>
    <row r="54" spans="1:11">
      <c r="A54" s="42" t="s">
        <v>1167</v>
      </c>
      <c r="C54" s="42" t="s">
        <v>449</v>
      </c>
      <c r="D54" s="43" t="s">
        <v>450</v>
      </c>
      <c r="E54" s="42" t="s">
        <v>453</v>
      </c>
      <c r="F54" s="42" t="s">
        <v>451</v>
      </c>
      <c r="G54" s="42" t="s">
        <v>452</v>
      </c>
      <c r="H54" s="42">
        <v>16000</v>
      </c>
      <c r="I54" s="44">
        <v>200</v>
      </c>
      <c r="J54" s="48">
        <v>18312739449</v>
      </c>
      <c r="K54" s="48"/>
    </row>
    <row r="55" spans="1:11" s="41" customFormat="1">
      <c r="A55" s="41" t="s">
        <v>1167</v>
      </c>
      <c r="B55" s="41" t="s">
        <v>1770</v>
      </c>
      <c r="C55" s="41" t="s">
        <v>1769</v>
      </c>
      <c r="D55" s="47" t="s">
        <v>1771</v>
      </c>
      <c r="E55" s="41" t="s">
        <v>1771</v>
      </c>
      <c r="F55" s="41" t="s">
        <v>1769</v>
      </c>
      <c r="G55" s="41" t="s">
        <v>1772</v>
      </c>
      <c r="H55" s="41">
        <v>10018</v>
      </c>
      <c r="I55" s="49">
        <v>200</v>
      </c>
      <c r="J55" s="50">
        <v>13631262391</v>
      </c>
      <c r="K55" s="50"/>
    </row>
    <row r="56" spans="1:11" s="41" customFormat="1">
      <c r="A56" s="41" t="s">
        <v>1167</v>
      </c>
      <c r="B56" s="41" t="s">
        <v>1770</v>
      </c>
      <c r="C56" s="41" t="s">
        <v>1801</v>
      </c>
      <c r="D56" s="47" t="s">
        <v>1802</v>
      </c>
      <c r="E56" s="41" t="s">
        <v>1802</v>
      </c>
      <c r="F56" s="41" t="s">
        <v>1803</v>
      </c>
      <c r="G56" s="41" t="s">
        <v>1804</v>
      </c>
      <c r="H56" s="41">
        <v>22800</v>
      </c>
      <c r="I56" s="49">
        <v>200</v>
      </c>
      <c r="J56" s="50">
        <v>15764197761</v>
      </c>
      <c r="K56" s="50"/>
    </row>
    <row r="57" spans="1:11" s="41" customFormat="1">
      <c r="A57" s="41" t="s">
        <v>1167</v>
      </c>
      <c r="B57" s="41" t="s">
        <v>1770</v>
      </c>
      <c r="C57" s="41" t="s">
        <v>2377</v>
      </c>
      <c r="D57" s="47" t="s">
        <v>2378</v>
      </c>
      <c r="E57" s="41" t="s">
        <v>2379</v>
      </c>
      <c r="F57" s="41" t="s">
        <v>2377</v>
      </c>
      <c r="G57" s="41" t="s">
        <v>2380</v>
      </c>
      <c r="H57" s="41">
        <v>15000</v>
      </c>
      <c r="I57" s="49">
        <v>200</v>
      </c>
      <c r="J57" s="50">
        <v>18356520829</v>
      </c>
      <c r="K57" s="50"/>
    </row>
    <row r="58" spans="1:11" s="41" customFormat="1">
      <c r="A58" s="41" t="s">
        <v>1167</v>
      </c>
      <c r="B58" s="41" t="s">
        <v>1770</v>
      </c>
      <c r="C58" s="41" t="s">
        <v>2217</v>
      </c>
      <c r="D58" s="47" t="s">
        <v>2217</v>
      </c>
      <c r="E58" s="41" t="s">
        <v>2218</v>
      </c>
      <c r="F58" s="41" t="s">
        <v>2217</v>
      </c>
      <c r="G58" s="41" t="s">
        <v>2219</v>
      </c>
      <c r="H58" s="41">
        <v>11000</v>
      </c>
      <c r="I58" s="49">
        <v>200</v>
      </c>
      <c r="J58" s="50">
        <v>13480366952</v>
      </c>
      <c r="K58" s="50"/>
    </row>
    <row r="59" spans="1:11" s="41" customFormat="1">
      <c r="A59" s="41" t="s">
        <v>1167</v>
      </c>
      <c r="B59" s="41" t="s">
        <v>1867</v>
      </c>
      <c r="C59" s="41" t="s">
        <v>2222</v>
      </c>
      <c r="D59" s="47" t="s">
        <v>2223</v>
      </c>
      <c r="E59" s="41" t="s">
        <v>2224</v>
      </c>
      <c r="F59" s="41" t="s">
        <v>2225</v>
      </c>
      <c r="G59" s="41" t="s">
        <v>2226</v>
      </c>
      <c r="H59" s="41">
        <v>27000</v>
      </c>
      <c r="I59" s="49">
        <v>200</v>
      </c>
      <c r="J59" s="50">
        <v>15770808227</v>
      </c>
      <c r="K59" s="50"/>
    </row>
    <row r="60" spans="1:11" s="41" customFormat="1">
      <c r="A60" s="41" t="s">
        <v>1167</v>
      </c>
      <c r="B60" s="41" t="s">
        <v>1867</v>
      </c>
      <c r="C60" s="41" t="s">
        <v>2230</v>
      </c>
      <c r="D60" s="47" t="s">
        <v>2231</v>
      </c>
      <c r="E60" s="41" t="s">
        <v>2232</v>
      </c>
      <c r="F60" s="41" t="s">
        <v>2230</v>
      </c>
      <c r="G60" s="41" t="s">
        <v>2233</v>
      </c>
      <c r="H60" s="41">
        <v>12000</v>
      </c>
      <c r="I60" s="49">
        <v>200</v>
      </c>
      <c r="J60" s="50">
        <v>18665773309</v>
      </c>
      <c r="K60" s="50"/>
    </row>
    <row r="61" spans="1:11" s="41" customFormat="1">
      <c r="A61" s="41" t="s">
        <v>1167</v>
      </c>
      <c r="B61" s="41" t="s">
        <v>1770</v>
      </c>
      <c r="C61" s="41" t="s">
        <v>2138</v>
      </c>
      <c r="D61" s="47" t="s">
        <v>2139</v>
      </c>
      <c r="E61" s="41" t="s">
        <v>2140</v>
      </c>
      <c r="F61" s="41" t="s">
        <v>2138</v>
      </c>
      <c r="G61" s="41" t="s">
        <v>2141</v>
      </c>
      <c r="H61" s="41">
        <v>35000</v>
      </c>
      <c r="I61" s="49">
        <v>300</v>
      </c>
      <c r="J61" s="50">
        <v>15936283820</v>
      </c>
      <c r="K61" s="50"/>
    </row>
    <row r="62" spans="1:11" s="41" customFormat="1">
      <c r="A62" s="41" t="s">
        <v>1167</v>
      </c>
      <c r="B62" s="41" t="s">
        <v>1770</v>
      </c>
      <c r="C62" s="41" t="s">
        <v>2154</v>
      </c>
      <c r="D62" s="47" t="s">
        <v>2155</v>
      </c>
      <c r="E62" s="41" t="s">
        <v>2155</v>
      </c>
      <c r="F62" s="41" t="s">
        <v>2156</v>
      </c>
      <c r="G62" s="41" t="s">
        <v>2157</v>
      </c>
      <c r="H62" s="41">
        <v>31500</v>
      </c>
      <c r="I62" s="49">
        <v>300</v>
      </c>
      <c r="J62" s="50">
        <v>15656130911</v>
      </c>
      <c r="K62" s="50"/>
    </row>
    <row r="63" spans="1:11" s="41" customFormat="1">
      <c r="A63" s="41" t="s">
        <v>1167</v>
      </c>
      <c r="B63" s="41" t="s">
        <v>1770</v>
      </c>
      <c r="C63" s="41" t="s">
        <v>522</v>
      </c>
      <c r="D63" s="47" t="s">
        <v>523</v>
      </c>
      <c r="E63" s="41" t="s">
        <v>2160</v>
      </c>
      <c r="F63" s="41" t="s">
        <v>524</v>
      </c>
      <c r="G63" s="41" t="s">
        <v>2161</v>
      </c>
      <c r="H63" s="41">
        <v>11000</v>
      </c>
      <c r="I63" s="49">
        <v>200</v>
      </c>
      <c r="J63" s="50">
        <v>1374823228</v>
      </c>
      <c r="K63" s="50"/>
    </row>
    <row r="64" spans="1:11" s="41" customFormat="1">
      <c r="A64" s="41" t="s">
        <v>1167</v>
      </c>
      <c r="B64" s="41" t="s">
        <v>1770</v>
      </c>
      <c r="C64" s="41" t="s">
        <v>2169</v>
      </c>
      <c r="D64" s="47" t="s">
        <v>2170</v>
      </c>
      <c r="E64" s="41" t="s">
        <v>2171</v>
      </c>
      <c r="F64" s="41" t="s">
        <v>2169</v>
      </c>
      <c r="G64" s="41" t="s">
        <v>2172</v>
      </c>
      <c r="H64" s="41">
        <v>11000</v>
      </c>
      <c r="I64" s="49">
        <v>200</v>
      </c>
      <c r="J64" s="50">
        <v>15629545732</v>
      </c>
      <c r="K64" s="50"/>
    </row>
    <row r="65" spans="1:11" s="41" customFormat="1">
      <c r="A65" s="41" t="s">
        <v>1167</v>
      </c>
      <c r="B65" s="41" t="s">
        <v>1770</v>
      </c>
      <c r="C65" s="41" t="s">
        <v>2130</v>
      </c>
      <c r="D65" s="47" t="s">
        <v>2131</v>
      </c>
      <c r="E65" s="41" t="s">
        <v>2132</v>
      </c>
      <c r="F65" s="41" t="s">
        <v>2133</v>
      </c>
      <c r="G65" s="41" t="s">
        <v>2134</v>
      </c>
      <c r="H65" s="41">
        <v>14000</v>
      </c>
      <c r="I65" s="49">
        <v>200</v>
      </c>
      <c r="J65" s="50">
        <v>15119465249</v>
      </c>
      <c r="K65" s="50"/>
    </row>
    <row r="66" spans="1:11" s="41" customFormat="1">
      <c r="A66" s="41" t="s">
        <v>1167</v>
      </c>
      <c r="B66" s="41" t="s">
        <v>1940</v>
      </c>
      <c r="C66" s="41" t="s">
        <v>1947</v>
      </c>
      <c r="D66" s="47" t="s">
        <v>1948</v>
      </c>
      <c r="E66" s="41" t="s">
        <v>1949</v>
      </c>
      <c r="F66" s="41" t="s">
        <v>1950</v>
      </c>
      <c r="G66" s="41" t="s">
        <v>1951</v>
      </c>
      <c r="H66" s="41">
        <v>11000</v>
      </c>
      <c r="I66" s="49">
        <v>200</v>
      </c>
      <c r="J66" s="50">
        <v>13229810532</v>
      </c>
      <c r="K66" s="50"/>
    </row>
    <row r="67" spans="1:11" s="41" customFormat="1">
      <c r="A67" s="41" t="s">
        <v>1167</v>
      </c>
      <c r="B67" s="41" t="s">
        <v>3187</v>
      </c>
      <c r="C67" s="41" t="s">
        <v>805</v>
      </c>
      <c r="D67" s="47">
        <v>13060823541</v>
      </c>
      <c r="E67" s="41" t="s">
        <v>806</v>
      </c>
      <c r="F67" s="51" t="s">
        <v>807</v>
      </c>
      <c r="G67" s="49"/>
      <c r="H67" s="41">
        <v>11000</v>
      </c>
      <c r="I67" s="49">
        <v>200</v>
      </c>
      <c r="J67" s="50">
        <v>13060823541</v>
      </c>
      <c r="K67" s="50"/>
    </row>
    <row r="68" spans="1:11" s="41" customFormat="1">
      <c r="A68" s="41" t="s">
        <v>1167</v>
      </c>
      <c r="B68" s="41" t="s">
        <v>3187</v>
      </c>
      <c r="C68" s="41" t="s">
        <v>843</v>
      </c>
      <c r="D68" s="47" t="s">
        <v>844</v>
      </c>
      <c r="E68" s="41" t="s">
        <v>845</v>
      </c>
      <c r="F68" s="51" t="s">
        <v>846</v>
      </c>
      <c r="H68" s="41">
        <v>11000</v>
      </c>
      <c r="I68" s="49">
        <v>200</v>
      </c>
      <c r="J68" s="50">
        <v>15571650605</v>
      </c>
      <c r="K68" s="50"/>
    </row>
    <row r="69" spans="1:11" s="41" customFormat="1">
      <c r="A69" s="41" t="s">
        <v>1167</v>
      </c>
      <c r="B69" s="41" t="s">
        <v>3187</v>
      </c>
      <c r="C69" s="41" t="s">
        <v>855</v>
      </c>
      <c r="D69" s="47" t="s">
        <v>856</v>
      </c>
      <c r="E69" s="41" t="s">
        <v>857</v>
      </c>
      <c r="F69" s="51" t="s">
        <v>858</v>
      </c>
      <c r="G69" s="49"/>
      <c r="H69" s="41">
        <v>11000</v>
      </c>
      <c r="I69" s="49">
        <v>200</v>
      </c>
      <c r="J69" s="50">
        <v>13631130057</v>
      </c>
      <c r="K69" s="50"/>
    </row>
    <row r="70" spans="1:11" s="41" customFormat="1">
      <c r="A70" s="41" t="s">
        <v>1167</v>
      </c>
      <c r="B70" s="41" t="s">
        <v>3187</v>
      </c>
      <c r="C70" s="41" t="s">
        <v>861</v>
      </c>
      <c r="D70" s="47" t="s">
        <v>862</v>
      </c>
      <c r="E70" s="41" t="s">
        <v>863</v>
      </c>
      <c r="F70" s="51" t="s">
        <v>864</v>
      </c>
      <c r="G70" s="49"/>
      <c r="H70" s="41">
        <v>10000</v>
      </c>
      <c r="I70" s="49">
        <v>200</v>
      </c>
      <c r="J70" s="50">
        <v>15820342013</v>
      </c>
      <c r="K70" s="50"/>
    </row>
    <row r="71" spans="1:11" s="41" customFormat="1">
      <c r="A71" s="41" t="s">
        <v>1167</v>
      </c>
      <c r="B71" s="41" t="s">
        <v>3187</v>
      </c>
      <c r="C71" s="41" t="s">
        <v>885</v>
      </c>
      <c r="D71" s="47" t="s">
        <v>886</v>
      </c>
      <c r="E71" s="41" t="s">
        <v>887</v>
      </c>
      <c r="F71" s="51" t="s">
        <v>888</v>
      </c>
      <c r="G71" s="49"/>
      <c r="H71" s="41">
        <v>13000</v>
      </c>
      <c r="I71" s="49">
        <v>200</v>
      </c>
      <c r="J71" s="50">
        <v>18928770687</v>
      </c>
      <c r="K71" s="50"/>
    </row>
    <row r="72" spans="1:11" s="41" customFormat="1">
      <c r="A72" s="41" t="s">
        <v>1167</v>
      </c>
      <c r="B72" s="41" t="s">
        <v>3187</v>
      </c>
      <c r="C72" s="41" t="s">
        <v>906</v>
      </c>
      <c r="D72" s="47" t="s">
        <v>907</v>
      </c>
      <c r="E72" s="41" t="s">
        <v>906</v>
      </c>
      <c r="F72" s="51" t="s">
        <v>908</v>
      </c>
      <c r="G72" s="49"/>
      <c r="H72" s="41">
        <v>10000</v>
      </c>
      <c r="I72" s="49">
        <v>200</v>
      </c>
      <c r="J72" s="50">
        <v>15579226068</v>
      </c>
      <c r="K72" s="50"/>
    </row>
    <row r="73" spans="1:11" s="41" customFormat="1">
      <c r="A73" s="41" t="s">
        <v>1167</v>
      </c>
      <c r="B73" s="41" t="s">
        <v>3187</v>
      </c>
      <c r="C73" s="41" t="s">
        <v>991</v>
      </c>
      <c r="D73" s="47" t="s">
        <v>530</v>
      </c>
      <c r="E73" s="41" t="s">
        <v>531</v>
      </c>
      <c r="F73" s="51" t="s">
        <v>992</v>
      </c>
      <c r="H73" s="41">
        <v>22000</v>
      </c>
      <c r="I73" s="49">
        <v>200</v>
      </c>
      <c r="J73" s="50">
        <v>18121991504</v>
      </c>
      <c r="K73" s="50"/>
    </row>
    <row r="74" spans="1:11" s="41" customFormat="1">
      <c r="A74" s="41" t="s">
        <v>1167</v>
      </c>
      <c r="B74" s="41" t="s">
        <v>3187</v>
      </c>
      <c r="C74" s="41" t="s">
        <v>1143</v>
      </c>
      <c r="D74" s="47" t="s">
        <v>1144</v>
      </c>
      <c r="E74" s="41" t="s">
        <v>1143</v>
      </c>
      <c r="F74" s="51" t="s">
        <v>1145</v>
      </c>
      <c r="G74" s="49"/>
      <c r="H74" s="41">
        <v>55000</v>
      </c>
      <c r="I74" s="49">
        <v>300</v>
      </c>
      <c r="J74" s="50">
        <v>15820208071</v>
      </c>
      <c r="K74" s="50"/>
    </row>
    <row r="75" spans="1:11" s="41" customFormat="1">
      <c r="A75" s="41" t="s">
        <v>1167</v>
      </c>
      <c r="B75" s="41" t="s">
        <v>3187</v>
      </c>
      <c r="C75" s="41" t="s">
        <v>516</v>
      </c>
      <c r="D75" s="47" t="s">
        <v>517</v>
      </c>
      <c r="E75" s="41" t="s">
        <v>516</v>
      </c>
      <c r="F75" s="51" t="s">
        <v>518</v>
      </c>
      <c r="H75" s="41">
        <v>12000</v>
      </c>
      <c r="I75" s="49">
        <v>200</v>
      </c>
      <c r="J75" s="50">
        <v>15353249727</v>
      </c>
      <c r="K75" s="50" t="s">
        <v>37</v>
      </c>
    </row>
    <row r="76" spans="1:11">
      <c r="A76" s="42" t="s">
        <v>1167</v>
      </c>
      <c r="B76" s="46" t="s">
        <v>3187</v>
      </c>
      <c r="C76" s="46" t="s">
        <v>455</v>
      </c>
      <c r="D76" s="52" t="s">
        <v>456</v>
      </c>
      <c r="E76" s="46" t="s">
        <v>457</v>
      </c>
      <c r="F76" s="53" t="s">
        <v>458</v>
      </c>
      <c r="G76" s="46"/>
      <c r="H76" s="46">
        <v>33000</v>
      </c>
      <c r="I76" s="54">
        <v>300</v>
      </c>
      <c r="J76" s="55">
        <v>18128693309</v>
      </c>
      <c r="K76" s="55" t="s">
        <v>37</v>
      </c>
    </row>
    <row r="77" spans="1:11">
      <c r="A77" s="42" t="s">
        <v>1167</v>
      </c>
      <c r="B77" s="46" t="s">
        <v>3187</v>
      </c>
      <c r="C77" s="46" t="s">
        <v>942</v>
      </c>
      <c r="D77" s="52" t="s">
        <v>463</v>
      </c>
      <c r="E77" s="46" t="s">
        <v>464</v>
      </c>
      <c r="F77" s="53" t="s">
        <v>465</v>
      </c>
      <c r="G77" s="46"/>
      <c r="H77" s="46">
        <v>11000</v>
      </c>
      <c r="I77" s="54">
        <v>200</v>
      </c>
      <c r="J77" s="55">
        <v>13376773977</v>
      </c>
      <c r="K77" s="55" t="s">
        <v>37</v>
      </c>
    </row>
    <row r="78" spans="1:11">
      <c r="A78" s="42" t="s">
        <v>1167</v>
      </c>
      <c r="B78" s="46" t="s">
        <v>3187</v>
      </c>
      <c r="C78" s="46" t="s">
        <v>469</v>
      </c>
      <c r="D78" s="52" t="s">
        <v>470</v>
      </c>
      <c r="E78" s="46" t="s">
        <v>471</v>
      </c>
      <c r="F78" s="53" t="s">
        <v>472</v>
      </c>
      <c r="G78" s="46"/>
      <c r="H78" s="46">
        <v>12285</v>
      </c>
      <c r="I78" s="54">
        <v>200</v>
      </c>
      <c r="J78" s="55">
        <v>18927005225</v>
      </c>
      <c r="K78" s="55" t="s">
        <v>37</v>
      </c>
    </row>
    <row r="79" spans="1:11">
      <c r="A79" s="42" t="s">
        <v>1167</v>
      </c>
      <c r="B79" s="46" t="s">
        <v>3187</v>
      </c>
      <c r="C79" s="46" t="s">
        <v>476</v>
      </c>
      <c r="D79" s="52" t="s">
        <v>477</v>
      </c>
      <c r="E79" s="46" t="s">
        <v>478</v>
      </c>
      <c r="F79" s="53" t="s">
        <v>479</v>
      </c>
      <c r="G79" s="54"/>
      <c r="H79" s="46">
        <v>18200</v>
      </c>
      <c r="I79" s="54">
        <v>200</v>
      </c>
      <c r="J79" s="55">
        <v>18306028269</v>
      </c>
      <c r="K79" s="55" t="s">
        <v>37</v>
      </c>
    </row>
    <row r="80" spans="1:11">
      <c r="A80" s="42" t="s">
        <v>1167</v>
      </c>
      <c r="B80" s="46" t="s">
        <v>3187</v>
      </c>
      <c r="C80" s="46" t="s">
        <v>484</v>
      </c>
      <c r="D80" s="52" t="s">
        <v>485</v>
      </c>
      <c r="E80" s="46" t="s">
        <v>484</v>
      </c>
      <c r="F80" s="53" t="s">
        <v>486</v>
      </c>
      <c r="G80" s="54"/>
      <c r="H80" s="46">
        <v>32000</v>
      </c>
      <c r="I80" s="54">
        <v>300</v>
      </c>
      <c r="J80" s="55">
        <v>15024549269</v>
      </c>
      <c r="K80" s="55" t="s">
        <v>37</v>
      </c>
    </row>
    <row r="81" spans="1:12">
      <c r="A81" s="42" t="s">
        <v>1167</v>
      </c>
      <c r="B81" s="46" t="s">
        <v>3187</v>
      </c>
      <c r="C81" s="46" t="s">
        <v>490</v>
      </c>
      <c r="D81" s="52" t="s">
        <v>491</v>
      </c>
      <c r="E81" s="46" t="s">
        <v>492</v>
      </c>
      <c r="F81" s="53" t="s">
        <v>493</v>
      </c>
      <c r="G81" s="46"/>
      <c r="H81" s="46">
        <v>11615</v>
      </c>
      <c r="I81" s="54">
        <v>200</v>
      </c>
      <c r="J81" s="55">
        <v>13229572810</v>
      </c>
      <c r="K81" s="55" t="s">
        <v>37</v>
      </c>
    </row>
    <row r="82" spans="1:12">
      <c r="A82" s="42" t="s">
        <v>1167</v>
      </c>
      <c r="B82" s="46" t="s">
        <v>3187</v>
      </c>
      <c r="C82" s="46" t="s">
        <v>497</v>
      </c>
      <c r="D82" s="52" t="s">
        <v>498</v>
      </c>
      <c r="E82" s="46" t="s">
        <v>497</v>
      </c>
      <c r="F82" s="53" t="s">
        <v>499</v>
      </c>
      <c r="G82" s="46"/>
      <c r="H82" s="46">
        <v>36000</v>
      </c>
      <c r="I82" s="54">
        <v>300</v>
      </c>
      <c r="J82" s="55">
        <v>15986303486</v>
      </c>
      <c r="K82" s="55" t="s">
        <v>37</v>
      </c>
    </row>
    <row r="83" spans="1:12">
      <c r="A83" s="42" t="s">
        <v>1167</v>
      </c>
      <c r="B83" s="46" t="s">
        <v>3187</v>
      </c>
      <c r="C83" s="46" t="s">
        <v>503</v>
      </c>
      <c r="D83" s="52" t="s">
        <v>504</v>
      </c>
      <c r="E83" s="46" t="s">
        <v>503</v>
      </c>
      <c r="F83" s="53" t="s">
        <v>505</v>
      </c>
      <c r="G83" s="46"/>
      <c r="H83" s="46">
        <v>24000</v>
      </c>
      <c r="I83" s="54">
        <v>200</v>
      </c>
      <c r="J83" s="55">
        <v>15522502833</v>
      </c>
      <c r="K83" s="55" t="s">
        <v>37</v>
      </c>
    </row>
    <row r="84" spans="1:12">
      <c r="A84" s="42" t="s">
        <v>1167</v>
      </c>
      <c r="B84" s="46" t="s">
        <v>3187</v>
      </c>
      <c r="C84" s="46" t="s">
        <v>509</v>
      </c>
      <c r="D84" s="52" t="s">
        <v>510</v>
      </c>
      <c r="E84" s="46" t="s">
        <v>511</v>
      </c>
      <c r="F84" s="53" t="s">
        <v>512</v>
      </c>
      <c r="G84" s="46"/>
      <c r="H84" s="46">
        <v>17000</v>
      </c>
      <c r="I84" s="54">
        <v>200</v>
      </c>
      <c r="J84" s="55">
        <v>15208117487</v>
      </c>
      <c r="K84" s="55" t="s">
        <v>37</v>
      </c>
    </row>
    <row r="85" spans="1:12">
      <c r="C85" s="42" t="s">
        <v>522</v>
      </c>
      <c r="D85" s="42" t="s">
        <v>523</v>
      </c>
      <c r="E85" s="42" t="s">
        <v>524</v>
      </c>
      <c r="F85" s="42" t="s">
        <v>525</v>
      </c>
      <c r="H85" s="42" t="s">
        <v>526</v>
      </c>
      <c r="I85" s="44">
        <v>200</v>
      </c>
      <c r="J85" s="42" t="s">
        <v>527</v>
      </c>
    </row>
    <row r="86" spans="1:12">
      <c r="C86" s="42" t="s">
        <v>529</v>
      </c>
      <c r="D86" s="42" t="s">
        <v>530</v>
      </c>
      <c r="E86" s="42" t="s">
        <v>531</v>
      </c>
      <c r="F86" s="42" t="s">
        <v>532</v>
      </c>
      <c r="H86" s="42" t="s">
        <v>533</v>
      </c>
      <c r="I86" s="44">
        <v>200</v>
      </c>
      <c r="J86" s="42" t="s">
        <v>530</v>
      </c>
    </row>
    <row r="87" spans="1:12">
      <c r="A87" s="42" t="s">
        <v>1330</v>
      </c>
      <c r="D87" s="42"/>
      <c r="I87" s="42"/>
      <c r="L87" s="56" t="s">
        <v>1770</v>
      </c>
    </row>
    <row r="88" spans="1:12">
      <c r="A88" s="42" t="s">
        <v>1147</v>
      </c>
      <c r="D88" s="42"/>
      <c r="I88" s="42"/>
      <c r="L88" s="56" t="s">
        <v>3188</v>
      </c>
    </row>
  </sheetData>
  <autoFilter ref="A1:J88" xr:uid="{00000000-0009-0000-0000-000004000000}"/>
  <hyperlinks>
    <hyperlink ref="F67" r:id="rId1" xr:uid="{00000000-0004-0000-0400-000000000000}"/>
    <hyperlink ref="F68" r:id="rId2" xr:uid="{00000000-0004-0000-0400-000001000000}"/>
    <hyperlink ref="F75" r:id="rId3" xr:uid="{00000000-0004-0000-0400-000002000000}"/>
    <hyperlink ref="F69" r:id="rId4" xr:uid="{00000000-0004-0000-0400-000003000000}"/>
    <hyperlink ref="F70" r:id="rId5" xr:uid="{00000000-0004-0000-0400-000004000000}"/>
    <hyperlink ref="F71" r:id="rId6" xr:uid="{00000000-0004-0000-0400-000005000000}"/>
    <hyperlink ref="F72" r:id="rId7" xr:uid="{00000000-0004-0000-0400-000006000000}"/>
    <hyperlink ref="F76" r:id="rId8" xr:uid="{00000000-0004-0000-0400-000007000000}"/>
    <hyperlink ref="F77" r:id="rId9" xr:uid="{00000000-0004-0000-0400-000008000000}"/>
    <hyperlink ref="F78" r:id="rId10" xr:uid="{00000000-0004-0000-0400-000009000000}"/>
    <hyperlink ref="F79" r:id="rId11" xr:uid="{00000000-0004-0000-0400-00000A000000}"/>
    <hyperlink ref="F80" r:id="rId12" xr:uid="{00000000-0004-0000-0400-00000B000000}"/>
    <hyperlink ref="F73" r:id="rId13" xr:uid="{00000000-0004-0000-0400-00000C000000}"/>
    <hyperlink ref="F81" r:id="rId14" xr:uid="{00000000-0004-0000-0400-00000D000000}"/>
    <hyperlink ref="F82" r:id="rId15" xr:uid="{00000000-0004-0000-0400-00000E000000}"/>
    <hyperlink ref="F83" r:id="rId16" xr:uid="{00000000-0004-0000-0400-00000F000000}"/>
    <hyperlink ref="F84" r:id="rId17" xr:uid="{00000000-0004-0000-0400-000010000000}"/>
    <hyperlink ref="F74" r:id="rId18" xr:uid="{00000000-0004-0000-0400-000011000000}"/>
  </hyperlink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65"/>
  <sheetViews>
    <sheetView topLeftCell="A31" zoomScale="88" zoomScaleNormal="88" workbookViewId="0">
      <selection activeCell="B48" sqref="B48"/>
    </sheetView>
  </sheetViews>
  <sheetFormatPr baseColWidth="10" defaultColWidth="8.88671875" defaultRowHeight="16.5"/>
  <cols>
    <col min="1" max="1" width="21.88671875" customWidth="1"/>
    <col min="3" max="3" width="13.33203125" customWidth="1"/>
  </cols>
  <sheetData>
    <row r="1" spans="1:4" ht="17.25">
      <c r="A1" s="37" t="s">
        <v>32</v>
      </c>
      <c r="B1" s="38">
        <v>200</v>
      </c>
      <c r="C1" s="39" t="s">
        <v>33</v>
      </c>
      <c r="D1" s="39" t="s">
        <v>34</v>
      </c>
    </row>
    <row r="2" spans="1:4" ht="17.25">
      <c r="A2" s="12" t="s">
        <v>40</v>
      </c>
      <c r="B2" s="5">
        <v>200</v>
      </c>
      <c r="C2" s="13" t="s">
        <v>41</v>
      </c>
      <c r="D2" s="13" t="s">
        <v>42</v>
      </c>
    </row>
    <row r="3" spans="1:4" ht="17.25">
      <c r="A3" s="37" t="s">
        <v>49</v>
      </c>
      <c r="B3" s="38">
        <v>200</v>
      </c>
      <c r="C3" s="39" t="s">
        <v>50</v>
      </c>
      <c r="D3" s="39" t="s">
        <v>51</v>
      </c>
    </row>
    <row r="4" spans="1:4" ht="17.25">
      <c r="A4" s="12" t="s">
        <v>57</v>
      </c>
      <c r="B4" s="5">
        <v>300</v>
      </c>
      <c r="C4" s="13" t="s">
        <v>58</v>
      </c>
      <c r="D4" s="13" t="s">
        <v>59</v>
      </c>
    </row>
    <row r="5" spans="1:4" ht="17.25">
      <c r="A5" s="37" t="s">
        <v>66</v>
      </c>
      <c r="B5" s="38">
        <v>200</v>
      </c>
      <c r="C5" s="39" t="s">
        <v>67</v>
      </c>
      <c r="D5" s="39" t="s">
        <v>68</v>
      </c>
    </row>
    <row r="6" spans="1:4" ht="17.25">
      <c r="A6" s="12" t="s">
        <v>82</v>
      </c>
      <c r="B6" s="5">
        <v>200</v>
      </c>
      <c r="C6" s="13" t="s">
        <v>83</v>
      </c>
      <c r="D6" s="13" t="s">
        <v>84</v>
      </c>
    </row>
    <row r="7" spans="1:4" ht="17.25">
      <c r="A7" s="37" t="s">
        <v>90</v>
      </c>
      <c r="B7" s="38">
        <v>200</v>
      </c>
      <c r="C7" s="39" t="s">
        <v>91</v>
      </c>
      <c r="D7" s="39" t="s">
        <v>92</v>
      </c>
    </row>
    <row r="8" spans="1:4" ht="17.25">
      <c r="A8" s="12" t="s">
        <v>117</v>
      </c>
      <c r="B8" s="5">
        <v>200</v>
      </c>
      <c r="C8" s="13" t="s">
        <v>118</v>
      </c>
      <c r="D8" s="13" t="s">
        <v>119</v>
      </c>
    </row>
    <row r="9" spans="1:4" ht="17.25">
      <c r="A9" s="37" t="s">
        <v>134</v>
      </c>
      <c r="B9" s="38">
        <v>200</v>
      </c>
      <c r="C9" s="39" t="s">
        <v>135</v>
      </c>
      <c r="D9" s="39" t="s">
        <v>134</v>
      </c>
    </row>
    <row r="10" spans="1:4" ht="17.25">
      <c r="A10" s="12" t="s">
        <v>141</v>
      </c>
      <c r="B10" s="5">
        <v>300</v>
      </c>
      <c r="C10" s="13" t="s">
        <v>142</v>
      </c>
      <c r="D10" s="13" t="s">
        <v>143</v>
      </c>
    </row>
    <row r="11" spans="1:4" ht="17.25">
      <c r="A11" s="37" t="s">
        <v>150</v>
      </c>
      <c r="B11" s="38">
        <v>200</v>
      </c>
      <c r="C11" s="39" t="s">
        <v>151</v>
      </c>
      <c r="D11" s="39" t="s">
        <v>152</v>
      </c>
    </row>
    <row r="12" spans="1:4" ht="17.25">
      <c r="A12" s="12" t="s">
        <v>166</v>
      </c>
      <c r="B12" s="5">
        <v>200</v>
      </c>
      <c r="C12" s="13" t="s">
        <v>167</v>
      </c>
      <c r="D12" s="13" t="s">
        <v>168</v>
      </c>
    </row>
    <row r="13" spans="1:4" ht="17.25">
      <c r="A13" s="37" t="s">
        <v>183</v>
      </c>
      <c r="B13" s="38">
        <v>200</v>
      </c>
      <c r="C13" s="39" t="s">
        <v>184</v>
      </c>
      <c r="D13" s="39" t="s">
        <v>185</v>
      </c>
    </row>
    <row r="14" spans="1:4" ht="17.25">
      <c r="A14" s="12" t="s">
        <v>192</v>
      </c>
      <c r="B14" s="5">
        <v>200</v>
      </c>
      <c r="C14" s="13" t="s">
        <v>193</v>
      </c>
      <c r="D14" s="13" t="s">
        <v>194</v>
      </c>
    </row>
    <row r="15" spans="1:4" ht="17.25">
      <c r="A15" s="37" t="s">
        <v>201</v>
      </c>
      <c r="B15" s="38">
        <v>200</v>
      </c>
      <c r="C15" s="39" t="s">
        <v>202</v>
      </c>
      <c r="D15" s="39" t="s">
        <v>203</v>
      </c>
    </row>
    <row r="16" spans="1:4" ht="17.25">
      <c r="A16" s="12" t="s">
        <v>217</v>
      </c>
      <c r="B16" s="5">
        <v>200</v>
      </c>
      <c r="C16" s="13" t="s">
        <v>218</v>
      </c>
      <c r="D16" s="13" t="s">
        <v>219</v>
      </c>
    </row>
    <row r="17" spans="1:4" ht="17.25">
      <c r="A17" s="37" t="s">
        <v>225</v>
      </c>
      <c r="B17" s="38">
        <v>200</v>
      </c>
      <c r="C17" s="39" t="s">
        <v>226</v>
      </c>
      <c r="D17" s="39" t="s">
        <v>227</v>
      </c>
    </row>
    <row r="18" spans="1:4" ht="17.25">
      <c r="A18" s="12" t="s">
        <v>233</v>
      </c>
      <c r="B18" s="5">
        <v>200</v>
      </c>
      <c r="C18" s="13" t="s">
        <v>234</v>
      </c>
      <c r="D18" s="13" t="s">
        <v>235</v>
      </c>
    </row>
    <row r="19" spans="1:4" ht="17.25">
      <c r="A19" s="37" t="s">
        <v>252</v>
      </c>
      <c r="B19" s="38">
        <v>200</v>
      </c>
      <c r="C19" s="39" t="s">
        <v>253</v>
      </c>
      <c r="D19" s="39" t="s">
        <v>254</v>
      </c>
    </row>
    <row r="20" spans="1:4" ht="17.25">
      <c r="A20" s="12" t="s">
        <v>260</v>
      </c>
      <c r="B20" s="5">
        <v>200</v>
      </c>
      <c r="C20" s="13" t="s">
        <v>261</v>
      </c>
      <c r="D20" s="13" t="s">
        <v>262</v>
      </c>
    </row>
    <row r="21" spans="1:4" ht="17.25">
      <c r="A21" s="37" t="s">
        <v>268</v>
      </c>
      <c r="B21" s="38">
        <v>200</v>
      </c>
      <c r="C21" s="39" t="s">
        <v>269</v>
      </c>
      <c r="D21" s="39" t="s">
        <v>270</v>
      </c>
    </row>
    <row r="22" spans="1:4" ht="17.25">
      <c r="A22" s="12" t="s">
        <v>275</v>
      </c>
      <c r="B22" s="5">
        <v>300</v>
      </c>
      <c r="C22" s="13" t="s">
        <v>276</v>
      </c>
      <c r="D22" s="13" t="s">
        <v>277</v>
      </c>
    </row>
    <row r="23" spans="1:4" ht="17.25">
      <c r="A23" s="37" t="s">
        <v>283</v>
      </c>
      <c r="B23" s="38">
        <v>200</v>
      </c>
      <c r="C23" s="39" t="s">
        <v>284</v>
      </c>
      <c r="D23" s="39" t="s">
        <v>285</v>
      </c>
    </row>
    <row r="24" spans="1:4" ht="17.25">
      <c r="A24" s="12" t="s">
        <v>291</v>
      </c>
      <c r="B24" s="5">
        <v>200</v>
      </c>
      <c r="C24" s="13" t="s">
        <v>292</v>
      </c>
      <c r="D24" s="13" t="s">
        <v>293</v>
      </c>
    </row>
    <row r="25" spans="1:4" ht="17.25">
      <c r="A25" s="37" t="s">
        <v>299</v>
      </c>
      <c r="B25" s="38">
        <v>200</v>
      </c>
      <c r="C25" s="39" t="s">
        <v>300</v>
      </c>
      <c r="D25" s="39" t="s">
        <v>301</v>
      </c>
    </row>
    <row r="26" spans="1:4" ht="17.25">
      <c r="A26" s="12" t="s">
        <v>307</v>
      </c>
      <c r="B26" s="5">
        <v>200</v>
      </c>
      <c r="C26" s="13" t="s">
        <v>308</v>
      </c>
      <c r="D26" s="13" t="s">
        <v>309</v>
      </c>
    </row>
    <row r="27" spans="1:4" ht="17.25">
      <c r="A27" s="37" t="s">
        <v>315</v>
      </c>
      <c r="B27" s="38">
        <v>200</v>
      </c>
      <c r="C27" s="39" t="s">
        <v>316</v>
      </c>
      <c r="D27" s="39" t="s">
        <v>317</v>
      </c>
    </row>
    <row r="28" spans="1:4" ht="17.25">
      <c r="A28" s="12" t="s">
        <v>323</v>
      </c>
      <c r="B28" s="5">
        <v>200</v>
      </c>
      <c r="C28" s="13" t="s">
        <v>324</v>
      </c>
      <c r="D28" s="13" t="s">
        <v>325</v>
      </c>
    </row>
    <row r="29" spans="1:4" ht="17.25">
      <c r="A29" s="37" t="s">
        <v>332</v>
      </c>
      <c r="B29" s="38">
        <v>200</v>
      </c>
      <c r="C29" s="39" t="s">
        <v>333</v>
      </c>
      <c r="D29" s="39" t="s">
        <v>334</v>
      </c>
    </row>
    <row r="30" spans="1:4" ht="17.25">
      <c r="A30" s="12" t="s">
        <v>339</v>
      </c>
      <c r="B30" s="5">
        <v>200</v>
      </c>
      <c r="C30" s="13" t="s">
        <v>340</v>
      </c>
      <c r="D30" s="13" t="s">
        <v>339</v>
      </c>
    </row>
    <row r="31" spans="1:4" ht="17.25">
      <c r="A31" s="37" t="s">
        <v>353</v>
      </c>
      <c r="B31" s="38">
        <v>200</v>
      </c>
      <c r="C31" s="39" t="s">
        <v>354</v>
      </c>
      <c r="D31" s="39" t="s">
        <v>355</v>
      </c>
    </row>
    <row r="32" spans="1:4" ht="17.25">
      <c r="A32" s="12" t="s">
        <v>362</v>
      </c>
      <c r="B32" s="5">
        <v>200</v>
      </c>
      <c r="C32" s="13" t="s">
        <v>363</v>
      </c>
      <c r="D32" s="13" t="s">
        <v>362</v>
      </c>
    </row>
    <row r="33" spans="1:4" ht="17.25">
      <c r="A33" s="37" t="s">
        <v>391</v>
      </c>
      <c r="B33" s="38">
        <v>300</v>
      </c>
      <c r="C33" s="39" t="s">
        <v>392</v>
      </c>
      <c r="D33" s="39" t="s">
        <v>391</v>
      </c>
    </row>
    <row r="34" spans="1:4" ht="17.25">
      <c r="A34" s="12" t="s">
        <v>408</v>
      </c>
      <c r="B34" s="5">
        <v>200</v>
      </c>
      <c r="C34" s="13" t="s">
        <v>409</v>
      </c>
      <c r="D34" s="13" t="s">
        <v>409</v>
      </c>
    </row>
    <row r="35" spans="1:4" ht="17.25">
      <c r="A35" s="37" t="s">
        <v>424</v>
      </c>
      <c r="B35" s="38">
        <v>200</v>
      </c>
      <c r="C35" s="39" t="s">
        <v>425</v>
      </c>
      <c r="D35" s="39" t="s">
        <v>426</v>
      </c>
    </row>
    <row r="36" spans="1:4" ht="17.25">
      <c r="A36" s="12" t="s">
        <v>432</v>
      </c>
      <c r="B36" s="5">
        <v>200</v>
      </c>
      <c r="C36" s="13" t="s">
        <v>433</v>
      </c>
      <c r="D36" s="13" t="s">
        <v>434</v>
      </c>
    </row>
    <row r="37" spans="1:4" ht="17.25">
      <c r="A37" s="37" t="s">
        <v>441</v>
      </c>
      <c r="B37" s="38">
        <v>200</v>
      </c>
      <c r="C37" s="39" t="s">
        <v>442</v>
      </c>
      <c r="D37" s="39" t="s">
        <v>441</v>
      </c>
    </row>
    <row r="38" spans="1:4" ht="17.25">
      <c r="A38" s="20" t="s">
        <v>455</v>
      </c>
      <c r="B38" s="21">
        <v>300</v>
      </c>
      <c r="C38" s="22" t="s">
        <v>456</v>
      </c>
      <c r="D38" s="23" t="s">
        <v>457</v>
      </c>
    </row>
    <row r="39" spans="1:4" ht="17.25">
      <c r="A39" s="40" t="s">
        <v>462</v>
      </c>
      <c r="B39" s="25">
        <v>200</v>
      </c>
      <c r="C39" s="26" t="s">
        <v>463</v>
      </c>
      <c r="D39" s="27" t="s">
        <v>464</v>
      </c>
    </row>
    <row r="40" spans="1:4" ht="17.25">
      <c r="A40" s="20" t="s">
        <v>476</v>
      </c>
      <c r="B40" s="21">
        <v>200</v>
      </c>
      <c r="C40" s="22" t="s">
        <v>477</v>
      </c>
      <c r="D40" s="23" t="s">
        <v>478</v>
      </c>
    </row>
    <row r="41" spans="1:4" ht="17.25">
      <c r="A41" s="40" t="s">
        <v>484</v>
      </c>
      <c r="B41" s="25">
        <v>300</v>
      </c>
      <c r="C41" s="26" t="s">
        <v>485</v>
      </c>
      <c r="D41" s="27" t="s">
        <v>484</v>
      </c>
    </row>
    <row r="42" spans="1:4" ht="17.25">
      <c r="A42" s="20" t="s">
        <v>509</v>
      </c>
      <c r="B42" s="21">
        <v>200</v>
      </c>
      <c r="C42" s="22" t="s">
        <v>510</v>
      </c>
      <c r="D42" s="23" t="s">
        <v>511</v>
      </c>
    </row>
    <row r="43" spans="1:4" ht="17.25">
      <c r="A43" s="40" t="s">
        <v>522</v>
      </c>
      <c r="B43" s="25">
        <v>200</v>
      </c>
      <c r="C43" s="26" t="s">
        <v>523</v>
      </c>
      <c r="D43" s="27" t="s">
        <v>524</v>
      </c>
    </row>
    <row r="44" spans="1:4" ht="17.25">
      <c r="A44" s="20" t="s">
        <v>529</v>
      </c>
      <c r="B44" s="21">
        <v>200</v>
      </c>
      <c r="C44" s="22" t="s">
        <v>530</v>
      </c>
      <c r="D44" s="23" t="s">
        <v>531</v>
      </c>
    </row>
    <row r="45" spans="1:4" ht="17.25">
      <c r="A45" s="1" t="s">
        <v>548</v>
      </c>
      <c r="B45" s="2">
        <v>500</v>
      </c>
      <c r="C45" s="3" t="s">
        <v>549</v>
      </c>
      <c r="D45" s="3" t="s">
        <v>550</v>
      </c>
    </row>
    <row r="46" spans="1:4" ht="17.25">
      <c r="A46" s="28" t="s">
        <v>556</v>
      </c>
      <c r="B46" s="5">
        <v>500</v>
      </c>
      <c r="C46" s="29" t="s">
        <v>557</v>
      </c>
      <c r="D46" s="29" t="s">
        <v>556</v>
      </c>
    </row>
    <row r="47" spans="1:4" ht="17.25">
      <c r="A47" s="1" t="s">
        <v>563</v>
      </c>
      <c r="B47" s="2">
        <v>500</v>
      </c>
      <c r="C47" s="3" t="s">
        <v>564</v>
      </c>
      <c r="D47" s="3" t="s">
        <v>565</v>
      </c>
    </row>
    <row r="48" spans="1:4" ht="17.25">
      <c r="A48" s="28" t="s">
        <v>572</v>
      </c>
      <c r="B48" s="5">
        <v>300</v>
      </c>
      <c r="C48" s="29" t="s">
        <v>573</v>
      </c>
      <c r="D48" s="29" t="s">
        <v>574</v>
      </c>
    </row>
    <row r="49" spans="1:4" ht="17.25">
      <c r="A49" s="1" t="s">
        <v>588</v>
      </c>
      <c r="B49" s="2">
        <v>300</v>
      </c>
      <c r="C49" s="3" t="s">
        <v>589</v>
      </c>
      <c r="D49" s="3" t="s">
        <v>588</v>
      </c>
    </row>
    <row r="50" spans="1:4" ht="17.25">
      <c r="A50" s="28" t="s">
        <v>603</v>
      </c>
      <c r="B50" s="5">
        <v>300</v>
      </c>
      <c r="C50" s="29" t="s">
        <v>604</v>
      </c>
      <c r="D50" s="29" t="s">
        <v>605</v>
      </c>
    </row>
    <row r="51" spans="1:4" ht="17.25">
      <c r="A51" s="1" t="s">
        <v>610</v>
      </c>
      <c r="B51" s="2">
        <v>500</v>
      </c>
      <c r="C51" s="3" t="s">
        <v>611</v>
      </c>
      <c r="D51" s="3" t="s">
        <v>612</v>
      </c>
    </row>
    <row r="52" spans="1:4" ht="17.25">
      <c r="A52" s="28" t="s">
        <v>618</v>
      </c>
      <c r="B52" s="5">
        <v>300</v>
      </c>
      <c r="C52" s="29" t="s">
        <v>619</v>
      </c>
      <c r="D52" s="29" t="s">
        <v>620</v>
      </c>
    </row>
    <row r="53" spans="1:4" ht="17.25">
      <c r="A53" s="1" t="s">
        <v>639</v>
      </c>
      <c r="B53" s="2">
        <v>300</v>
      </c>
      <c r="C53" s="3">
        <v>13160887814</v>
      </c>
      <c r="D53" s="3" t="s">
        <v>640</v>
      </c>
    </row>
    <row r="54" spans="1:4" ht="17.25">
      <c r="A54" s="28" t="s">
        <v>647</v>
      </c>
      <c r="B54" s="5">
        <v>300</v>
      </c>
      <c r="C54" s="29" t="s">
        <v>648</v>
      </c>
      <c r="D54" s="29" t="s">
        <v>647</v>
      </c>
    </row>
    <row r="55" spans="1:4" ht="17.25">
      <c r="A55" s="1" t="s">
        <v>654</v>
      </c>
      <c r="B55" s="2">
        <v>500</v>
      </c>
      <c r="C55" s="3" t="s">
        <v>655</v>
      </c>
      <c r="D55" s="3" t="s">
        <v>656</v>
      </c>
    </row>
    <row r="56" spans="1:4" ht="17.25">
      <c r="A56" s="28" t="s">
        <v>661</v>
      </c>
      <c r="B56" s="5">
        <v>500</v>
      </c>
      <c r="C56" s="29" t="s">
        <v>662</v>
      </c>
      <c r="D56" s="29" t="s">
        <v>663</v>
      </c>
    </row>
    <row r="57" spans="1:4" ht="17.25">
      <c r="A57" s="1" t="s">
        <v>684</v>
      </c>
      <c r="B57" s="2">
        <v>500</v>
      </c>
      <c r="C57" s="3" t="s">
        <v>685</v>
      </c>
      <c r="D57" s="3" t="s">
        <v>686</v>
      </c>
    </row>
    <row r="58" spans="1:4" ht="17.25">
      <c r="A58" s="28" t="s">
        <v>692</v>
      </c>
      <c r="B58" s="5">
        <v>300</v>
      </c>
      <c r="C58" s="29" t="s">
        <v>693</v>
      </c>
      <c r="D58" s="29" t="s">
        <v>692</v>
      </c>
    </row>
    <row r="59" spans="1:4" ht="17.25">
      <c r="A59" s="1" t="s">
        <v>699</v>
      </c>
      <c r="B59" s="2">
        <v>300</v>
      </c>
      <c r="C59" s="3" t="s">
        <v>700</v>
      </c>
      <c r="D59" s="3" t="s">
        <v>699</v>
      </c>
    </row>
    <row r="60" spans="1:4" ht="17.25">
      <c r="A60" s="28" t="s">
        <v>706</v>
      </c>
      <c r="B60" s="5">
        <v>500</v>
      </c>
      <c r="C60" s="29" t="s">
        <v>707</v>
      </c>
      <c r="D60" s="29" t="s">
        <v>706</v>
      </c>
    </row>
    <row r="61" spans="1:4" ht="17.25">
      <c r="A61" s="1" t="s">
        <v>711</v>
      </c>
      <c r="B61" s="2">
        <v>300</v>
      </c>
      <c r="C61" s="3" t="s">
        <v>712</v>
      </c>
      <c r="D61" s="3" t="s">
        <v>713</v>
      </c>
    </row>
    <row r="62" spans="1:4" ht="17.25">
      <c r="A62" s="28" t="s">
        <v>716</v>
      </c>
      <c r="B62" s="5">
        <v>300</v>
      </c>
      <c r="C62" s="29" t="s">
        <v>717</v>
      </c>
      <c r="D62" s="29" t="s">
        <v>716</v>
      </c>
    </row>
    <row r="63" spans="1:4" ht="17.25">
      <c r="A63" s="1" t="s">
        <v>720</v>
      </c>
      <c r="B63" s="2">
        <v>300</v>
      </c>
      <c r="C63" s="3">
        <v>13959776681</v>
      </c>
      <c r="D63" s="3" t="s">
        <v>721</v>
      </c>
    </row>
    <row r="65" spans="1:1">
      <c r="A65" t="s">
        <v>3189</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7"/>
  <sheetViews>
    <sheetView workbookViewId="0">
      <selection activeCell="C28" sqref="C28"/>
    </sheetView>
  </sheetViews>
  <sheetFormatPr baseColWidth="10" defaultColWidth="8.88671875" defaultRowHeight="16.5"/>
  <cols>
    <col min="1" max="1" width="13" customWidth="1"/>
    <col min="3" max="3" width="15.21875" customWidth="1"/>
    <col min="4" max="4" width="12.77734375" customWidth="1"/>
  </cols>
  <sheetData>
    <row r="1" spans="1:5" ht="17.25">
      <c r="A1" s="30" t="s">
        <v>100</v>
      </c>
      <c r="B1" s="31">
        <v>200</v>
      </c>
      <c r="C1" s="32" t="s">
        <v>101</v>
      </c>
      <c r="D1" s="32" t="s">
        <v>102</v>
      </c>
    </row>
    <row r="2" spans="1:5" ht="17.25">
      <c r="A2" s="12" t="s">
        <v>158</v>
      </c>
      <c r="B2" s="5">
        <v>200</v>
      </c>
      <c r="C2" s="13" t="s">
        <v>159</v>
      </c>
      <c r="D2" s="13" t="s">
        <v>160</v>
      </c>
    </row>
    <row r="3" spans="1:5" ht="17.25">
      <c r="A3" s="30" t="s">
        <v>376</v>
      </c>
      <c r="B3" s="31">
        <v>200</v>
      </c>
      <c r="C3" s="32" t="s">
        <v>377</v>
      </c>
      <c r="D3" s="32" t="s">
        <v>376</v>
      </c>
    </row>
    <row r="4" spans="1:5" ht="17.25">
      <c r="A4" s="12" t="s">
        <v>383</v>
      </c>
      <c r="B4" s="5">
        <v>300</v>
      </c>
      <c r="C4" s="13" t="s">
        <v>384</v>
      </c>
      <c r="D4" s="13" t="s">
        <v>385</v>
      </c>
    </row>
    <row r="5" spans="1:5" ht="17.25">
      <c r="A5" s="33" t="s">
        <v>497</v>
      </c>
      <c r="B5" s="34">
        <v>300</v>
      </c>
      <c r="C5" s="35" t="s">
        <v>498</v>
      </c>
      <c r="D5" s="36" t="s">
        <v>497</v>
      </c>
    </row>
    <row r="6" spans="1:5" ht="17.25">
      <c r="A6" s="12" t="s">
        <v>125</v>
      </c>
      <c r="B6" s="5">
        <v>200</v>
      </c>
      <c r="C6" s="13" t="s">
        <v>126</v>
      </c>
      <c r="D6" s="13" t="s">
        <v>127</v>
      </c>
      <c r="E6" s="5"/>
    </row>
    <row r="7" spans="1:5">
      <c r="A7" t="s">
        <v>3190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3"/>
  <sheetViews>
    <sheetView workbookViewId="0">
      <selection activeCell="D18" sqref="D18:D19"/>
    </sheetView>
  </sheetViews>
  <sheetFormatPr baseColWidth="10" defaultColWidth="8.88671875" defaultRowHeight="16.5"/>
  <cols>
    <col min="1" max="1" width="28.77734375" customWidth="1"/>
    <col min="3" max="3" width="15.88671875" customWidth="1"/>
    <col min="4" max="4" width="21.109375" customWidth="1"/>
  </cols>
  <sheetData>
    <row r="1" spans="1:4" ht="17.25">
      <c r="A1" s="10" t="s">
        <v>176</v>
      </c>
      <c r="B1" s="2">
        <v>200</v>
      </c>
      <c r="C1" s="11" t="s">
        <v>177</v>
      </c>
      <c r="D1" s="11" t="s">
        <v>176</v>
      </c>
    </row>
    <row r="2" spans="1:4" ht="17.25">
      <c r="A2" s="14" t="s">
        <v>369</v>
      </c>
      <c r="B2" s="8">
        <v>200</v>
      </c>
      <c r="C2" s="15" t="s">
        <v>370</v>
      </c>
      <c r="D2" s="15" t="s">
        <v>369</v>
      </c>
    </row>
    <row r="3" spans="1:4" ht="17.25">
      <c r="A3" s="10" t="s">
        <v>399</v>
      </c>
      <c r="B3" s="2">
        <v>200</v>
      </c>
      <c r="C3" s="11" t="s">
        <v>400</v>
      </c>
      <c r="D3" s="11" t="s">
        <v>401</v>
      </c>
    </row>
    <row r="4" spans="1:4" ht="17.25">
      <c r="A4" s="14" t="s">
        <v>417</v>
      </c>
      <c r="B4" s="8">
        <v>200</v>
      </c>
      <c r="C4" s="15" t="s">
        <v>418</v>
      </c>
      <c r="D4" s="15" t="s">
        <v>417</v>
      </c>
    </row>
    <row r="5" spans="1:4" ht="17.25">
      <c r="A5" s="10" t="s">
        <v>449</v>
      </c>
      <c r="B5" s="2">
        <v>200</v>
      </c>
      <c r="C5" s="11" t="s">
        <v>450</v>
      </c>
      <c r="D5" s="11" t="s">
        <v>451</v>
      </c>
    </row>
    <row r="6" spans="1:4" ht="17.25">
      <c r="A6" s="16" t="s">
        <v>469</v>
      </c>
      <c r="B6" s="17">
        <v>200</v>
      </c>
      <c r="C6" s="18" t="s">
        <v>470</v>
      </c>
      <c r="D6" s="19" t="s">
        <v>471</v>
      </c>
    </row>
    <row r="7" spans="1:4" ht="17.25">
      <c r="A7" s="20" t="s">
        <v>490</v>
      </c>
      <c r="B7" s="21">
        <v>200</v>
      </c>
      <c r="C7" s="22" t="s">
        <v>491</v>
      </c>
      <c r="D7" s="23" t="s">
        <v>492</v>
      </c>
    </row>
    <row r="8" spans="1:4" ht="17.25">
      <c r="A8" s="24" t="s">
        <v>516</v>
      </c>
      <c r="B8" s="25">
        <v>200</v>
      </c>
      <c r="C8" s="26" t="s">
        <v>517</v>
      </c>
      <c r="D8" s="27" t="s">
        <v>516</v>
      </c>
    </row>
    <row r="9" spans="1:4" ht="17.25">
      <c r="A9" s="1" t="s">
        <v>595</v>
      </c>
      <c r="B9" s="2">
        <v>300</v>
      </c>
      <c r="C9" s="3" t="s">
        <v>596</v>
      </c>
      <c r="D9" s="3" t="s">
        <v>597</v>
      </c>
    </row>
    <row r="10" spans="1:4" ht="17.25">
      <c r="A10" s="28" t="s">
        <v>671</v>
      </c>
      <c r="B10" s="5">
        <v>300</v>
      </c>
      <c r="C10" s="29" t="s">
        <v>672</v>
      </c>
      <c r="D10" s="29" t="s">
        <v>673</v>
      </c>
    </row>
    <row r="11" spans="1:4" ht="17.25">
      <c r="A11" s="1" t="s">
        <v>678</v>
      </c>
      <c r="B11" s="2">
        <v>300</v>
      </c>
      <c r="C11" s="3" t="s">
        <v>679</v>
      </c>
      <c r="D11" s="3" t="s">
        <v>680</v>
      </c>
    </row>
    <row r="13" spans="1:4">
      <c r="A13" t="s">
        <v>3191</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
  <sheetViews>
    <sheetView workbookViewId="0">
      <selection activeCell="E10" sqref="E10"/>
    </sheetView>
  </sheetViews>
  <sheetFormatPr baseColWidth="10" defaultColWidth="8.88671875" defaultRowHeight="16.5"/>
  <sheetData>
    <row r="1" spans="1:4" ht="17.25">
      <c r="A1" s="10" t="s">
        <v>73</v>
      </c>
      <c r="B1" s="2">
        <v>200</v>
      </c>
      <c r="C1" s="11" t="s">
        <v>74</v>
      </c>
      <c r="D1" s="11" t="s">
        <v>75</v>
      </c>
    </row>
    <row r="2" spans="1:4" ht="17.25">
      <c r="A2" s="12" t="s">
        <v>347</v>
      </c>
      <c r="B2" s="5">
        <v>200</v>
      </c>
      <c r="C2" s="13" t="s">
        <v>348</v>
      </c>
      <c r="D2" s="13" t="s">
        <v>349</v>
      </c>
    </row>
    <row r="4" spans="1:4">
      <c r="A4" t="s">
        <v>3192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12</vt:i4>
      </vt:variant>
    </vt:vector>
  </HeadingPairs>
  <TitlesOfParts>
    <vt:vector size="23" baseType="lpstr">
      <vt:lpstr>合作跟踪表</vt:lpstr>
      <vt:lpstr>视频报名</vt:lpstr>
      <vt:lpstr>图文报名</vt:lpstr>
      <vt:lpstr>视频定人</vt:lpstr>
      <vt:lpstr>图文定人</vt:lpstr>
      <vt:lpstr>1209稿费申请</vt:lpstr>
      <vt:lpstr>1210稿费申请</vt:lpstr>
      <vt:lpstr>1218稿费申请</vt:lpstr>
      <vt:lpstr>1223稿费申请 </vt:lpstr>
      <vt:lpstr>1229稿费申请</vt:lpstr>
      <vt:lpstr>0119稿费申请</vt:lpstr>
      <vt:lpstr>RSVP</vt:lpstr>
      <vt:lpstr>RSVP总数</vt:lpstr>
      <vt:lpstr>合作跟踪表!Títulos_a_imprimir</vt:lpstr>
      <vt:lpstr>列标题区域1..B3.1</vt:lpstr>
      <vt:lpstr>列标题区域2..B5.1</vt:lpstr>
      <vt:lpstr>列标题区域3..B7.1</vt:lpstr>
      <vt:lpstr>列标题区域4..B9.1</vt:lpstr>
      <vt:lpstr>列标题区域5..B11.1</vt:lpstr>
      <vt:lpstr>婚礼日期</vt:lpstr>
      <vt:lpstr>已发送总数</vt:lpstr>
      <vt:lpstr>把</vt:lpstr>
      <vt:lpstr>标题1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dc:creator>
  <cp:lastModifiedBy>Joan</cp:lastModifiedBy>
  <dcterms:created xsi:type="dcterms:W3CDTF">2018-02-18T20:11:00Z</dcterms:created>
  <dcterms:modified xsi:type="dcterms:W3CDTF">2021-04-01T14:18:45Z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v-audrs@microsoft.com</vt:lpwstr>
  </property>
  <property fmtid="{D5CDD505-2E9C-101B-9397-08002B2CF9AE}" pid="5" name="MSIP_Label_f42aa342-8706-4288-bd11-ebb85995028c_SetDate">
    <vt:lpwstr>2018-02-18T20:11:44.5248007Z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KSOProductBuildVer">
    <vt:lpwstr>2052-11.1.0.10314</vt:lpwstr>
  </property>
</Properties>
</file>