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PHARMEX\"/>
    </mc:Choice>
  </mc:AlternateContent>
  <xr:revisionPtr revIDLastSave="0" documentId="13_ncr:1_{BE032524-FA57-4CE3-BA4A-44105BF285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合作跟踪表!$AI$3:$AM$18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L110" i="1"/>
  <c r="P110" i="1"/>
  <c r="S110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3" i="1" l="1"/>
  <c r="AP4" i="1" s="1"/>
  <c r="AP5" i="1" s="1"/>
  <c r="AO4" i="1"/>
  <c r="AP6" i="1" l="1"/>
  <c r="AP7" i="1"/>
  <c r="AP8" i="1" s="1"/>
  <c r="AM3" i="1"/>
  <c r="AL3" i="1"/>
  <c r="AK3" i="1"/>
  <c r="B6" i="1" l="1"/>
  <c r="B8" i="1"/>
  <c r="B10" i="1"/>
  <c r="B12" i="1"/>
  <c r="T110" i="1"/>
  <c r="B16" i="1" s="1"/>
  <c r="N110" i="1"/>
  <c r="B14" i="1" s="1"/>
  <c r="I110" i="1"/>
  <c r="G110" i="1"/>
  <c r="B4" i="1"/>
  <c r="B18" i="1" l="1"/>
</calcChain>
</file>

<file path=xl/sharedStrings.xml><?xml version="1.0" encoding="utf-8"?>
<sst xmlns="http://schemas.openxmlformats.org/spreadsheetml/2006/main" count="699" uniqueCount="335">
  <si>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</si>
  <si>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</si>
  <si>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</si>
  <si>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</si>
  <si>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</si>
  <si>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</si>
  <si>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</si>
  <si>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</si>
  <si>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</si>
  <si>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</si>
  <si>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</si>
  <si>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</si>
  <si>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</si>
  <si>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</si>
  <si>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</si>
  <si>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</si>
  <si>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</si>
  <si>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</si>
  <si>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</si>
  <si>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</si>
  <si>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</si>
  <si>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</si>
  <si>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</si>
  <si>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</si>
  <si>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</si>
  <si>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</si>
  <si>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</si>
  <si>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</si>
  <si>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</si>
  <si>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</si>
  <si>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</si>
  <si>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</si>
  <si>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</si>
  <si>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</si>
  <si>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</si>
  <si>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</si>
  <si>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</si>
  <si>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</si>
  <si>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</si>
  <si>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</si>
  <si>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</si>
  <si>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汇总</t>
  </si>
  <si>
    <t>Estado</t>
  </si>
  <si>
    <t>=REDONDEAR(ALEATORIO.ENTRE(4;7);0)</t>
  </si>
  <si>
    <t>https://www.xiaohongshu.com/discovery/item/5e5f832200000000010093a9</t>
  </si>
  <si>
    <t>https://www.xiaohongshu.com/discovery/item/5e66fae9000000000100bfdf</t>
  </si>
  <si>
    <t>https://www.xiaohongshu.com/discovery/item/5e63259c0000000001004300</t>
  </si>
  <si>
    <t>https://www.xiaohongshu.com/discovery/item/5e7b09c0000000000100901e</t>
  </si>
  <si>
    <t>https://www.xiaohongshu.com/discovery/item/5e54ae310000000001006155</t>
  </si>
  <si>
    <t>https://www.xiaohongshu.com/discovery/item/5e54f742000000000100859f</t>
  </si>
  <si>
    <t>https://www.xiaohongshu.com/discovery/item/5e70d7460000000001000234</t>
  </si>
  <si>
    <t>黑心妈咪</t>
  </si>
  <si>
    <t>https://www.xiaohongshu.com/user/profile/596b73815e87e7369c0147bc</t>
  </si>
  <si>
    <t>https://www.xiaohongshu.com/discovery/item/5e6219ac0000000001002b7e</t>
  </si>
  <si>
    <t>黄绵绵??</t>
  </si>
  <si>
    <t>https://www.xiaohongshu.com/user/profile/592b80de7fc5b861ed66df6c</t>
  </si>
  <si>
    <t>https://www.xiaohongshu.com/discovery/item/5e69ce9e000000000100a72a</t>
  </si>
  <si>
    <t>鸿吖</t>
  </si>
  <si>
    <t>https://www.xiaohongshu.com/user/profile/55379d102e1d9309d313feb4</t>
  </si>
  <si>
    <t>https://www.xiaohongshu.com/discovery/item/5e6f622f0000000001008def</t>
  </si>
  <si>
    <t>https://www.xiaohongshu.com/discovery/item/5e662bf90000000001001e75</t>
  </si>
  <si>
    <t>魔仙堡玩泥巴</t>
  </si>
  <si>
    <t>https://www.xiaohongshu.com/user/profile/573a70a182ec3934ec155ace</t>
  </si>
  <si>
    <t>https://www.xiaohongshu.com/discovery/item/5e73123900000000010086c0</t>
  </si>
  <si>
    <t>https://www.xiaohongshu.com/discovery/item/5e6c7699000000000100818e</t>
  </si>
  <si>
    <t>馬梓媛Mona</t>
  </si>
  <si>
    <t>https://www.xiaohongshu.com/user/profile/574c473b50c4b40ad01ee414</t>
  </si>
  <si>
    <t>https://www.xiaohongshu.com/discovery/item/5e60617300000000010087d9</t>
  </si>
  <si>
    <t>阿橙</t>
  </si>
  <si>
    <t>https://www.xiaohongshu.com/user/profile/5c7c9dfe000000001201197c</t>
  </si>
  <si>
    <t>https://www.xiaohongshu.com/discovery/item/5e54e3e6000000000100806d</t>
  </si>
  <si>
    <t>阳小喵</t>
  </si>
  <si>
    <t>https://www.xiaohongshu.com/user/profile/569d8fc11c07df52289c4ad5</t>
  </si>
  <si>
    <t>https://www.xiaohongshu.com/discovery/item/5e53b2840000000001002003</t>
  </si>
  <si>
    <t>阳大头</t>
  </si>
  <si>
    <t>https://www.xiaohongshu.com/user/profile/5bccabe1d5d8f60001a019e0</t>
  </si>
  <si>
    <t>https://www.xiaohongshu.com/discovery/item/5e5269190000000001004d3c</t>
  </si>
  <si>
    <t>酒井秋子</t>
  </si>
  <si>
    <t>https://www.xiaohongshu.com/user/profile/5ddcdf1300000000010066ee</t>
  </si>
  <si>
    <t>https://www.xiaohongshu.com/discovery/item/5e58d9db00000000010029fd</t>
  </si>
  <si>
    <t>邵邵</t>
  </si>
  <si>
    <t>https://www.xiaohongshu.com/user/profile/5c05258c0000000005000731</t>
  </si>
  <si>
    <t>https://www.xiaohongshu.com/discovery/item/5e563c480000000001007999</t>
  </si>
  <si>
    <t>https://www.xiaohongshu.com/discovery/item/5e72059300000000010077b5</t>
  </si>
  <si>
    <t>辣条吃不吃</t>
  </si>
  <si>
    <t>https://www.xiaohongshu.com/user/profile/5aaa82c0e8ac2b49a26da612</t>
  </si>
  <si>
    <t>https://www.xiaohongshu.com/discovery/item/5e6244510000000001000eb0</t>
  </si>
  <si>
    <t>誓言</t>
  </si>
  <si>
    <t>https://www.xiaohongshu.com/user/profile/5b3dca384eacab7ca48f5e19</t>
  </si>
  <si>
    <t>https://www.xiaohongshu.com/discovery/item/5e7211df000000000100939a</t>
  </si>
  <si>
    <t>蛋黄酱酱酱</t>
  </si>
  <si>
    <t>https://www.xiaohongshu.com/user/profile/5a35051be8ac2b4205fe32ec</t>
  </si>
  <si>
    <t>https://www.xiaohongshu.com/discovery/item/5e70bede0000000001007cdc</t>
  </si>
  <si>
    <t>薯小姐??</t>
  </si>
  <si>
    <t>https://www.xiaohongshu.com/user/profile/5ad751b2e8ac2b0f4ba20d96</t>
  </si>
  <si>
    <t>https://www.xiaohongshu.com/discovery/item/5e7423660000000001009872</t>
  </si>
  <si>
    <t>蓉包</t>
  </si>
  <si>
    <t>https://www.xiaohongshu.com/user/profile/5a19fc9f4eacab68093ff74f</t>
  </si>
  <si>
    <t>https://www.xiaohongshu.com/discovery/item/5e85da1c00000000010024b9</t>
  </si>
  <si>
    <t>萌萌</t>
  </si>
  <si>
    <t>https://www.xiaohongshu.com/user/profile/5aa5dcea4eacab2a403910ae</t>
  </si>
  <si>
    <t>https://www.xiaohongshu.com/discovery/item/5eb13c0200000000010042a6</t>
  </si>
  <si>
    <t>草莓酱</t>
  </si>
  <si>
    <t>https://www.xiaohongshu.com/user/profile/5d2c2bcd000000001200c816</t>
  </si>
  <si>
    <t>https://www.xiaohongshu.com/discovery/item/5e7408860000000001009269</t>
  </si>
  <si>
    <t>花花Christal</t>
  </si>
  <si>
    <t>https://www.xiaohongshu.com/user/profile/5c35ad160000000007005d49</t>
  </si>
  <si>
    <t>https://www.xiaohongshu.com/discovery/item/5e6bae38000000000100ab65</t>
  </si>
  <si>
    <t>花一朵</t>
  </si>
  <si>
    <t>https://www.xiaohongshu.com/user/profile/59562d3f6a6a693a85623df9</t>
  </si>
  <si>
    <t>https://www.xiaohongshu.com/discovery/item/5eb414d3000000000100310f</t>
  </si>
  <si>
    <t>缘分天注定</t>
  </si>
  <si>
    <t>https://www.xiaohongshu.com/user/profile/5b011c114eacab39b30ceccc</t>
  </si>
  <si>
    <t>https://www.xiaohongshu.com/discovery/item/5eb41f730000000001005b59</t>
  </si>
  <si>
    <t>绝代双骄</t>
  </si>
  <si>
    <t>https://www.xiaohongshu.com/user/profile/5b8381a8233b20000187cce6</t>
  </si>
  <si>
    <t>https://www.xiaohongshu.com/discovery/item/5eaadec00000000001002834</t>
  </si>
  <si>
    <t>粒子</t>
  </si>
  <si>
    <t>https://www.xiaohongshu.com/user/profile/5b6b0cedd831f600015aea31</t>
  </si>
  <si>
    <t>https://www.xiaohongshu.com/discovery/item/5e93a95100000000010066f9</t>
  </si>
  <si>
    <t>米小米嗒嗒嗒</t>
  </si>
  <si>
    <t>https://www.xiaohongshu.com/user/profile/57abebe182ec395c70bcd51e</t>
  </si>
  <si>
    <t>https://www.xiaohongshu.com/discovery/item/5eaadf880000000001002d58</t>
  </si>
  <si>
    <t>https://www.xiaohongshu.com/discovery/item/5eb8fdaa0000000001003b67</t>
  </si>
  <si>
    <t>稻子随风摇</t>
  </si>
  <si>
    <t>https://www.xiaohongshu.com/user/profile/5bc8256170a0790001a89df3</t>
  </si>
  <si>
    <t>https://www.xiaohongshu.com/discovery/item/5eb92273000000000101ed49</t>
  </si>
  <si>
    <t>珍珠加奶茶</t>
  </si>
  <si>
    <t>https://www.xiaohongshu.com/user/profile/5837bee76a6a697c905b9b8d</t>
  </si>
  <si>
    <t>https://www.xiaohongshu.com/discovery/item/5eb92e96000000000100153a</t>
  </si>
  <si>
    <t>王哈怂</t>
  </si>
  <si>
    <t>https://www.xiaohongshu.com/user/profile/5a7463bd4eacab23c9529f8e</t>
  </si>
  <si>
    <t>https://www.xiaohongshu.com/discovery/item/5eb25f1d0000000001001459</t>
  </si>
  <si>
    <t>爱的下午茶</t>
  </si>
  <si>
    <t>https://www.xiaohongshu.com/user/profile/598fbcc950c4b41a36be139c</t>
  </si>
  <si>
    <t>https://www.xiaohongshu.com/discovery/item/5eb9184a000000000100415b</t>
  </si>
  <si>
    <t>点点</t>
  </si>
  <si>
    <t>https://www.xiaohongshu.com/user/profile/5a010f4011be10469abe33cc</t>
  </si>
  <si>
    <t>https://www.xiaohongshu.com/discovery/item/5e590f9c0000000001009c37</t>
  </si>
  <si>
    <t>清梦</t>
  </si>
  <si>
    <t>https://www.xiaohongshu.com/user/profile/5d956089000000000101a35d</t>
  </si>
  <si>
    <t>https://www.xiaohongshu.com/discovery/item/5ebce051000000000101f8a6</t>
  </si>
  <si>
    <t>海浪_hai</t>
  </si>
  <si>
    <t>https://www.xiaohongshu.com/user/profile/5964c49250c4b41628457014</t>
  </si>
  <si>
    <t>https://www.xiaohongshu.com/discovery/item/5e5cf6ce0000000001000539</t>
  </si>
  <si>
    <t>水原李李子</t>
  </si>
  <si>
    <t>https://www.xiaohongshu.com/user/profile/5d64d2d3000000000101956d</t>
  </si>
  <si>
    <t>https://www.xiaohongshu.com/discovery/item/5e5e2ae1000000000100aa7f</t>
  </si>
  <si>
    <t>森系菇凉??</t>
  </si>
  <si>
    <t>https://www.xiaohongshu.com/user/profile/5b7d5bb96b58b72fbc874684</t>
  </si>
  <si>
    <t>https://www.xiaohongshu.com/discovery/item/5e5cc10f0000000001008771</t>
  </si>
  <si>
    <t>林大表姐</t>
  </si>
  <si>
    <t>https://www.xiaohongshu.com/user/profile/5ac440e111be1049e6129964</t>
  </si>
  <si>
    <t>https://www.xiaohongshu.com/discovery/item/5ebe528100000000010033e3</t>
  </si>
  <si>
    <t>李暴富</t>
  </si>
  <si>
    <t>https://www.xiaohongshu.com/user/profile/5c0140530000000008006bae</t>
  </si>
  <si>
    <t>https://www.xiaohongshu.com/discovery/item/5ebe73b1000000000100497b</t>
  </si>
  <si>
    <t>朵朵云一彩</t>
  </si>
  <si>
    <t>https://www.xiaohongshu.com/user/profile/59585a036a6a691f623131dc</t>
  </si>
  <si>
    <t>https://www.xiaohongshu.com/discovery/item/5ec26ebe000000000101ed53</t>
  </si>
  <si>
    <t>晨晨</t>
  </si>
  <si>
    <t>https://www.xiaohongshu.com/user/profile/5ac621144eacab3dd04e1dde</t>
  </si>
  <si>
    <t>https://www.xiaohongshu.com/discovery/item/5e578b520000000001004b34</t>
  </si>
  <si>
    <t>春暖花开</t>
  </si>
  <si>
    <t>https://www.xiaohongshu.com/user/profile/5b10e1fd4eacab7d867e0f0b</t>
  </si>
  <si>
    <t>https://www.xiaohongshu.com/discovery/item/5e55f4970000000001003112</t>
  </si>
  <si>
    <t>明天你好</t>
  </si>
  <si>
    <t>https://www.xiaohongshu.com/user/profile/56951e086a6a69625a92d941</t>
  </si>
  <si>
    <t>https://www.xiaohongshu.com/discovery/item/5e60d6c00000000001000ae0</t>
  </si>
  <si>
    <t>揪揪yun</t>
  </si>
  <si>
    <t>https://www.xiaohongshu.com/user/profile/5c71107b0000000010031462</t>
  </si>
  <si>
    <t>https://www.xiaohongshu.com/discovery/item/5e563fe20000000001003baf</t>
  </si>
  <si>
    <t>我很无聊</t>
  </si>
  <si>
    <t>https://www.xiaohongshu.com/user/profile/5af4dbef11be10040e2f2bbb</t>
  </si>
  <si>
    <t>https://www.xiaohongshu.com/discovery/item/5e5501860000000001001f55</t>
  </si>
  <si>
    <t>恍若晨曦</t>
  </si>
  <si>
    <t>https://www.xiaohongshu.com/user/profile/5b900865b0f75d00014df7e3</t>
  </si>
  <si>
    <t>https://www.xiaohongshu.com/discovery/item/5ec513820000000001004696</t>
  </si>
  <si>
    <t>巧哥想当网皇恍惚惚</t>
  </si>
  <si>
    <t>https://www.xiaohongshu.com/user/profile/5752beb15e87e74d97477e5b</t>
  </si>
  <si>
    <t>https://www.xiaohongshu.com/discovery/item/5ec35d42000000000101f252</t>
  </si>
  <si>
    <t>少女与梦??</t>
  </si>
  <si>
    <t>https://www.xiaohongshu.com/user/profile/5ad7fd894eacab6883ef8efa</t>
  </si>
  <si>
    <t>https://www.xiaohongshu.com/discovery/item/5ec77ed5000000000101e65b</t>
  </si>
  <si>
    <t>小龟??</t>
  </si>
  <si>
    <t>https://www.xiaohongshu.com/user/profile/584e12ab7fc5b853935428fc</t>
  </si>
  <si>
    <t>https://www.xiaohongshu.com/discovery/item/5ecb760b000000000101cbc7</t>
  </si>
  <si>
    <t>小谢要快快乐乐呀</t>
  </si>
  <si>
    <t>https://www.xiaohongshu.com/user/profile/5c2cd29a00000000070370b6</t>
  </si>
  <si>
    <t>https://www.xiaohongshu.com/discovery/item/5ecb7c71000000000101e312</t>
  </si>
  <si>
    <t>小绵羊</t>
  </si>
  <si>
    <t>https://www.xiaohongshu.com/user/profile/553649af2e1d9327c5d65d39</t>
  </si>
  <si>
    <t>https://www.xiaohongshu.com/discovery/item/5ecb911a00000000010058cf</t>
  </si>
  <si>
    <t>https://www.xiaohongshu.com/discovery/item/5ecb93ea0000000001006353</t>
  </si>
  <si>
    <t>小瑒宝</t>
  </si>
  <si>
    <t>https://www.xiaohongshu.com/user/profile/5b2787434eacab46c1ecd609</t>
  </si>
  <si>
    <t>https://www.xiaohongshu.com/discovery/item/5ecb98cd000000000101c8da</t>
  </si>
  <si>
    <t>小柠檬??</t>
  </si>
  <si>
    <t>https://www.xiaohongshu.com/user/profile/5c0b2a2ff7e8b91c56858b78</t>
  </si>
  <si>
    <t>https://www.xiaohongshu.com/discovery/item/5ecc91a80000000001004af9</t>
  </si>
  <si>
    <t>小小蘇。</t>
  </si>
  <si>
    <t>https://www.xiaohongshu.com/user/profile/5d837781000000000101b498</t>
  </si>
  <si>
    <t>https://www.xiaohongshu.com/discovery/item/5eccc6b10000000001003bc5</t>
  </si>
  <si>
    <t>小喵咪</t>
  </si>
  <si>
    <t>https://www.xiaohongshu.com/user/profile/5e24585f0000000001008eda</t>
  </si>
  <si>
    <t>https://www.xiaohongshu.com/discovery/item/5ec69fa000000000010053cb</t>
  </si>
  <si>
    <t>小公举不吃糖??</t>
  </si>
  <si>
    <t>https://www.xiaohongshu.com/user/profile/5ac2e1d811be101cd1f18028</t>
  </si>
  <si>
    <t>https://www.xiaohongshu.com/discovery/item/5ecd0c4f000000000101ed2f</t>
  </si>
  <si>
    <t>安心姐姐</t>
  </si>
  <si>
    <t>https://www.xiaohongshu.com/user/profile/54f99542d39ea2336b2fd0d0</t>
  </si>
  <si>
    <t>https://www.xiaohongshu.com/discovery/item/5ecc7bc1000000000101d40c</t>
  </si>
  <si>
    <t>奥利奥</t>
  </si>
  <si>
    <t>https://www.xiaohongshu.com/user/profile/5c89e6ef000000001603ad73</t>
  </si>
  <si>
    <t>https://www.xiaohongshu.com/discovery/item/5ecb77a4000000000101d203</t>
  </si>
  <si>
    <t>https://www.xiaohongshu.com/discovery/item/5ecf92c10000000001002608</t>
  </si>
  <si>
    <t>多多宝贝么么哒</t>
  </si>
  <si>
    <t>https://www.xiaohongshu.com/user/profile/5adfeae7e8ac2b03c5a8ad1f</t>
  </si>
  <si>
    <t>https://www.xiaohongshu.com/discovery/item/5ed5e26300000000010047d9</t>
  </si>
  <si>
    <t>夏木妶清</t>
  </si>
  <si>
    <t>https://www.xiaohongshu.com/user/profile/5b6bd525ee295e0001c713b3</t>
  </si>
  <si>
    <t>https://www.xiaohongshu.com/discovery/item/5ed60dc10000000001002c5e</t>
  </si>
  <si>
    <t>咸鱼小朋友</t>
  </si>
  <si>
    <t>https://www.xiaohongshu.com/user/profile/5c09c581000000000501ea5b</t>
  </si>
  <si>
    <t>https://www.xiaohongshu.com/discovery/item/5e57ac81000000000100030b</t>
  </si>
  <si>
    <t>吃点香菜</t>
  </si>
  <si>
    <t>https://www.xiaohongshu.com/user/profile/5e268eb70000000001002a13</t>
  </si>
  <si>
    <t>https://www.xiaohongshu.com/discovery/item/5ede0cc2000000000100197d</t>
  </si>
  <si>
    <t>可爱多多多多</t>
  </si>
  <si>
    <t>https://www.xiaohongshu.com/user/profile/57a97bbf3460946c65e5b50e</t>
  </si>
  <si>
    <t>https://www.xiaohongshu.com/discovery/item/5edf3f32000000000100118c</t>
  </si>
  <si>
    <t>凉薄</t>
  </si>
  <si>
    <t>https://www.xiaohongshu.com/user/profile/5bbf78e8101c7a0001b00197</t>
  </si>
  <si>
    <t>https://www.xiaohongshu.com/discovery/item/5edf4010000000000101eb5e</t>
  </si>
  <si>
    <t>冬天的小白兔_</t>
  </si>
  <si>
    <t>https://www.xiaohongshu.com/user/profile/595c2f3d82ec394370cf8469</t>
  </si>
  <si>
    <t>https://www.xiaohongshu.com/discovery/item/5edf81a1000000000101d56c</t>
  </si>
  <si>
    <t>光芒四射</t>
  </si>
  <si>
    <t>https://www.xiaohongshu.com/user/profile/5aeedd554eacab6ee3873fb7</t>
  </si>
  <si>
    <t>https://www.xiaohongshu.com/discovery/item/5ee029d3000000000101d18e</t>
  </si>
  <si>
    <t>你的雪哥</t>
  </si>
  <si>
    <t>https://www.xiaohongshu.com/user/profile/5787469450c4b4799cc24eb7</t>
  </si>
  <si>
    <t>https://www.xiaohongshu.com/discovery/item/5edf8bd4000000000101f9eb</t>
  </si>
  <si>
    <t>你的七七仙女</t>
  </si>
  <si>
    <t>https://www.xiaohongshu.com/user/profile/5a2c24214eacab4a03eddc88</t>
  </si>
  <si>
    <t>https://www.xiaohongshu.com/discovery/item/5ee23ad4000000000101e07c</t>
  </si>
  <si>
    <t>今天早睡了吗</t>
  </si>
  <si>
    <t>https://www.xiaohongshu.com/user/profile/5a802c984eacab608b775a5a</t>
  </si>
  <si>
    <t>https://www.xiaohongshu.com/discovery/item/5ee5db34000000000100377d</t>
  </si>
  <si>
    <t>两颗西柚</t>
  </si>
  <si>
    <t>https://www.xiaohongshu.com/user/profile/5b974980ced73c0001502c33</t>
  </si>
  <si>
    <t>https://www.xiaohongshu.com/discovery/item/5ee5654f0000000001005db5</t>
  </si>
  <si>
    <t>世俗</t>
  </si>
  <si>
    <t>https://www.xiaohongshu.com/user/profile/5a4b381c4eacab331043b778</t>
  </si>
  <si>
    <t>https://www.xiaohongshu.com/discovery/item/5ee74cc80000000001003be4</t>
  </si>
  <si>
    <t>丁餐热线</t>
  </si>
  <si>
    <t>https://www.xiaohongshu.com/user/profile/54e56ab0e7798913ddcb2c2e</t>
  </si>
  <si>
    <t>https://www.xiaohongshu.com/discovery/item/5ee777300000000001006dd3</t>
  </si>
  <si>
    <t>一粒芝麻球</t>
  </si>
  <si>
    <t>https://www.xiaohongshu.com/user/profile/595d240b5e87e72561cb67c2</t>
  </si>
  <si>
    <t>https://www.xiaohongshu.com/discovery/item/5ed9edb70000000001003cd6</t>
  </si>
  <si>
    <t>一笑而过</t>
  </si>
  <si>
    <t>https://www.xiaohongshu.com/user/profile/56a392e984edcd1f80631293</t>
  </si>
  <si>
    <t>https://www.xiaohongshu.com/discovery/item/5ee81e3700000000010035db</t>
  </si>
  <si>
    <t>一只猫咪jiang</t>
  </si>
  <si>
    <t>https://www.xiaohongshu.com/user/profile/5bf413e3576d7b000161382f</t>
  </si>
  <si>
    <t>https://www.xiaohongshu.com/discovery/item/5ee74ac0000000000101d204</t>
  </si>
  <si>
    <t>一休</t>
  </si>
  <si>
    <t>https://www.xiaohongshu.com/user/profile/5bfe98fc000000000700608b</t>
  </si>
  <si>
    <t>https://www.xiaohongshu.com/discovery/item/5ee8c47a00000000010078a3</t>
  </si>
  <si>
    <t>xiao孩</t>
  </si>
  <si>
    <t>https://www.xiaohongshu.com/user/profile/5c5d183d000000001a013ffe</t>
  </si>
  <si>
    <t>https://www.xiaohongshu.com/discovery/item/5eea0d610000000001007084</t>
  </si>
  <si>
    <t>winlucky</t>
  </si>
  <si>
    <t>https://www.xiaohongshu.com/user/profile/5956f7f150c4b408a1cb951d</t>
  </si>
  <si>
    <t>https://www.xiaohongshu.com/discovery/item/5eeb3c4a0000000001005973</t>
  </si>
  <si>
    <t>whywhywhy</t>
  </si>
  <si>
    <t>https://www.xiaohongshu.com/user/profile/594bc74e50c4b41cdc9f976d</t>
  </si>
  <si>
    <t>https://www.xiaohongshu.com/discovery/item/5eeb4d7d000000000101caaf</t>
  </si>
  <si>
    <t>https://www.xiaohongshu.com/discovery/item/5eeb2144000000000101f806</t>
  </si>
  <si>
    <t>VC酱</t>
  </si>
  <si>
    <t>https://www.xiaohongshu.com/user/profile/58dc2d5982ec397b8f25b093</t>
  </si>
  <si>
    <t>https://www.xiaohongshu.com/discovery/item/5eeb3db3000000000100068c</t>
  </si>
  <si>
    <t>tt</t>
  </si>
  <si>
    <t>https://www.xiaohongshu.com/user/profile/5b7cbabd0c36c70001dfe714</t>
  </si>
  <si>
    <t>https://www.xiaohongshu.com/discovery/item/5eeca64a000000000101e99d</t>
  </si>
  <si>
    <t>Shark</t>
  </si>
  <si>
    <t>https://www.xiaohongshu.com/user/profile/5a6b3f364eacab36a9a3175c</t>
  </si>
  <si>
    <t>17611695169</t>
  </si>
  <si>
    <t>57244372328681773</t>
  </si>
  <si>
    <t>https://www.xiaohongshu.com/discovery/item/5eedd4a3000000000101f7d7</t>
  </si>
  <si>
    <t>Sasa</t>
  </si>
  <si>
    <t>https://www.xiaohongshu.com/user/profile/5b221a914eacab532b59474d</t>
  </si>
  <si>
    <t>https://www.xiaohongshu.com/discovery/item/5eef638600000000010037f1</t>
  </si>
  <si>
    <t>Ronica</t>
  </si>
  <si>
    <t>https://www.xiaohongshu.com/user/profile/55597027e4b1cf4ba95709b2</t>
  </si>
  <si>
    <t>https://www.xiaohongshu.com/discovery/item/5ef1a0d700000000010026dd</t>
  </si>
  <si>
    <t>https://www.xiaohongshu.com/discovery/item/5ef0b52c000000000101d51f</t>
  </si>
  <si>
    <t>Mylulululu</t>
  </si>
  <si>
    <t>https://www.xiaohongshu.com/user/profile/56585f250bf90c051de5c83d</t>
  </si>
  <si>
    <t>https://www.xiaohongshu.com/discovery/item/5ef364b30000000001007804</t>
  </si>
  <si>
    <t>MULY</t>
  </si>
  <si>
    <t>https://www.xiaohongshu.com/user/profile/59ed5cfc4eacab13279ded91</t>
  </si>
  <si>
    <t>https://www.xiaohongshu.com/discovery/item/5ef1c040000000000100121b</t>
  </si>
  <si>
    <t>kimi萌萌哒</t>
  </si>
  <si>
    <t>https://www.xiaohongshu.com/user/profile/5ad465634eacab42ddb5ffbc</t>
  </si>
  <si>
    <t>https://www.xiaohongshu.com/discovery/item/5ef2a1540000000001000d83</t>
  </si>
  <si>
    <t>https://www.xiaohongshu.com/discovery/item/5ef4332b000000000101da5a</t>
  </si>
  <si>
    <t>June。</t>
  </si>
  <si>
    <t>https://www.xiaohongshu.com/user/profile/558d4ee6e58d136158cffc2e</t>
  </si>
  <si>
    <t>https://www.xiaohongshu.com/discovery/item/5ef5a4560000000001003a86</t>
  </si>
  <si>
    <t>Hhancu</t>
  </si>
  <si>
    <t>https://www.xiaohongshu.com/user/profile/5de861e200000000010071f7</t>
  </si>
  <si>
    <t>https://www.xiaohongshu.com/discovery/item/5ef6beed0000000001005e62</t>
  </si>
  <si>
    <t>Erel亿芮</t>
  </si>
  <si>
    <t>https://www.xiaohongshu.com/user/profile/595330d550c4b427d0bcac58</t>
  </si>
  <si>
    <t>https://www.xiaohongshu.com/discovery/item/5ef8a441000000000101fe97</t>
  </si>
  <si>
    <t>Chubby爱栗子</t>
  </si>
  <si>
    <t>https://www.xiaohongshu.com/user/profile/589c09fc6a6a691c0f9dd7cc</t>
  </si>
  <si>
    <t>https://www.xiaohongshu.com/discovery/item/5efa0f6c0000000001002572</t>
  </si>
  <si>
    <t>BAI</t>
  </si>
  <si>
    <t>https://www.xiaohongshu.com/user/profile/5aafd90b4eacab5ceea956dc</t>
  </si>
  <si>
    <t>https://www.xiaohongshu.com/discovery/item/5efad7a20000000001005a72</t>
  </si>
  <si>
    <t>baby伦</t>
  </si>
  <si>
    <t>https://www.xiaohongshu.com/user/profile/5c62d6580000000012021dc4</t>
  </si>
  <si>
    <t>https://www.xiaohongshu.com/discovery/item/5efc3b07000000000100087d</t>
  </si>
  <si>
    <t>BabyMESSI</t>
  </si>
  <si>
    <t>https://www.xiaohongshu.com/user/profile/59e1805e51783a1dc2096f78</t>
  </si>
  <si>
    <t>https://www.xiaohongshu.com/discovery/item/5efd2b520000000001007e5a</t>
  </si>
  <si>
    <t>axin??</t>
  </si>
  <si>
    <t>https://www.xiaohongshu.com/user/profile/57e48e6450c4b45244485f90</t>
  </si>
  <si>
    <t>https://www.xiaohongshu.com/discovery/item/5efef4860000000001003c99</t>
  </si>
  <si>
    <t>??芥末小米。</t>
  </si>
  <si>
    <t>https://www.xiaohongshu.com/user/profile/5c60eae9000000001a010012</t>
  </si>
  <si>
    <t>https://www.xiaohongshu.com/discovery/item/5f167c84000000000101d83c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</si>
</sst>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1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  <font>
      <sz val="12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6">
    <xf numFmtId="0" fontId="0" fillId="2" borderId="0" xfId="0">
      <alignment vertical="center"/>
    </xf>
    <xf numFmtId="0" fontId="0" fillId="4" borderId="0" xfId="9" applyFont="1" applyFill="1" applyAlignme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3" fillId="4" borderId="0" xfId="9" applyFont="1" applyFill="1" applyAlignment="1">
      <alignment vertical="center"/>
    </xf>
    <xf numFmtId="0" fontId="4" fillId="6" borderId="1" xfId="5" applyFont="1" applyFill="1" applyAlignment="1">
      <alignment vertical="center"/>
    </xf>
    <xf numFmtId="3" fontId="4" fillId="6" borderId="1" xfId="5" applyNumberFormat="1" applyFont="1" applyFill="1" applyAlignment="1">
      <alignment vertical="center"/>
    </xf>
    <xf numFmtId="168" fontId="4" fillId="6" borderId="1" xfId="5" applyNumberFormat="1" applyFont="1" applyFill="1" applyAlignment="1">
      <alignment horizontal="center" vertical="center"/>
    </xf>
    <xf numFmtId="169" fontId="4" fillId="6" borderId="1" xfId="5" applyNumberFormat="1" applyFont="1" applyFill="1" applyAlignment="1">
      <alignment vertical="center"/>
    </xf>
    <xf numFmtId="170" fontId="4" fillId="6" borderId="1" xfId="5" applyNumberFormat="1" applyFont="1" applyFill="1" applyAlignment="1">
      <alignment vertical="center"/>
    </xf>
    <xf numFmtId="0" fontId="0" fillId="2" borderId="0" xfId="0" applyFont="1" applyAlignment="1">
      <alignment vertical="center"/>
    </xf>
    <xf numFmtId="0" fontId="0" fillId="2" borderId="0" xfId="0" applyFont="1" applyAlignment="1">
      <alignment horizontal="center" vertical="center"/>
    </xf>
    <xf numFmtId="0" fontId="0" fillId="2" borderId="0" xfId="0" quotePrefix="1" applyFont="1" applyAlignment="1">
      <alignment vertical="center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3" fontId="6" fillId="5" borderId="0" xfId="6" applyNumberFormat="1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7" borderId="0" xfId="6" applyNumberFormat="1" applyFont="1" applyFill="1" applyBorder="1" applyAlignment="1">
      <alignment horizontal="center" vertical="center"/>
    </xf>
    <xf numFmtId="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18" fillId="2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9" fillId="14" borderId="0" xfId="16" applyFont="1" applyAlignment="1">
      <alignment horizontal="left" vertical="center"/>
    </xf>
    <xf numFmtId="0" fontId="0" fillId="2" borderId="0" xfId="0" applyAlignment="1">
      <alignment vertical="center"/>
    </xf>
    <xf numFmtId="3" fontId="19" fillId="14" borderId="0" xfId="16" applyNumberFormat="1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0" fontId="17" fillId="2" borderId="0" xfId="0" applyFont="1" applyAlignment="1">
      <alignment horizontal="center" vertical="center"/>
    </xf>
    <xf numFmtId="169" fontId="17" fillId="2" borderId="0" xfId="0" applyNumberFormat="1" applyFont="1" applyAlignment="1">
      <alignment horizontal="center" vertical="center"/>
    </xf>
    <xf numFmtId="164" fontId="17" fillId="3" borderId="0" xfId="4" applyNumberFormat="1" applyFont="1" applyFill="1" applyBorder="1" applyAlignment="1" applyProtection="1">
      <alignment horizontal="center" vertical="center"/>
    </xf>
    <xf numFmtId="0" fontId="17" fillId="3" borderId="0" xfId="0" applyFont="1" applyFill="1" applyAlignment="1">
      <alignment horizontal="center" vertical="center"/>
    </xf>
    <xf numFmtId="169" fontId="17" fillId="3" borderId="0" xfId="0" applyNumberFormat="1" applyFont="1" applyFill="1" applyAlignment="1">
      <alignment horizontal="center" vertical="center"/>
    </xf>
    <xf numFmtId="165" fontId="5" fillId="5" borderId="0" xfId="2" applyFont="1" applyFill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164" fontId="17" fillId="9" borderId="0" xfId="1" applyFont="1" applyFill="1" applyAlignment="1">
      <alignment horizontal="left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9" fontId="17" fillId="9" borderId="0" xfId="1" applyNumberFormat="1" applyFont="1" applyFill="1" applyAlignment="1">
      <alignment horizontal="center" vertical="center"/>
    </xf>
    <xf numFmtId="164" fontId="19" fillId="0" borderId="0" xfId="1" applyFont="1" applyAlignment="1">
      <alignment horizontal="left" vertical="center"/>
    </xf>
    <xf numFmtId="164" fontId="8" fillId="2" borderId="0" xfId="0" applyNumberFormat="1" applyFont="1" applyAlignment="1">
      <alignment horizontal="left" vertical="center"/>
    </xf>
    <xf numFmtId="170" fontId="19" fillId="0" borderId="0" xfId="1" applyNumberFormat="1" applyFont="1" applyAlignment="1">
      <alignment horizontal="center" vertical="center"/>
    </xf>
    <xf numFmtId="170" fontId="19" fillId="14" borderId="0" xfId="1" applyNumberFormat="1" applyFont="1" applyFill="1" applyAlignment="1">
      <alignment horizontal="center" vertical="center"/>
    </xf>
    <xf numFmtId="170" fontId="19" fillId="14" borderId="0" xfId="16" applyNumberFormat="1" applyFont="1" applyAlignment="1">
      <alignment horizontal="center" vertical="center"/>
    </xf>
    <xf numFmtId="169" fontId="5" fillId="5" borderId="0" xfId="2" applyNumberFormat="1" applyFont="1" applyFill="1" applyAlignment="1">
      <alignment horizontal="center" vertical="center"/>
    </xf>
    <xf numFmtId="0" fontId="2" fillId="5" borderId="0" xfId="11" applyFont="1" applyFill="1" applyAlignment="1">
      <alignment horizontal="center" vertical="center"/>
    </xf>
    <xf numFmtId="0" fontId="20" fillId="2" borderId="0" xfId="0" applyFont="1" applyAlignment="1">
      <alignment horizontal="left" vertical="center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164" fontId="8" fillId="9" borderId="0" xfId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8" fillId="2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3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/>
    </xf>
    <xf numFmtId="170" fontId="9" fillId="10" borderId="0" xfId="0" applyNumberFormat="1" applyFont="1" applyFill="1" applyBorder="1" applyAlignment="1">
      <alignment horizontal="left" vertical="center"/>
    </xf>
    <xf numFmtId="3" fontId="0" fillId="2" borderId="0" xfId="0" applyNumberFormat="1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 applyAlignment="1">
      <alignment vertical="center"/>
    </xf>
    <xf numFmtId="164" fontId="0" fillId="2" borderId="0" xfId="0" applyNumberFormat="1" applyFont="1" applyAlignment="1">
      <alignment horizontal="left" vertical="center"/>
    </xf>
    <xf numFmtId="170" fontId="0" fillId="2" borderId="0" xfId="0" applyNumberFormat="1" applyFont="1" applyAlignment="1">
      <alignment horizontal="left" vertical="center"/>
    </xf>
    <xf numFmtId="170" fontId="0" fillId="2" borderId="0" xfId="0" applyNumberFormat="1" applyFont="1" applyAlignment="1">
      <alignment vertical="center"/>
    </xf>
    <xf numFmtId="169" fontId="17" fillId="15" borderId="0" xfId="0" applyNumberFormat="1" applyFont="1" applyFill="1" applyAlignment="1">
      <alignment horizontal="center" vertic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numFmt numFmtId="170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2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numFmt numFmtId="170" formatCode="#,##0_);[Red]\(#,##0\)"/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4" formatCode="[&lt;=9999999]###\-####;\(###\)\ ###\-####"/>
      <alignment horizontal="left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4" formatCode="[&lt;=9999999]###\-####;\(###\)\ ###\-####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solid">
          <fgColor indexed="64"/>
          <bgColor rgb="FFF5F8FA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numFmt numFmtId="169" formatCode="\¥#,##0;\¥\-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numFmt numFmtId="164" formatCode="[&lt;=9999999]###\-####;\(###\)\ ###\-####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u val="none"/>
        <sz val="12"/>
        <color auto="1"/>
        <name val="Microsoft YaHei UI"/>
        <family val="2"/>
        <scheme val="none"/>
      </font>
      <numFmt numFmtId="169" formatCode="\¥#,##0;\¥\-#,##0"/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auto="1"/>
        <name val="Microsoft YaHei U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color auto="1"/>
        <family val="2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70"/>
      <tableStyleElement type="headerRow" dxfId="69"/>
      <tableStyleElement type="totalRow" dxfId="68"/>
      <tableStyleElement type="firstTotalCell" dxfId="67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10" totalsRowCount="1" headerRowDxfId="62" dataDxfId="61" totalsRowDxfId="60">
  <autoFilter ref="D2:AG109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 dataCellStyle="常规 4">
      <totalsRowFormula>COUNTA(合作跟踪表!$F$3:$F$109)</totalsRowFormula>
    </tableColumn>
    <tableColumn id="4" xr3:uid="{00000000-0010-0000-0000-000004000000}" name="小红书链接" totalsRowFunction="sum" dataDxfId="56" totalsRowDxfId="26" dataCellStyle="电话"/>
    <tableColumn id="5" xr3:uid="{00000000-0010-0000-0000-000005000000}" name="粉丝数量" dataDxfId="55" totalsRowDxfId="25" dataCellStyle="常规 4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COUNTA(合作跟踪表!$L$3:$L$109)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 dataCellStyle="Hipervínculo">
      <totalsRowFormula>COUNTIF(合作跟踪表!$P$3:$P$109,"是")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COUNTIF(合作跟踪表!$S$3:$S$109,"是")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 dataCellStyle="电话"/>
    <tableColumn id="19" xr3:uid="{00000000-0010-0000-0000-000013000000}" name="链接2" dataDxfId="41" totalsRowDxfId="11" dataCellStyle="电话"/>
    <tableColumn id="20" xr3:uid="{00000000-0010-0000-0000-000014000000}" name="链接3" dataDxfId="40" totalsRowDxfId="10" dataCellStyle="电话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 dataCellStyle="电话"/>
    <tableColumn id="24" xr3:uid="{00000000-0010-0000-0000-000018000000}" name="藏" dataDxfId="36" totalsRowDxfId="6" dataCellStyle="电话"/>
    <tableColumn id="25" xr3:uid="{00000000-0010-0000-0000-000019000000}" name="总评论" dataDxfId="35" totalsRowDxfId="5" dataCellStyle="常规 4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discovery/item/5e57b9c50000000001009f7d?xhsshare=SinaWeibo&amp;appuid=5bf56ff52a46670001db7022&amp;apptime=1582807999" TargetMode="External"/><Relationship Id="rId13" Type="http://schemas.openxmlformats.org/officeDocument/2006/relationships/hyperlink" Target="https://www.xiaohongshu.com/discovery/item/5e5cb49700000000010098df?xhsshare=CopyLink&amp;appuid=5b929bf02045fe00017757ac&amp;apptime=1583134234" TargetMode="External"/><Relationship Id="rId3" Type="http://schemas.openxmlformats.org/officeDocument/2006/relationships/hyperlink" Target="https://www.xiaohongshu.com/discovery/item/5e57287f000000000100301d?xhsshare=CopyLink&amp;appuid=5d45a3800000000010038b09&amp;apptime=1582770326" TargetMode="External"/><Relationship Id="rId7" Type="http://schemas.openxmlformats.org/officeDocument/2006/relationships/hyperlink" Target="https://www.xiaohongshu.com/discovery/item/5e57aa70000000000100a81d?xhsshare=CopyLink&amp;appuid=5b42240711be1059a582cc92&amp;apptime=1582803580" TargetMode="External"/><Relationship Id="rId12" Type="http://schemas.openxmlformats.org/officeDocument/2006/relationships/hyperlink" Target="https://www.xiaohongshu.com/discovery/item/5e5a5b15000000000100360b?xhsshare=CopyLink&amp;appuid=58ac61996a6a696ccbd6b1a7&amp;apptime=1582980802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xiaohongshu.com/discovery/item/5e56223c00000000010095c9?xhsshare=CopyLink&amp;appuid=53f2f867b4c4d679eab37c36&amp;apptime=1582704981" TargetMode="External"/><Relationship Id="rId16" Type="http://schemas.openxmlformats.org/officeDocument/2006/relationships/hyperlink" Target="https://www.xiaohongshu.com/discovery/item/5e6201ab00000000010013e8?xhsshare=CopyLink&amp;appuid=5c7a5bbb0000000012006edc&amp;apptime=1583483863" TargetMode="External"/><Relationship Id="rId1" Type="http://schemas.openxmlformats.org/officeDocument/2006/relationships/hyperlink" Target="https://www.xiaohongshu.com/discovery/item/5e54e4ac00000000010083a5?xhsshare=CopyLink&amp;appuid=5d5e75780000000001020ff0&amp;apptime=1582622424" TargetMode="External"/><Relationship Id="rId6" Type="http://schemas.openxmlformats.org/officeDocument/2006/relationships/hyperlink" Target="https://www.xiaohongshu.com/discovery/item/5e57a4ff0000000001002755?xhsshare=SinaWeibo&amp;appuid=5c1737750000000007003d2f&amp;apptime=1582802810" TargetMode="External"/><Relationship Id="rId11" Type="http://schemas.openxmlformats.org/officeDocument/2006/relationships/hyperlink" Target="https://www.xiaohongshu.com/discovery/item/5e5b665e000000000100ac61?xhsshare=CopyLink&amp;appuid=5cfd0338000000001702b648&amp;apptime=1583056443%0a" TargetMode="External"/><Relationship Id="rId5" Type="http://schemas.openxmlformats.org/officeDocument/2006/relationships/hyperlink" Target="https://www.xiaohongshu.com/discovery/item/5e578d8400000000010015a3?xhsshare=SinaWeibo&amp;appuid=5bbc8916995b09000120ace9&amp;apptime=1582796742" TargetMode="External"/><Relationship Id="rId15" Type="http://schemas.openxmlformats.org/officeDocument/2006/relationships/hyperlink" Target="https://www.xiaohongshu.com/discovery/item/5e5f5fb40000000001008d23?xhsshare=SinaWeibo&amp;appuid=56a8e00c5e87e75f53591882&amp;apptime=1583309025" TargetMode="External"/><Relationship Id="rId10" Type="http://schemas.openxmlformats.org/officeDocument/2006/relationships/hyperlink" Target="https://www.xiaohongshu.com/discovery/item/5e579a4c000000000100b050?xhsshare=CopyLink&amp;appuid=5d4cf5ba000000001000da0a&amp;apptime=1582808682%0a" TargetMode="External"/><Relationship Id="rId4" Type="http://schemas.openxmlformats.org/officeDocument/2006/relationships/hyperlink" Target="https://www.xiaohongshu.com/discovery/item/5e57236c000000000100208c?xhsshare=CopyLink&amp;appuid=5bea794204bbf000012a5087&amp;apptime=1582769060" TargetMode="External"/><Relationship Id="rId9" Type="http://schemas.openxmlformats.org/officeDocument/2006/relationships/hyperlink" Target="https://www.xiaohongshu.com/discovery/item/5e5ba22f00000000010005ce?xhsshare=SinaWeibo&amp;appuid=59deeecfde5fb476ad840339&amp;apptime=1583063800" TargetMode="External"/><Relationship Id="rId14" Type="http://schemas.openxmlformats.org/officeDocument/2006/relationships/hyperlink" Target="https://www.xiaohongshu.com/discovery/item/5e5e1f700000000001008192?xhsshare=CopyLink&amp;appuid=5d2d38d40000000010015687&amp;apptime=1583228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10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U14" sqref="U14"/>
    </sheetView>
  </sheetViews>
  <sheetFormatPr baseColWidth="10" defaultColWidth="9.33203125" defaultRowHeight="30.75" customHeight="1" x14ac:dyDescent="0.3"/>
  <cols>
    <col min="1" max="1" width="1.77734375" style="1" customWidth="1"/>
    <col min="2" max="2" width="20.88671875" style="51" customWidth="1"/>
    <col min="3" max="3" width="1.77734375" style="3" customWidth="1"/>
    <col min="4" max="4" width="11" style="9" customWidth="1"/>
    <col min="5" max="5" width="11" style="10" customWidth="1"/>
    <col min="6" max="6" width="13.33203125" style="10" customWidth="1"/>
    <col min="7" max="7" width="11.77734375" style="10" customWidth="1"/>
    <col min="8" max="8" width="8.6640625" style="68" customWidth="1"/>
    <col min="9" max="9" width="8.6640625" style="69" hidden="1" customWidth="1"/>
    <col min="10" max="10" width="13.33203125" style="10" hidden="1" customWidth="1"/>
    <col min="11" max="11" width="8.33203125" style="10" hidden="1" customWidth="1"/>
    <col min="12" max="12" width="13.33203125" style="70" hidden="1" customWidth="1"/>
    <col min="13" max="13" width="13.6640625" style="9" hidden="1" customWidth="1"/>
    <col min="14" max="14" width="8.6640625" style="71" hidden="1" customWidth="1"/>
    <col min="15" max="15" width="10.21875" style="71" hidden="1" customWidth="1"/>
    <col min="16" max="18" width="8.109375" style="9" customWidth="1"/>
    <col min="19" max="19" width="9.33203125" style="30" customWidth="1"/>
    <col min="20" max="20" width="8.109375" style="72" customWidth="1"/>
    <col min="21" max="23" width="7.5546875" style="72" customWidth="1"/>
    <col min="24" max="25" width="9" style="72" hidden="1" customWidth="1"/>
    <col min="26" max="26" width="7.77734375" style="72" hidden="1" customWidth="1"/>
    <col min="27" max="28" width="7.77734375" style="73" hidden="1" customWidth="1"/>
    <col min="29" max="29" width="8.33203125" style="74" hidden="1" customWidth="1"/>
    <col min="30" max="30" width="9.33203125" style="9"/>
    <col min="31" max="31" width="9.33203125" style="10"/>
    <col min="32" max="32" width="0" style="9" hidden="1" customWidth="1"/>
    <col min="33" max="33" width="0" style="10" hidden="1" customWidth="1"/>
    <col min="34" max="34" width="9.33203125" style="9"/>
    <col min="35" max="39" width="9.33203125" style="9" customWidth="1"/>
    <col min="40" max="16384" width="9.33203125" style="9"/>
  </cols>
  <sheetData>
    <row r="1" spans="2:49" ht="51" customHeight="1" x14ac:dyDescent="0.3">
      <c r="B1" s="2" t="s">
        <v>0</v>
      </c>
      <c r="D1" s="4" t="s">
        <v>1</v>
      </c>
      <c r="E1" s="4"/>
      <c r="F1" s="4"/>
      <c r="G1" s="4"/>
      <c r="H1" s="5"/>
      <c r="I1" s="6"/>
      <c r="J1" s="4"/>
      <c r="K1" s="4"/>
      <c r="L1" s="4"/>
      <c r="M1" s="4"/>
      <c r="N1" s="7"/>
      <c r="O1" s="7"/>
      <c r="P1" s="4"/>
      <c r="Q1" s="4"/>
      <c r="R1" s="4"/>
      <c r="S1" s="4"/>
      <c r="T1" s="4"/>
      <c r="U1" s="4"/>
      <c r="V1" s="4"/>
      <c r="W1" s="4"/>
      <c r="X1" s="4"/>
      <c r="Y1" s="4"/>
      <c r="Z1" s="8"/>
      <c r="AA1" s="8"/>
      <c r="AB1" s="8"/>
      <c r="AC1" s="9"/>
      <c r="AI1" s="11" t="s">
        <v>43</v>
      </c>
    </row>
    <row r="2" spans="2:49" ht="30.75" customHeight="1" x14ac:dyDescent="0.3">
      <c r="B2" s="12">
        <v>44271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5" t="s">
        <v>7</v>
      </c>
      <c r="J2" s="13" t="s">
        <v>8</v>
      </c>
      <c r="K2" s="13" t="s">
        <v>9</v>
      </c>
      <c r="L2" s="16" t="s">
        <v>10</v>
      </c>
      <c r="M2" s="17" t="s">
        <v>11</v>
      </c>
      <c r="N2" s="18" t="s">
        <v>12</v>
      </c>
      <c r="O2" s="19" t="s">
        <v>13</v>
      </c>
      <c r="P2" s="13" t="s">
        <v>14</v>
      </c>
      <c r="Q2" s="20" t="s">
        <v>15</v>
      </c>
      <c r="R2" s="20" t="s">
        <v>16</v>
      </c>
      <c r="S2" s="21" t="s">
        <v>17</v>
      </c>
      <c r="T2" s="21" t="s">
        <v>18</v>
      </c>
      <c r="U2" s="22" t="s">
        <v>19</v>
      </c>
      <c r="V2" s="22" t="s">
        <v>20</v>
      </c>
      <c r="W2" s="22" t="s">
        <v>21</v>
      </c>
      <c r="X2" s="23" t="s">
        <v>22</v>
      </c>
      <c r="Y2" s="23" t="s">
        <v>23</v>
      </c>
      <c r="Z2" s="24" t="s">
        <v>24</v>
      </c>
      <c r="AA2" s="24" t="s">
        <v>25</v>
      </c>
      <c r="AB2" s="24" t="s">
        <v>26</v>
      </c>
      <c r="AC2" s="25" t="s">
        <v>27</v>
      </c>
      <c r="AD2" s="26" t="s">
        <v>28</v>
      </c>
      <c r="AE2" s="26" t="s">
        <v>29</v>
      </c>
      <c r="AF2" s="9" t="s">
        <v>30</v>
      </c>
      <c r="AG2" s="10" t="s">
        <v>31</v>
      </c>
      <c r="AK2" s="27" t="s">
        <v>42</v>
      </c>
    </row>
    <row r="3" spans="2:49" ht="20.25" customHeight="1" x14ac:dyDescent="0.3">
      <c r="B3" s="2" t="s">
        <v>32</v>
      </c>
      <c r="D3" s="28"/>
      <c r="E3" s="28"/>
      <c r="F3" s="29" t="s">
        <v>286</v>
      </c>
      <c r="G3" s="30" t="s">
        <v>287</v>
      </c>
      <c r="H3" s="31">
        <v>21000</v>
      </c>
      <c r="I3" s="32"/>
      <c r="J3" s="32"/>
      <c r="K3" s="33"/>
      <c r="L3" s="34"/>
      <c r="M3" s="34"/>
      <c r="N3" s="34"/>
      <c r="O3" s="35"/>
      <c r="P3" s="36" t="s">
        <v>33</v>
      </c>
      <c r="Q3" s="37">
        <v>10</v>
      </c>
      <c r="R3" s="37">
        <v>4</v>
      </c>
      <c r="S3" s="36" t="s">
        <v>33</v>
      </c>
      <c r="T3" s="38">
        <v>200</v>
      </c>
      <c r="U3" s="30" t="s">
        <v>44</v>
      </c>
      <c r="V3" s="30"/>
      <c r="W3" s="30"/>
      <c r="X3" s="30"/>
      <c r="Y3" s="30"/>
      <c r="Z3" s="30">
        <v>178</v>
      </c>
      <c r="AA3" s="30">
        <v>91</v>
      </c>
      <c r="AB3" s="30">
        <v>23</v>
      </c>
      <c r="AC3" s="30"/>
      <c r="AD3" s="30"/>
      <c r="AE3" s="34" t="s">
        <v>33</v>
      </c>
      <c r="AF3" s="34"/>
      <c r="AG3" s="35"/>
      <c r="AI3" s="9" t="str">
        <f>MID(tbl邀请[[#This Row],[链接]],1,67)</f>
        <v>https://www.xiaohongshu.com/discovery/item/5e5f832200000000010093a9</v>
      </c>
      <c r="AJ3" s="9" t="s">
        <v>44</v>
      </c>
      <c r="AK3" s="9" t="str">
        <f>VLOOKUP(AJ3,[1]Sheet1!$A$2:$H$1417,3,FALSE)</f>
        <v>Shark</v>
      </c>
      <c r="AL3" s="9" t="str">
        <f>VLOOKUP(AJ3,[1]Sheet1!$A$2:$H$1417,5,FALSE)</f>
        <v>https://www.xiaohongshu.com/user/profile/5a6b3f364eacab36a9a3175c</v>
      </c>
      <c r="AM3" s="9" t="str">
        <f>VLOOKUP(AJ3,[1]Sheet1!$A$2:$H$1417,7,FALSE)</f>
        <v>2.1万</v>
      </c>
      <c r="AO3" s="9">
        <v>8000</v>
      </c>
      <c r="AP3" s="9">
        <f>2*50000</f>
        <v>100000</v>
      </c>
    </row>
    <row r="4" spans="2:49" ht="20.25" customHeight="1" x14ac:dyDescent="0.3">
      <c r="B4" s="39">
        <f ca="1">婚礼日期-TODAY()</f>
        <v>-16</v>
      </c>
      <c r="D4" s="28"/>
      <c r="E4" s="28"/>
      <c r="F4" s="29"/>
      <c r="G4" s="30"/>
      <c r="H4" s="31"/>
      <c r="I4" s="32"/>
      <c r="J4" s="32"/>
      <c r="K4" s="33"/>
      <c r="L4" s="34"/>
      <c r="M4" s="34"/>
      <c r="N4" s="34"/>
      <c r="O4" s="35"/>
      <c r="P4" s="36" t="s">
        <v>33</v>
      </c>
      <c r="Q4" s="37">
        <v>10</v>
      </c>
      <c r="R4" s="37">
        <v>4</v>
      </c>
      <c r="S4" s="36" t="s">
        <v>33</v>
      </c>
      <c r="T4" s="38">
        <v>100</v>
      </c>
      <c r="U4" s="30" t="s">
        <v>45</v>
      </c>
      <c r="V4" s="30"/>
      <c r="W4" s="30"/>
      <c r="X4" s="30"/>
      <c r="Y4" s="30"/>
      <c r="Z4" s="30">
        <v>3</v>
      </c>
      <c r="AA4" s="30">
        <v>1</v>
      </c>
      <c r="AB4" s="30">
        <v>0</v>
      </c>
      <c r="AC4" s="30"/>
      <c r="AD4" s="30"/>
      <c r="AE4" s="34" t="s">
        <v>33</v>
      </c>
      <c r="AF4" s="34"/>
      <c r="AG4" s="35"/>
      <c r="AH4" s="40"/>
      <c r="AI4" s="9" t="str">
        <f>MID(tbl邀请[[#This Row],[链接]],1,67)</f>
        <v>https://www.xiaohongshu.com/discovery/item/5e66fae9000000000100bfdf</v>
      </c>
      <c r="AJ4" s="41" t="s">
        <v>45</v>
      </c>
      <c r="AK4" s="9" t="e">
        <f>VLOOKUP(AJ4,[1]Sheet1!$A$2:$H$1417,3,FALSE)</f>
        <v>#N/A</v>
      </c>
      <c r="AL4" s="9" t="e">
        <f>VLOOKUP(AJ4,[1]Sheet1!$A$2:$H$1417,5,FALSE)</f>
        <v>#N/A</v>
      </c>
      <c r="AM4" s="9" t="e">
        <f>VLOOKUP(AJ4,[1]Sheet1!$A$2:$H$1417,7,FALSE)</f>
        <v>#N/A</v>
      </c>
      <c r="AN4" s="40"/>
      <c r="AO4" s="41">
        <f>AO3/12</f>
        <v>666.66666666666663</v>
      </c>
      <c r="AP4" s="42">
        <f>AP3+AO3</f>
        <v>108000</v>
      </c>
      <c r="AQ4" s="42"/>
      <c r="AR4" s="43"/>
      <c r="AS4" s="34"/>
      <c r="AT4" s="34"/>
      <c r="AU4" s="34"/>
      <c r="AV4" s="34"/>
      <c r="AW4" s="34"/>
    </row>
    <row r="5" spans="2:49" ht="20.25" customHeight="1" x14ac:dyDescent="0.3">
      <c r="B5" s="2" t="s">
        <v>34</v>
      </c>
      <c r="D5" s="28"/>
      <c r="E5" s="28"/>
      <c r="F5" s="29" t="s">
        <v>276</v>
      </c>
      <c r="G5" s="30" t="s">
        <v>277</v>
      </c>
      <c r="H5" s="31">
        <v>15000</v>
      </c>
      <c r="I5" s="32"/>
      <c r="J5" s="32"/>
      <c r="K5" s="33"/>
      <c r="L5" s="34"/>
      <c r="M5" s="34"/>
      <c r="N5" s="34"/>
      <c r="O5" s="35"/>
      <c r="P5" s="36" t="s">
        <v>33</v>
      </c>
      <c r="Q5" s="37">
        <v>10</v>
      </c>
      <c r="R5" s="37">
        <v>5</v>
      </c>
      <c r="S5" s="36" t="s">
        <v>33</v>
      </c>
      <c r="T5" s="38">
        <v>200</v>
      </c>
      <c r="U5" s="30" t="s">
        <v>46</v>
      </c>
      <c r="V5" s="30"/>
      <c r="W5" s="30"/>
      <c r="X5" s="30"/>
      <c r="Y5" s="30"/>
      <c r="Z5" s="30">
        <v>181</v>
      </c>
      <c r="AA5" s="30">
        <v>77</v>
      </c>
      <c r="AB5" s="30">
        <v>21</v>
      </c>
      <c r="AC5" s="30"/>
      <c r="AD5" s="30"/>
      <c r="AE5" s="34" t="s">
        <v>33</v>
      </c>
      <c r="AF5" s="34"/>
      <c r="AG5" s="35"/>
      <c r="AH5" s="40"/>
      <c r="AI5" s="9" t="str">
        <f>MID(tbl邀请[[#This Row],[链接]],1,67)</f>
        <v>https://www.xiaohongshu.com/discovery/item/5e63259c0000000001004300</v>
      </c>
      <c r="AJ5" s="41" t="s">
        <v>46</v>
      </c>
      <c r="AK5" s="9" t="str">
        <f>VLOOKUP(AJ5,[1]Sheet1!$A$2:$H$1417,3,FALSE)</f>
        <v>whywhywhy</v>
      </c>
      <c r="AL5" s="9" t="str">
        <f>VLOOKUP(AJ5,[1]Sheet1!$A$2:$H$1417,5,FALSE)</f>
        <v>https://www.xiaohongshu.com/user/profile/594bc74e50c4b41cdc9f976d</v>
      </c>
      <c r="AM5" s="9" t="str">
        <f>VLOOKUP(AJ5,[1]Sheet1!$A$2:$H$1417,7,FALSE)</f>
        <v>1.5万</v>
      </c>
      <c r="AN5" s="40"/>
      <c r="AO5" s="41"/>
      <c r="AP5" s="42">
        <f>AP4/12</f>
        <v>9000</v>
      </c>
      <c r="AQ5" s="42"/>
      <c r="AR5" s="43"/>
      <c r="AS5" s="34"/>
      <c r="AT5" s="34"/>
      <c r="AU5" s="34"/>
      <c r="AV5" s="34"/>
      <c r="AW5" s="34"/>
    </row>
    <row r="6" spans="2:49" ht="20.25" customHeight="1" x14ac:dyDescent="0.3">
      <c r="B6" s="39">
        <f>tbl邀请[[#Totals],[小红书昵称]]</f>
        <v>105</v>
      </c>
      <c r="D6" s="28"/>
      <c r="E6" s="28"/>
      <c r="F6" s="29" t="s">
        <v>184</v>
      </c>
      <c r="G6" s="30" t="s">
        <v>185</v>
      </c>
      <c r="H6" s="31">
        <v>9137</v>
      </c>
      <c r="I6" s="32"/>
      <c r="J6" s="32"/>
      <c r="K6" s="33"/>
      <c r="L6" s="34"/>
      <c r="M6" s="34"/>
      <c r="N6" s="34"/>
      <c r="O6" s="35"/>
      <c r="P6" s="36" t="s">
        <v>33</v>
      </c>
      <c r="Q6" s="37">
        <v>9</v>
      </c>
      <c r="R6" s="37">
        <v>4</v>
      </c>
      <c r="S6" s="36" t="s">
        <v>33</v>
      </c>
      <c r="T6" s="38">
        <v>200</v>
      </c>
      <c r="U6" s="30" t="s">
        <v>47</v>
      </c>
      <c r="V6" s="30"/>
      <c r="W6" s="30"/>
      <c r="X6" s="30"/>
      <c r="Y6" s="30"/>
      <c r="Z6" s="30">
        <v>138</v>
      </c>
      <c r="AA6" s="30">
        <v>177</v>
      </c>
      <c r="AB6" s="30">
        <v>24</v>
      </c>
      <c r="AC6" s="30"/>
      <c r="AD6" s="30"/>
      <c r="AE6" s="34" t="s">
        <v>33</v>
      </c>
      <c r="AF6" s="34"/>
      <c r="AG6" s="35"/>
      <c r="AH6" s="40"/>
      <c r="AI6" s="9" t="str">
        <f>MID(tbl邀请[[#This Row],[链接]],1,67)</f>
        <v>https://www.xiaohongshu.com/discovery/item/5e7b09c0000000000100901e</v>
      </c>
      <c r="AJ6" s="41" t="s">
        <v>47</v>
      </c>
      <c r="AK6" s="9" t="str">
        <f>VLOOKUP(AJ6,[1]Sheet1!$A$2:$H$1417,3,FALSE)</f>
        <v>小龟??</v>
      </c>
      <c r="AL6" s="9" t="str">
        <f>VLOOKUP(AJ6,[1]Sheet1!$A$2:$H$1417,5,FALSE)</f>
        <v>https://www.xiaohongshu.com/user/profile/584e12ab7fc5b853935428fc</v>
      </c>
      <c r="AM6" s="9">
        <f>VLOOKUP(AJ6,[1]Sheet1!$A$2:$H$1417,7,FALSE)</f>
        <v>9137</v>
      </c>
      <c r="AN6" s="40"/>
      <c r="AO6" s="41"/>
      <c r="AP6" s="44">
        <f>AP4/AP3-1</f>
        <v>8.0000000000000071E-2</v>
      </c>
      <c r="AQ6" s="42"/>
      <c r="AR6" s="43"/>
      <c r="AS6" s="34"/>
      <c r="AT6" s="34"/>
      <c r="AU6" s="34"/>
      <c r="AV6" s="34"/>
      <c r="AW6" s="34"/>
    </row>
    <row r="7" spans="2:49" ht="20.25" customHeight="1" x14ac:dyDescent="0.3">
      <c r="B7" s="2" t="s">
        <v>35</v>
      </c>
      <c r="D7" s="28"/>
      <c r="E7" s="28"/>
      <c r="F7" s="29" t="s">
        <v>157</v>
      </c>
      <c r="G7" s="41" t="s">
        <v>158</v>
      </c>
      <c r="H7" s="31">
        <v>1823</v>
      </c>
      <c r="I7" s="32"/>
      <c r="J7" s="32"/>
      <c r="K7" s="33"/>
      <c r="L7" s="34"/>
      <c r="M7" s="34"/>
      <c r="N7" s="34"/>
      <c r="O7" s="35"/>
      <c r="P7" s="36" t="s">
        <v>33</v>
      </c>
      <c r="Q7" s="37">
        <v>6</v>
      </c>
      <c r="R7" s="37">
        <v>5</v>
      </c>
      <c r="S7" s="36" t="s">
        <v>33</v>
      </c>
      <c r="T7" s="38">
        <v>100</v>
      </c>
      <c r="U7" s="30" t="s">
        <v>48</v>
      </c>
      <c r="V7" s="45"/>
      <c r="W7" s="45"/>
      <c r="X7" s="46"/>
      <c r="Y7" s="46"/>
      <c r="Z7" s="47"/>
      <c r="AA7" s="48"/>
      <c r="AB7" s="49"/>
      <c r="AC7" s="33"/>
      <c r="AD7" s="34"/>
      <c r="AE7" s="34" t="s">
        <v>33</v>
      </c>
      <c r="AF7" s="34"/>
      <c r="AG7" s="35"/>
      <c r="AH7" s="40"/>
      <c r="AI7" s="9" t="str">
        <f>MID(tbl邀请[[#This Row],[链接]],1,67)</f>
        <v>https://www.xiaohongshu.com/discovery/item/5e54ae310000000001006155</v>
      </c>
      <c r="AJ7" s="41" t="s">
        <v>48</v>
      </c>
      <c r="AK7" s="9" t="str">
        <f>VLOOKUP(AJ7,[1]Sheet1!$A$2:$H$1417,3,FALSE)</f>
        <v>朵朵云一彩</v>
      </c>
      <c r="AL7" s="9" t="str">
        <f>VLOOKUP(AJ7,[1]Sheet1!$A$2:$H$1417,5,FALSE)</f>
        <v>https://www.xiaohongshu.com/user/profile/59585a036a6a691f623131dc</v>
      </c>
      <c r="AM7" s="9">
        <f>VLOOKUP(AJ7,[1]Sheet1!$A$2:$H$1417,7,FALSE)</f>
        <v>1823</v>
      </c>
      <c r="AN7" s="40"/>
      <c r="AO7" s="41"/>
      <c r="AP7" s="42">
        <f>AP3/12</f>
        <v>8333.3333333333339</v>
      </c>
      <c r="AQ7" s="42"/>
      <c r="AR7" s="43"/>
      <c r="AS7" s="34"/>
      <c r="AT7" s="34"/>
      <c r="AU7" s="34"/>
      <c r="AV7" s="34"/>
      <c r="AW7" s="34"/>
    </row>
    <row r="8" spans="2:49" ht="20.25" customHeight="1" x14ac:dyDescent="0.3">
      <c r="B8" s="39">
        <f>tbl邀请[[#Totals],[拍单日期]]</f>
        <v>1</v>
      </c>
      <c r="D8" s="28"/>
      <c r="E8" s="28"/>
      <c r="F8" s="29" t="s">
        <v>108</v>
      </c>
      <c r="G8" s="41" t="s">
        <v>109</v>
      </c>
      <c r="H8" s="31">
        <v>2275</v>
      </c>
      <c r="I8" s="32"/>
      <c r="J8" s="32"/>
      <c r="K8" s="33"/>
      <c r="L8" s="34"/>
      <c r="M8" s="34"/>
      <c r="N8" s="34"/>
      <c r="O8" s="35"/>
      <c r="P8" s="36" t="s">
        <v>33</v>
      </c>
      <c r="Q8" s="37">
        <v>7</v>
      </c>
      <c r="R8" s="37">
        <v>4</v>
      </c>
      <c r="S8" s="36" t="s">
        <v>33</v>
      </c>
      <c r="T8" s="38">
        <v>200</v>
      </c>
      <c r="U8" s="30" t="s">
        <v>49</v>
      </c>
      <c r="V8" s="45"/>
      <c r="W8" s="45"/>
      <c r="X8" s="46"/>
      <c r="Y8" s="46"/>
      <c r="Z8" s="47"/>
      <c r="AA8" s="48"/>
      <c r="AB8" s="49"/>
      <c r="AC8" s="33"/>
      <c r="AD8" s="34"/>
      <c r="AE8" s="34" t="s">
        <v>33</v>
      </c>
      <c r="AF8" s="34"/>
      <c r="AG8" s="35"/>
      <c r="AH8" s="40"/>
      <c r="AI8" s="9" t="str">
        <f>MID(tbl邀请[[#This Row],[链接]],1,67)</f>
        <v>https://www.xiaohongshu.com/discovery/item/5e54f742000000000100859f</v>
      </c>
      <c r="AJ8" s="41" t="s">
        <v>49</v>
      </c>
      <c r="AK8" s="9" t="str">
        <f>VLOOKUP(AJ8,[1]Sheet1!$A$2:$H$1417,3,FALSE)</f>
        <v>花一朵</v>
      </c>
      <c r="AL8" s="9" t="str">
        <f>VLOOKUP(AJ8,[1]Sheet1!$A$2:$H$1417,5,FALSE)</f>
        <v>https://www.xiaohongshu.com/user/profile/59562d3f6a6a693a85623df9</v>
      </c>
      <c r="AM8" s="9">
        <f>VLOOKUP(AJ8,[1]Sheet1!$A$2:$H$1417,7,FALSE)</f>
        <v>2275</v>
      </c>
      <c r="AN8" s="40"/>
      <c r="AO8" s="41"/>
      <c r="AP8" s="42">
        <f>AP7/7.7</f>
        <v>1082.2510822510824</v>
      </c>
      <c r="AQ8" s="42"/>
      <c r="AR8" s="43"/>
      <c r="AS8" s="34"/>
      <c r="AT8" s="34"/>
      <c r="AU8" s="34"/>
      <c r="AV8" s="34"/>
      <c r="AW8" s="34"/>
    </row>
    <row r="9" spans="2:49" ht="20.25" customHeight="1" x14ac:dyDescent="0.3">
      <c r="B9" s="2" t="s">
        <v>36</v>
      </c>
      <c r="D9" s="28"/>
      <c r="E9" s="28"/>
      <c r="F9" s="29"/>
      <c r="G9" s="41"/>
      <c r="H9" s="31"/>
      <c r="I9" s="32"/>
      <c r="J9" s="32"/>
      <c r="K9" s="33"/>
      <c r="L9" s="34"/>
      <c r="M9" s="34"/>
      <c r="N9" s="34"/>
      <c r="O9" s="35"/>
      <c r="P9" s="36" t="s">
        <v>33</v>
      </c>
      <c r="Q9" s="37">
        <v>8</v>
      </c>
      <c r="R9" s="37">
        <v>5</v>
      </c>
      <c r="S9" s="36" t="s">
        <v>33</v>
      </c>
      <c r="T9" s="38">
        <v>150</v>
      </c>
      <c r="U9" s="30" t="s">
        <v>50</v>
      </c>
      <c r="V9" s="45"/>
      <c r="W9" s="45"/>
      <c r="X9" s="46"/>
      <c r="Y9" s="46"/>
      <c r="Z9" s="47">
        <v>76</v>
      </c>
      <c r="AA9" s="48">
        <v>64</v>
      </c>
      <c r="AB9" s="49">
        <v>25</v>
      </c>
      <c r="AC9" s="33"/>
      <c r="AD9" s="34"/>
      <c r="AE9" s="34" t="s">
        <v>33</v>
      </c>
      <c r="AF9" s="34"/>
      <c r="AG9" s="35"/>
      <c r="AH9" s="40"/>
      <c r="AI9" s="9" t="str">
        <f>MID(tbl邀请[[#This Row],[链接]],1,67)</f>
        <v>https://www.xiaohongshu.com/discovery/item/5e70d7460000000001000234</v>
      </c>
      <c r="AJ9" s="41" t="s">
        <v>50</v>
      </c>
      <c r="AK9" s="9" t="e">
        <f>VLOOKUP(AJ9,[1]Sheet1!$A$2:$H$1417,3,FALSE)</f>
        <v>#N/A</v>
      </c>
      <c r="AL9" s="9" t="e">
        <f>VLOOKUP(AJ9,[1]Sheet1!$A$2:$H$1417,5,FALSE)</f>
        <v>#N/A</v>
      </c>
      <c r="AM9" s="9" t="e">
        <f>VLOOKUP(AJ9,[1]Sheet1!$A$2:$H$1417,7,FALSE)</f>
        <v>#N/A</v>
      </c>
      <c r="AN9" s="40"/>
      <c r="AO9" s="41"/>
      <c r="AP9" s="42"/>
      <c r="AQ9" s="42"/>
      <c r="AR9" s="43"/>
      <c r="AS9" s="34"/>
      <c r="AT9" s="34"/>
      <c r="AU9" s="34"/>
      <c r="AV9" s="34"/>
      <c r="AW9" s="34"/>
    </row>
    <row r="10" spans="2:49" ht="20.25" customHeight="1" x14ac:dyDescent="0.3">
      <c r="B10" s="39">
        <f>tbl邀请[[#Totals],[是否交稿]]</f>
        <v>107</v>
      </c>
      <c r="D10" s="28"/>
      <c r="E10" s="28"/>
      <c r="F10" s="29" t="s">
        <v>51</v>
      </c>
      <c r="G10" s="41" t="s">
        <v>52</v>
      </c>
      <c r="H10" s="31">
        <v>36000</v>
      </c>
      <c r="I10" s="32"/>
      <c r="J10" s="32"/>
      <c r="K10" s="33"/>
      <c r="L10" s="34"/>
      <c r="M10" s="34"/>
      <c r="N10" s="34"/>
      <c r="O10" s="35"/>
      <c r="P10" s="36" t="s">
        <v>33</v>
      </c>
      <c r="Q10" s="37">
        <v>9</v>
      </c>
      <c r="R10" s="37">
        <v>5</v>
      </c>
      <c r="S10" s="37" t="s">
        <v>33</v>
      </c>
      <c r="T10" s="38">
        <v>700</v>
      </c>
      <c r="U10" s="30" t="s">
        <v>53</v>
      </c>
      <c r="V10" s="45"/>
      <c r="W10" s="45"/>
      <c r="X10" s="46"/>
      <c r="Y10" s="46"/>
      <c r="Z10" s="47"/>
      <c r="AA10" s="48"/>
      <c r="AB10" s="49"/>
      <c r="AC10" s="33"/>
      <c r="AD10" s="34"/>
      <c r="AE10" s="34" t="s">
        <v>33</v>
      </c>
      <c r="AF10" s="34"/>
      <c r="AG10" s="35"/>
      <c r="AH10" s="40"/>
      <c r="AI10" s="9" t="str">
        <f>MID(tbl邀请[[#This Row],[链接]],1,67)</f>
        <v>https://www.xiaohongshu.com/discovery/item/5e6219ac0000000001002b7e</v>
      </c>
      <c r="AJ10" s="41" t="s">
        <v>53</v>
      </c>
      <c r="AK10" s="9" t="str">
        <f>VLOOKUP(AJ10,[1]Sheet1!$A$2:$H$1417,3,FALSE)</f>
        <v>VC酱</v>
      </c>
      <c r="AL10" s="9" t="str">
        <f>VLOOKUP(AJ10,[1]Sheet1!$A$2:$H$1417,5,FALSE)</f>
        <v>https://www.xiaohongshu.com/user/profile/58dc2d5982ec397b8f25b093</v>
      </c>
      <c r="AM10" s="9" t="str">
        <f>VLOOKUP(AJ10,[1]Sheet1!$A$2:$H$1417,7,FALSE)</f>
        <v>3.6万</v>
      </c>
      <c r="AN10" s="40"/>
      <c r="AO10" s="41"/>
      <c r="AP10" s="42"/>
      <c r="AQ10" s="42"/>
      <c r="AR10" s="43"/>
      <c r="AS10" s="34"/>
      <c r="AT10" s="34"/>
      <c r="AU10" s="34"/>
      <c r="AV10" s="34"/>
      <c r="AW10" s="34"/>
    </row>
    <row r="11" spans="2:49" ht="20.25" customHeight="1" x14ac:dyDescent="0.3">
      <c r="B11" s="2" t="s">
        <v>37</v>
      </c>
      <c r="D11" s="28"/>
      <c r="E11" s="28"/>
      <c r="F11" s="29" t="s">
        <v>54</v>
      </c>
      <c r="G11" s="30" t="s">
        <v>55</v>
      </c>
      <c r="H11" s="31">
        <v>17000</v>
      </c>
      <c r="I11" s="32"/>
      <c r="J11" s="32"/>
      <c r="K11" s="33"/>
      <c r="L11" s="34"/>
      <c r="M11" s="34"/>
      <c r="N11" s="34"/>
      <c r="O11" s="35"/>
      <c r="P11" s="36" t="s">
        <v>33</v>
      </c>
      <c r="Q11" s="37">
        <v>7</v>
      </c>
      <c r="R11" s="37">
        <v>4</v>
      </c>
      <c r="S11" s="37" t="s">
        <v>33</v>
      </c>
      <c r="T11" s="38">
        <v>400</v>
      </c>
      <c r="U11" s="30" t="s">
        <v>56</v>
      </c>
      <c r="V11" s="30"/>
      <c r="W11" s="30"/>
      <c r="X11" s="30"/>
      <c r="Y11" s="30"/>
      <c r="Z11" s="30">
        <v>9</v>
      </c>
      <c r="AA11" s="30">
        <v>8</v>
      </c>
      <c r="AB11" s="30">
        <v>0</v>
      </c>
      <c r="AC11" s="30"/>
      <c r="AD11" s="30"/>
      <c r="AE11" s="34" t="s">
        <v>33</v>
      </c>
      <c r="AF11" s="34"/>
      <c r="AG11" s="35"/>
      <c r="AH11" s="40"/>
      <c r="AI11" s="9" t="str">
        <f>MID(tbl邀请[[#This Row],[链接]],1,67)</f>
        <v>https://www.xiaohongshu.com/discovery/item/5e69ce9e000000000100a72a</v>
      </c>
      <c r="AJ11" s="41" t="s">
        <v>56</v>
      </c>
      <c r="AK11" s="9" t="str">
        <f>VLOOKUP(AJ11,[1]Sheet1!$A$2:$H$1417,3,FALSE)</f>
        <v>黄绵绵??</v>
      </c>
      <c r="AL11" s="9" t="str">
        <f>VLOOKUP(AJ11,[1]Sheet1!$A$2:$H$1417,5,FALSE)</f>
        <v>https://www.xiaohongshu.com/user/profile/592b80de7fc5b861ed66df6c</v>
      </c>
      <c r="AM11" s="9" t="str">
        <f>VLOOKUP(AJ11,[1]Sheet1!$A$2:$H$1417,7,FALSE)</f>
        <v>1.7万</v>
      </c>
      <c r="AN11" s="40"/>
      <c r="AO11" s="41"/>
      <c r="AP11" s="42"/>
      <c r="AQ11" s="42"/>
      <c r="AR11" s="43"/>
      <c r="AS11" s="34"/>
      <c r="AT11" s="34"/>
      <c r="AU11" s="34"/>
      <c r="AV11" s="34"/>
      <c r="AW11" s="34"/>
    </row>
    <row r="12" spans="2:49" ht="20.25" customHeight="1" x14ac:dyDescent="0.3">
      <c r="B12" s="39">
        <f>tbl邀请[[#Totals],[是否发布]]</f>
        <v>107</v>
      </c>
      <c r="D12" s="28"/>
      <c r="E12" s="28"/>
      <c r="F12" s="29" t="s">
        <v>57</v>
      </c>
      <c r="G12" s="41" t="s">
        <v>58</v>
      </c>
      <c r="H12" s="31">
        <v>13000</v>
      </c>
      <c r="I12" s="32"/>
      <c r="J12" s="32"/>
      <c r="K12" s="33"/>
      <c r="L12" s="34"/>
      <c r="M12" s="34"/>
      <c r="N12" s="34"/>
      <c r="O12" s="35"/>
      <c r="P12" s="36" t="s">
        <v>33</v>
      </c>
      <c r="Q12" s="37">
        <v>8</v>
      </c>
      <c r="R12" s="37">
        <v>5</v>
      </c>
      <c r="S12" s="37" t="s">
        <v>33</v>
      </c>
      <c r="T12" s="38">
        <v>400</v>
      </c>
      <c r="U12" s="30" t="s">
        <v>59</v>
      </c>
      <c r="V12" s="45"/>
      <c r="W12" s="45"/>
      <c r="X12" s="46"/>
      <c r="Y12" s="46"/>
      <c r="Z12" s="47"/>
      <c r="AA12" s="48"/>
      <c r="AB12" s="49"/>
      <c r="AC12" s="33"/>
      <c r="AD12" s="34"/>
      <c r="AE12" s="34" t="s">
        <v>33</v>
      </c>
      <c r="AF12" s="34"/>
      <c r="AG12" s="35"/>
      <c r="AH12" s="40"/>
      <c r="AI12" s="9" t="str">
        <f>MID(tbl邀请[[#This Row],[链接]],1,67)</f>
        <v>https://www.xiaohongshu.com/discovery/item/5e6f622f0000000001008def</v>
      </c>
      <c r="AJ12" s="41" t="s">
        <v>59</v>
      </c>
      <c r="AK12" s="9" t="str">
        <f>VLOOKUP(AJ12,[1]Sheet1!$A$2:$H$1417,3,FALSE)</f>
        <v>明天你好</v>
      </c>
      <c r="AL12" s="9" t="str">
        <f>VLOOKUP(AJ12,[1]Sheet1!$A$2:$H$1417,5,FALSE)</f>
        <v>https://www.xiaohongshu.com/user/profile/56951e086a6a69625a92d941</v>
      </c>
      <c r="AM12" s="9" t="str">
        <f>VLOOKUP(AJ12,[1]Sheet1!$A$2:$H$1417,7,FALSE)</f>
        <v>1.2万</v>
      </c>
      <c r="AN12" s="40"/>
      <c r="AO12" s="41"/>
      <c r="AP12" s="42"/>
      <c r="AQ12" s="42"/>
      <c r="AR12" s="43"/>
      <c r="AS12" s="34"/>
      <c r="AT12" s="34"/>
      <c r="AU12" s="34"/>
      <c r="AV12" s="34"/>
      <c r="AW12" s="34"/>
    </row>
    <row r="13" spans="2:49" ht="20.25" customHeight="1" x14ac:dyDescent="0.3">
      <c r="B13" s="2" t="s">
        <v>38</v>
      </c>
      <c r="D13" s="28"/>
      <c r="E13" s="28"/>
      <c r="F13" s="29" t="s">
        <v>57</v>
      </c>
      <c r="G13" s="41" t="s">
        <v>58</v>
      </c>
      <c r="H13" s="31">
        <v>13000</v>
      </c>
      <c r="I13" s="32"/>
      <c r="J13" s="32"/>
      <c r="K13" s="33"/>
      <c r="L13" s="34"/>
      <c r="M13" s="34"/>
      <c r="N13" s="34"/>
      <c r="O13" s="35"/>
      <c r="P13" s="36" t="s">
        <v>33</v>
      </c>
      <c r="Q13" s="37">
        <v>7</v>
      </c>
      <c r="R13" s="37">
        <v>6</v>
      </c>
      <c r="S13" s="37" t="s">
        <v>33</v>
      </c>
      <c r="T13" s="38">
        <v>400</v>
      </c>
      <c r="U13" s="30" t="s">
        <v>60</v>
      </c>
      <c r="V13" s="45"/>
      <c r="W13" s="45"/>
      <c r="X13" s="46"/>
      <c r="Y13" s="46"/>
      <c r="Z13" s="47"/>
      <c r="AA13" s="48"/>
      <c r="AB13" s="49"/>
      <c r="AC13" s="33"/>
      <c r="AD13" s="34"/>
      <c r="AE13" s="34" t="s">
        <v>33</v>
      </c>
      <c r="AF13" s="34"/>
      <c r="AG13" s="35"/>
      <c r="AH13" s="40"/>
      <c r="AI13" s="9" t="str">
        <f>MID(tbl邀请[[#This Row],[链接]],1,67)</f>
        <v>https://www.xiaohongshu.com/discovery/item/5e662bf90000000001001e75</v>
      </c>
      <c r="AJ13" s="41" t="s">
        <v>60</v>
      </c>
      <c r="AK13" s="9" t="e">
        <f>VLOOKUP(AJ13,[1]Sheet1!$A$2:$H$1417,3,FALSE)</f>
        <v>#N/A</v>
      </c>
      <c r="AL13" s="9" t="e">
        <f>VLOOKUP(AJ13,[1]Sheet1!$A$2:$H$1417,5,FALSE)</f>
        <v>#N/A</v>
      </c>
      <c r="AM13" s="9" t="e">
        <f>VLOOKUP(AJ13,[1]Sheet1!$A$2:$H$1417,7,FALSE)</f>
        <v>#N/A</v>
      </c>
      <c r="AN13" s="40"/>
      <c r="AO13" s="41"/>
      <c r="AP13" s="42"/>
      <c r="AQ13" s="42"/>
      <c r="AR13" s="43"/>
      <c r="AS13" s="34"/>
      <c r="AT13" s="34"/>
      <c r="AU13" s="34"/>
      <c r="AV13" s="34"/>
      <c r="AW13" s="34"/>
    </row>
    <row r="14" spans="2:49" ht="20.25" customHeight="1" x14ac:dyDescent="0.3">
      <c r="B14" s="50">
        <f>tbl邀请[[#Totals],[拍单金额]]</f>
        <v>159</v>
      </c>
      <c r="D14" s="28"/>
      <c r="E14" s="28"/>
      <c r="F14" s="29" t="s">
        <v>61</v>
      </c>
      <c r="G14" s="41" t="s">
        <v>62</v>
      </c>
      <c r="H14" s="31">
        <v>10000</v>
      </c>
      <c r="I14" s="32"/>
      <c r="J14" s="32"/>
      <c r="K14" s="33"/>
      <c r="L14" s="34"/>
      <c r="M14" s="34"/>
      <c r="N14" s="34"/>
      <c r="O14" s="35"/>
      <c r="P14" s="36" t="s">
        <v>33</v>
      </c>
      <c r="Q14" s="37">
        <v>8</v>
      </c>
      <c r="R14" s="37">
        <v>5</v>
      </c>
      <c r="S14" s="37" t="s">
        <v>33</v>
      </c>
      <c r="T14" s="38">
        <v>300</v>
      </c>
      <c r="U14" s="30" t="s">
        <v>63</v>
      </c>
      <c r="V14" s="45"/>
      <c r="W14" s="45"/>
      <c r="X14" s="46"/>
      <c r="Y14" s="46"/>
      <c r="Z14" s="47"/>
      <c r="AA14" s="48"/>
      <c r="AB14" s="49"/>
      <c r="AC14" s="33"/>
      <c r="AD14" s="34"/>
      <c r="AE14" s="34" t="s">
        <v>33</v>
      </c>
      <c r="AF14" s="34"/>
      <c r="AG14" s="35"/>
      <c r="AH14" s="40"/>
      <c r="AI14" s="9" t="str">
        <f>MID(tbl邀请[[#This Row],[链接]],1,67)</f>
        <v>https://www.xiaohongshu.com/discovery/item/5e73123900000000010086c0</v>
      </c>
      <c r="AJ14" s="41" t="s">
        <v>63</v>
      </c>
      <c r="AK14" s="9" t="str">
        <f>VLOOKUP(AJ14,[1]Sheet1!$A$2:$H$1417,3,FALSE)</f>
        <v>小谢要快快乐乐呀</v>
      </c>
      <c r="AL14" s="9" t="str">
        <f>VLOOKUP(AJ14,[1]Sheet1!$A$2:$H$1417,5,FALSE)</f>
        <v>https://www.xiaohongshu.com/user/profile/5c2cd29a00000000070370b6</v>
      </c>
      <c r="AM14" s="9">
        <f>VLOOKUP(AJ14,[1]Sheet1!$A$2:$H$1417,7,FALSE)</f>
        <v>2567</v>
      </c>
      <c r="AN14" s="40"/>
      <c r="AO14" s="41"/>
      <c r="AP14" s="42"/>
      <c r="AQ14" s="42"/>
      <c r="AR14" s="43"/>
      <c r="AS14" s="34"/>
      <c r="AT14" s="34"/>
      <c r="AU14" s="34"/>
      <c r="AV14" s="34"/>
      <c r="AW14" s="34"/>
    </row>
    <row r="15" spans="2:49" ht="20.25" customHeight="1" x14ac:dyDescent="0.3">
      <c r="B15" s="2" t="s">
        <v>39</v>
      </c>
      <c r="D15" s="28"/>
      <c r="E15" s="28"/>
      <c r="F15" s="29" t="s">
        <v>61</v>
      </c>
      <c r="G15" s="41" t="s">
        <v>62</v>
      </c>
      <c r="H15" s="31">
        <v>10000</v>
      </c>
      <c r="I15" s="32"/>
      <c r="J15" s="32"/>
      <c r="K15" s="33"/>
      <c r="L15" s="34"/>
      <c r="M15" s="34"/>
      <c r="N15" s="34"/>
      <c r="O15" s="35"/>
      <c r="P15" s="36" t="s">
        <v>33</v>
      </c>
      <c r="Q15" s="37">
        <v>6</v>
      </c>
      <c r="R15" s="37">
        <v>7</v>
      </c>
      <c r="S15" s="37" t="s">
        <v>33</v>
      </c>
      <c r="T15" s="38">
        <v>300</v>
      </c>
      <c r="U15" s="30" t="s">
        <v>64</v>
      </c>
      <c r="V15" s="45"/>
      <c r="W15" s="45"/>
      <c r="X15" s="46"/>
      <c r="Y15" s="46"/>
      <c r="Z15" s="47"/>
      <c r="AA15" s="48"/>
      <c r="AB15" s="49"/>
      <c r="AC15" s="33"/>
      <c r="AD15" s="34"/>
      <c r="AE15" s="34" t="s">
        <v>33</v>
      </c>
      <c r="AF15" s="34"/>
      <c r="AG15" s="35"/>
      <c r="AH15" s="40"/>
      <c r="AI15" s="9" t="str">
        <f>MID(tbl邀请[[#This Row],[链接]],1,67)</f>
        <v>https://www.xiaohongshu.com/discovery/item/5e6c7699000000000100818e</v>
      </c>
      <c r="AJ15" s="41" t="s">
        <v>64</v>
      </c>
      <c r="AK15" s="9" t="str">
        <f>VLOOKUP(AJ15,[1]Sheet1!$A$2:$H$1417,3,FALSE)</f>
        <v>珍珠加奶茶</v>
      </c>
      <c r="AL15" s="9" t="str">
        <f>VLOOKUP(AJ15,[1]Sheet1!$A$2:$H$1417,5,FALSE)</f>
        <v>https://www.xiaohongshu.com/user/profile/5837bee76a6a697c905b9b8d</v>
      </c>
      <c r="AM15" s="9" t="str">
        <f>VLOOKUP(AJ15,[1]Sheet1!$A$2:$H$1417,7,FALSE)</f>
        <v>1万</v>
      </c>
      <c r="AN15" s="40"/>
      <c r="AO15" s="41"/>
      <c r="AP15" s="42"/>
      <c r="AQ15" s="42"/>
      <c r="AR15" s="43"/>
      <c r="AS15" s="34"/>
      <c r="AT15" s="34"/>
      <c r="AU15" s="34"/>
      <c r="AV15" s="34"/>
      <c r="AW15" s="34"/>
    </row>
    <row r="16" spans="2:49" ht="20.25" customHeight="1" x14ac:dyDescent="0.3">
      <c r="B16" s="50">
        <f>tbl邀请[[#Totals],[结算金额]]</f>
        <v>39950</v>
      </c>
      <c r="D16" s="28"/>
      <c r="E16" s="28"/>
      <c r="F16" s="29" t="s">
        <v>65</v>
      </c>
      <c r="G16" s="41" t="s">
        <v>66</v>
      </c>
      <c r="H16" s="31">
        <v>31000</v>
      </c>
      <c r="I16" s="32"/>
      <c r="J16" s="32"/>
      <c r="K16" s="33"/>
      <c r="L16" s="34"/>
      <c r="M16" s="34"/>
      <c r="N16" s="34"/>
      <c r="O16" s="35"/>
      <c r="P16" s="36" t="s">
        <v>33</v>
      </c>
      <c r="Q16" s="37">
        <v>9</v>
      </c>
      <c r="R16" s="37">
        <v>4</v>
      </c>
      <c r="S16" s="37" t="s">
        <v>33</v>
      </c>
      <c r="T16" s="38">
        <v>500</v>
      </c>
      <c r="U16" s="30" t="s">
        <v>67</v>
      </c>
      <c r="V16" s="45"/>
      <c r="W16" s="45"/>
      <c r="X16" s="46"/>
      <c r="Y16" s="46"/>
      <c r="Z16" s="47"/>
      <c r="AA16" s="48"/>
      <c r="AB16" s="49"/>
      <c r="AC16" s="33"/>
      <c r="AD16" s="34"/>
      <c r="AE16" s="34" t="s">
        <v>33</v>
      </c>
      <c r="AF16" s="34"/>
      <c r="AG16" s="35"/>
      <c r="AH16" s="40"/>
      <c r="AI16" s="9" t="str">
        <f>MID(tbl邀请[[#This Row],[链接]],1,67)</f>
        <v>https://www.xiaohongshu.com/discovery/item/5e60617300000000010087d9</v>
      </c>
      <c r="AJ16" s="41" t="s">
        <v>67</v>
      </c>
      <c r="AK16" s="9" t="e">
        <f>VLOOKUP(AJ16,[1]Sheet1!$A$2:$H$1417,3,FALSE)</f>
        <v>#N/A</v>
      </c>
      <c r="AL16" s="9" t="e">
        <f>VLOOKUP(AJ16,[1]Sheet1!$A$2:$H$1417,5,FALSE)</f>
        <v>#N/A</v>
      </c>
      <c r="AM16" s="9" t="e">
        <f>VLOOKUP(AJ16,[1]Sheet1!$A$2:$H$1417,7,FALSE)</f>
        <v>#N/A</v>
      </c>
      <c r="AN16" s="40"/>
      <c r="AO16" s="41"/>
      <c r="AP16" s="42"/>
      <c r="AQ16" s="42"/>
      <c r="AR16" s="43"/>
      <c r="AS16" s="34"/>
      <c r="AT16" s="34"/>
      <c r="AU16" s="34"/>
      <c r="AV16" s="34"/>
      <c r="AW16" s="34"/>
    </row>
    <row r="17" spans="2:49" ht="20.25" customHeight="1" x14ac:dyDescent="0.3">
      <c r="B17" s="2" t="s">
        <v>40</v>
      </c>
      <c r="D17" s="28"/>
      <c r="E17" s="28"/>
      <c r="F17" s="29" t="s">
        <v>68</v>
      </c>
      <c r="G17" s="41" t="s">
        <v>69</v>
      </c>
      <c r="H17" s="31">
        <v>5358</v>
      </c>
      <c r="I17" s="32"/>
      <c r="J17" s="32"/>
      <c r="K17" s="33"/>
      <c r="L17" s="34"/>
      <c r="M17" s="34"/>
      <c r="N17" s="34"/>
      <c r="O17" s="35"/>
      <c r="P17" s="36" t="s">
        <v>33</v>
      </c>
      <c r="Q17" s="37">
        <v>8</v>
      </c>
      <c r="R17" s="37">
        <v>6</v>
      </c>
      <c r="S17" s="37" t="s">
        <v>33</v>
      </c>
      <c r="T17" s="38">
        <v>200</v>
      </c>
      <c r="U17" s="30" t="s">
        <v>70</v>
      </c>
      <c r="V17" s="45"/>
      <c r="W17" s="45"/>
      <c r="X17" s="46"/>
      <c r="Y17" s="46"/>
      <c r="Z17" s="47">
        <v>2</v>
      </c>
      <c r="AA17" s="48">
        <v>1</v>
      </c>
      <c r="AB17" s="49">
        <v>0</v>
      </c>
      <c r="AC17" s="33"/>
      <c r="AD17" s="34"/>
      <c r="AE17" s="34" t="s">
        <v>33</v>
      </c>
      <c r="AF17" s="34"/>
      <c r="AG17" s="35"/>
      <c r="AH17" s="40"/>
      <c r="AI17" s="9" t="str">
        <f>MID(tbl邀请[[#This Row],[链接]],1,67)</f>
        <v>https://www.xiaohongshu.com/discovery/item/5e54e3e6000000000100806d</v>
      </c>
      <c r="AJ17" s="41" t="s">
        <v>70</v>
      </c>
      <c r="AK17" s="9" t="str">
        <f>VLOOKUP(AJ17,[1]Sheet1!$A$2:$H$1417,3,FALSE)</f>
        <v>绝代双骄</v>
      </c>
      <c r="AL17" s="9" t="str">
        <f>VLOOKUP(AJ17,[1]Sheet1!$A$2:$H$1417,5,FALSE)</f>
        <v>https://www.xiaohongshu.com/user/profile/5b8381a8233b20000187cce6</v>
      </c>
      <c r="AM17" s="9" t="str">
        <f>VLOOKUP(AJ17,[1]Sheet1!$A$2:$H$1417,7,FALSE)</f>
        <v>1.1万</v>
      </c>
      <c r="AN17" s="40"/>
      <c r="AO17" s="41"/>
      <c r="AP17" s="42"/>
      <c r="AQ17" s="42"/>
      <c r="AR17" s="43"/>
      <c r="AS17" s="34"/>
      <c r="AT17" s="34"/>
      <c r="AU17" s="34"/>
      <c r="AV17" s="34"/>
      <c r="AW17" s="34"/>
    </row>
    <row r="18" spans="2:49" ht="20.25" customHeight="1" x14ac:dyDescent="0.3">
      <c r="B18" s="50">
        <f>tbl邀请[[#Totals],[笔记报价]]-B16</f>
        <v>-39850</v>
      </c>
      <c r="D18" s="28"/>
      <c r="E18" s="28"/>
      <c r="F18" s="29" t="s">
        <v>71</v>
      </c>
      <c r="G18" s="41" t="s">
        <v>72</v>
      </c>
      <c r="H18" s="31">
        <v>14000</v>
      </c>
      <c r="I18" s="32"/>
      <c r="J18" s="32"/>
      <c r="K18" s="33"/>
      <c r="L18" s="34"/>
      <c r="M18" s="34"/>
      <c r="N18" s="34"/>
      <c r="O18" s="35"/>
      <c r="P18" s="36" t="s">
        <v>33</v>
      </c>
      <c r="Q18" s="37">
        <v>7</v>
      </c>
      <c r="R18" s="37">
        <v>4</v>
      </c>
      <c r="S18" s="37" t="s">
        <v>33</v>
      </c>
      <c r="T18" s="38">
        <v>400</v>
      </c>
      <c r="U18" s="30" t="s">
        <v>73</v>
      </c>
      <c r="V18" s="45"/>
      <c r="W18" s="45"/>
      <c r="X18" s="46"/>
      <c r="Y18" s="46"/>
      <c r="Z18" s="47"/>
      <c r="AA18" s="48"/>
      <c r="AB18" s="49"/>
      <c r="AC18" s="33"/>
      <c r="AD18" s="34"/>
      <c r="AE18" s="34" t="s">
        <v>33</v>
      </c>
      <c r="AF18" s="34"/>
      <c r="AG18" s="35"/>
      <c r="AH18" s="40"/>
      <c r="AI18" s="9" t="str">
        <f>MID(tbl邀请[[#This Row],[链接]],1,67)</f>
        <v>https://www.xiaohongshu.com/discovery/item/5e53b2840000000001002003</v>
      </c>
      <c r="AJ18" s="41" t="s">
        <v>73</v>
      </c>
      <c r="AK18" s="9" t="str">
        <f>VLOOKUP(AJ18,[1]Sheet1!$A$2:$H$1417,3,FALSE)</f>
        <v>缘分天注定</v>
      </c>
      <c r="AL18" s="9" t="str">
        <f>VLOOKUP(AJ18,[1]Sheet1!$A$2:$H$1417,5,FALSE)</f>
        <v>https://www.xiaohongshu.com/user/profile/5b011c114eacab39b30ceccc</v>
      </c>
      <c r="AM18" s="9" t="str">
        <f>VLOOKUP(AJ18,[1]Sheet1!$A$2:$H$1417,7,FALSE)</f>
        <v>3万</v>
      </c>
      <c r="AN18" s="40"/>
      <c r="AO18" s="41"/>
      <c r="AP18" s="42"/>
      <c r="AQ18" s="42"/>
      <c r="AR18" s="43"/>
      <c r="AS18" s="34"/>
      <c r="AT18" s="34"/>
      <c r="AU18" s="34"/>
      <c r="AV18" s="34"/>
      <c r="AW18" s="34"/>
    </row>
    <row r="19" spans="2:49" ht="18" customHeight="1" x14ac:dyDescent="0.3">
      <c r="D19" s="28"/>
      <c r="E19" s="28"/>
      <c r="F19" s="29" t="s">
        <v>74</v>
      </c>
      <c r="G19" s="41" t="s">
        <v>75</v>
      </c>
      <c r="H19" s="31">
        <v>64000</v>
      </c>
      <c r="I19" s="32"/>
      <c r="J19" s="32"/>
      <c r="K19" s="33"/>
      <c r="L19" s="34"/>
      <c r="M19" s="34"/>
      <c r="N19" s="34"/>
      <c r="O19" s="35"/>
      <c r="P19" s="36" t="s">
        <v>33</v>
      </c>
      <c r="Q19" s="37">
        <v>6</v>
      </c>
      <c r="R19" s="37">
        <v>7</v>
      </c>
      <c r="S19" s="37" t="s">
        <v>33</v>
      </c>
      <c r="T19" s="38">
        <v>1000</v>
      </c>
      <c r="U19" s="30" t="s">
        <v>76</v>
      </c>
      <c r="V19" s="45"/>
      <c r="W19" s="45"/>
      <c r="X19" s="46"/>
      <c r="Y19" s="46"/>
      <c r="Z19" s="47"/>
      <c r="AA19" s="48"/>
      <c r="AB19" s="49"/>
      <c r="AC19" s="33"/>
      <c r="AD19" s="34"/>
      <c r="AE19" s="34" t="s">
        <v>33</v>
      </c>
      <c r="AF19" s="52"/>
      <c r="AG19" s="52"/>
    </row>
    <row r="20" spans="2:49" ht="18" customHeight="1" x14ac:dyDescent="0.3">
      <c r="D20" s="28"/>
      <c r="E20" s="28"/>
      <c r="F20" s="29" t="s">
        <v>77</v>
      </c>
      <c r="G20" s="41" t="s">
        <v>78</v>
      </c>
      <c r="H20" s="31">
        <v>26000</v>
      </c>
      <c r="I20" s="32"/>
      <c r="J20" s="32"/>
      <c r="K20" s="33"/>
      <c r="L20" s="34"/>
      <c r="M20" s="34"/>
      <c r="N20" s="34"/>
      <c r="O20" s="35"/>
      <c r="P20" s="36" t="s">
        <v>33</v>
      </c>
      <c r="Q20" s="37">
        <v>5</v>
      </c>
      <c r="R20" s="37">
        <v>4</v>
      </c>
      <c r="S20" s="37" t="s">
        <v>33</v>
      </c>
      <c r="T20" s="38">
        <v>500</v>
      </c>
      <c r="U20" s="30" t="s">
        <v>79</v>
      </c>
      <c r="V20" s="45"/>
      <c r="W20" s="45"/>
      <c r="X20" s="46"/>
      <c r="Y20" s="46"/>
      <c r="Z20" s="47"/>
      <c r="AA20" s="48"/>
      <c r="AB20" s="49"/>
      <c r="AC20" s="33"/>
      <c r="AD20" s="34"/>
      <c r="AE20" s="34" t="s">
        <v>33</v>
      </c>
      <c r="AF20" s="52"/>
      <c r="AG20" s="52"/>
    </row>
    <row r="21" spans="2:49" ht="18" customHeight="1" x14ac:dyDescent="0.3">
      <c r="D21" s="28"/>
      <c r="E21" s="28"/>
      <c r="F21" s="29" t="s">
        <v>80</v>
      </c>
      <c r="G21" s="41" t="s">
        <v>81</v>
      </c>
      <c r="H21" s="31">
        <v>3693</v>
      </c>
      <c r="I21" s="32"/>
      <c r="J21" s="32"/>
      <c r="K21" s="33"/>
      <c r="L21" s="34"/>
      <c r="M21" s="34"/>
      <c r="N21" s="34"/>
      <c r="O21" s="35"/>
      <c r="P21" s="36" t="s">
        <v>33</v>
      </c>
      <c r="Q21" s="37">
        <v>8</v>
      </c>
      <c r="R21" s="37">
        <v>7</v>
      </c>
      <c r="S21" s="37" t="s">
        <v>33</v>
      </c>
      <c r="T21" s="38">
        <v>200</v>
      </c>
      <c r="U21" s="30" t="s">
        <v>82</v>
      </c>
      <c r="V21" s="45"/>
      <c r="W21" s="45"/>
      <c r="X21" s="46"/>
      <c r="Y21" s="46"/>
      <c r="Z21" s="47"/>
      <c r="AA21" s="48"/>
      <c r="AB21" s="49"/>
      <c r="AC21" s="33"/>
      <c r="AD21" s="34"/>
      <c r="AE21" s="34" t="s">
        <v>33</v>
      </c>
      <c r="AF21" s="52"/>
      <c r="AG21" s="52"/>
    </row>
    <row r="22" spans="2:49" ht="18" customHeight="1" x14ac:dyDescent="0.3">
      <c r="D22" s="28"/>
      <c r="E22" s="28"/>
      <c r="F22" s="29" t="s">
        <v>80</v>
      </c>
      <c r="G22" s="41" t="s">
        <v>81</v>
      </c>
      <c r="H22" s="31">
        <v>3693</v>
      </c>
      <c r="I22" s="32"/>
      <c r="J22" s="32"/>
      <c r="K22" s="33"/>
      <c r="L22" s="34"/>
      <c r="M22" s="34"/>
      <c r="N22" s="34"/>
      <c r="O22" s="35"/>
      <c r="P22" s="36" t="s">
        <v>33</v>
      </c>
      <c r="Q22" s="37">
        <v>9</v>
      </c>
      <c r="R22" s="37">
        <v>5</v>
      </c>
      <c r="S22" s="37" t="s">
        <v>33</v>
      </c>
      <c r="T22" s="38">
        <v>200</v>
      </c>
      <c r="U22" s="30" t="s">
        <v>83</v>
      </c>
      <c r="V22" s="45"/>
      <c r="W22" s="45"/>
      <c r="X22" s="46"/>
      <c r="Y22" s="46"/>
      <c r="Z22" s="47">
        <v>119</v>
      </c>
      <c r="AA22" s="48">
        <v>96</v>
      </c>
      <c r="AB22" s="49">
        <v>0</v>
      </c>
      <c r="AC22" s="33"/>
      <c r="AD22" s="34"/>
      <c r="AE22" s="34" t="s">
        <v>33</v>
      </c>
      <c r="AF22" s="52"/>
      <c r="AG22" s="52"/>
    </row>
    <row r="23" spans="2:49" ht="18" customHeight="1" x14ac:dyDescent="0.3">
      <c r="D23" s="28"/>
      <c r="E23" s="28"/>
      <c r="F23" s="29" t="s">
        <v>84</v>
      </c>
      <c r="G23" s="30" t="s">
        <v>85</v>
      </c>
      <c r="H23" s="31">
        <v>33000</v>
      </c>
      <c r="I23" s="32"/>
      <c r="J23" s="32"/>
      <c r="K23" s="33"/>
      <c r="L23" s="34"/>
      <c r="M23" s="34"/>
      <c r="N23" s="34"/>
      <c r="O23" s="35"/>
      <c r="P23" s="36" t="s">
        <v>33</v>
      </c>
      <c r="Q23" s="37">
        <v>10</v>
      </c>
      <c r="R23" s="37">
        <v>7</v>
      </c>
      <c r="S23" s="37" t="s">
        <v>33</v>
      </c>
      <c r="T23" s="38">
        <v>500</v>
      </c>
      <c r="U23" s="30" t="s">
        <v>86</v>
      </c>
      <c r="V23" s="30"/>
      <c r="W23" s="30"/>
      <c r="X23" s="30"/>
      <c r="Y23" s="30"/>
      <c r="Z23" s="30">
        <v>181</v>
      </c>
      <c r="AA23" s="30">
        <v>193</v>
      </c>
      <c r="AB23" s="30">
        <v>23</v>
      </c>
      <c r="AC23" s="30"/>
      <c r="AD23" s="30"/>
      <c r="AE23" s="34" t="s">
        <v>33</v>
      </c>
      <c r="AF23" s="52"/>
      <c r="AG23" s="52"/>
    </row>
    <row r="24" spans="2:49" ht="18" customHeight="1" x14ac:dyDescent="0.3">
      <c r="D24" s="28"/>
      <c r="E24" s="28"/>
      <c r="F24" s="29" t="s">
        <v>87</v>
      </c>
      <c r="G24" s="41" t="s">
        <v>88</v>
      </c>
      <c r="H24" s="31">
        <v>22000</v>
      </c>
      <c r="I24" s="32"/>
      <c r="J24" s="32"/>
      <c r="K24" s="33"/>
      <c r="L24" s="34"/>
      <c r="M24" s="34"/>
      <c r="N24" s="34"/>
      <c r="O24" s="35"/>
      <c r="P24" s="36" t="s">
        <v>33</v>
      </c>
      <c r="Q24" s="37">
        <v>8</v>
      </c>
      <c r="R24" s="37">
        <v>4</v>
      </c>
      <c r="S24" s="37" t="s">
        <v>33</v>
      </c>
      <c r="T24" s="38">
        <v>500</v>
      </c>
      <c r="U24" s="30" t="s">
        <v>89</v>
      </c>
      <c r="V24" s="45"/>
      <c r="W24" s="45"/>
      <c r="X24" s="46"/>
      <c r="Y24" s="46"/>
      <c r="Z24" s="47">
        <v>198</v>
      </c>
      <c r="AA24" s="48">
        <v>158</v>
      </c>
      <c r="AB24" s="49">
        <v>22</v>
      </c>
      <c r="AC24" s="33"/>
      <c r="AD24" s="34"/>
      <c r="AE24" s="34" t="s">
        <v>33</v>
      </c>
      <c r="AF24" s="52"/>
      <c r="AG24" s="52"/>
    </row>
    <row r="25" spans="2:49" ht="18" customHeight="1" x14ac:dyDescent="0.3">
      <c r="D25" s="28"/>
      <c r="E25" s="28"/>
      <c r="F25" s="29" t="s">
        <v>90</v>
      </c>
      <c r="G25" s="41" t="s">
        <v>91</v>
      </c>
      <c r="H25" s="31">
        <v>34000</v>
      </c>
      <c r="I25" s="32"/>
      <c r="J25" s="32"/>
      <c r="K25" s="33"/>
      <c r="L25" s="34"/>
      <c r="M25" s="34"/>
      <c r="N25" s="34"/>
      <c r="O25" s="35"/>
      <c r="P25" s="36" t="s">
        <v>33</v>
      </c>
      <c r="Q25" s="37">
        <v>6</v>
      </c>
      <c r="R25" s="37">
        <v>7</v>
      </c>
      <c r="S25" s="37" t="s">
        <v>33</v>
      </c>
      <c r="T25" s="38">
        <v>500</v>
      </c>
      <c r="U25" s="30" t="s">
        <v>92</v>
      </c>
      <c r="V25" s="45"/>
      <c r="W25" s="45"/>
      <c r="X25" s="46"/>
      <c r="Y25" s="46"/>
      <c r="Z25" s="47"/>
      <c r="AA25" s="48"/>
      <c r="AB25" s="49"/>
      <c r="AC25" s="33"/>
      <c r="AD25" s="34"/>
      <c r="AE25" s="34" t="s">
        <v>33</v>
      </c>
      <c r="AF25" s="52"/>
      <c r="AG25" s="52"/>
    </row>
    <row r="26" spans="2:49" ht="18" customHeight="1" x14ac:dyDescent="0.3">
      <c r="D26" s="28"/>
      <c r="E26" s="28"/>
      <c r="F26" s="29" t="s">
        <v>93</v>
      </c>
      <c r="G26" s="41" t="s">
        <v>94</v>
      </c>
      <c r="H26" s="31">
        <v>15000</v>
      </c>
      <c r="I26" s="32"/>
      <c r="J26" s="32"/>
      <c r="K26" s="33"/>
      <c r="L26" s="34"/>
      <c r="M26" s="34"/>
      <c r="N26" s="34"/>
      <c r="O26" s="35"/>
      <c r="P26" s="36" t="s">
        <v>33</v>
      </c>
      <c r="Q26" s="37">
        <v>7</v>
      </c>
      <c r="R26" s="37">
        <v>4</v>
      </c>
      <c r="S26" s="37" t="s">
        <v>33</v>
      </c>
      <c r="T26" s="38">
        <v>400</v>
      </c>
      <c r="U26" s="30" t="s">
        <v>95</v>
      </c>
      <c r="V26" s="45"/>
      <c r="W26" s="45"/>
      <c r="X26" s="46"/>
      <c r="Y26" s="46"/>
      <c r="Z26" s="47"/>
      <c r="AA26" s="48"/>
      <c r="AB26" s="49"/>
      <c r="AC26" s="33"/>
      <c r="AD26" s="34"/>
      <c r="AE26" s="34" t="s">
        <v>33</v>
      </c>
      <c r="AF26" s="52"/>
      <c r="AG26" s="52"/>
    </row>
    <row r="27" spans="2:49" ht="18" customHeight="1" x14ac:dyDescent="0.3">
      <c r="D27" s="28"/>
      <c r="E27" s="28"/>
      <c r="F27" s="29" t="s">
        <v>96</v>
      </c>
      <c r="G27" s="41" t="s">
        <v>97</v>
      </c>
      <c r="H27" s="31">
        <v>5325</v>
      </c>
      <c r="I27" s="32"/>
      <c r="J27" s="32"/>
      <c r="K27" s="33"/>
      <c r="L27" s="34"/>
      <c r="M27" s="34"/>
      <c r="N27" s="34"/>
      <c r="O27" s="35"/>
      <c r="P27" s="36" t="s">
        <v>33</v>
      </c>
      <c r="Q27" s="37">
        <v>8</v>
      </c>
      <c r="R27" s="37">
        <v>6</v>
      </c>
      <c r="S27" s="37" t="s">
        <v>33</v>
      </c>
      <c r="T27" s="38">
        <v>200</v>
      </c>
      <c r="U27" s="30" t="s">
        <v>98</v>
      </c>
      <c r="V27" s="45"/>
      <c r="W27" s="45"/>
      <c r="X27" s="46"/>
      <c r="Y27" s="46"/>
      <c r="Z27" s="47"/>
      <c r="AA27" s="48"/>
      <c r="AB27" s="49"/>
      <c r="AC27" s="33"/>
      <c r="AD27" s="34"/>
      <c r="AE27" s="34" t="s">
        <v>33</v>
      </c>
      <c r="AF27" s="52"/>
      <c r="AG27" s="52"/>
    </row>
    <row r="28" spans="2:49" ht="18" customHeight="1" x14ac:dyDescent="0.3">
      <c r="D28" s="28"/>
      <c r="E28" s="28"/>
      <c r="F28" s="29" t="s">
        <v>99</v>
      </c>
      <c r="G28" s="41" t="s">
        <v>100</v>
      </c>
      <c r="H28" s="31">
        <v>21000</v>
      </c>
      <c r="I28" s="32"/>
      <c r="J28" s="32"/>
      <c r="K28" s="33"/>
      <c r="L28" s="34"/>
      <c r="M28" s="34"/>
      <c r="N28" s="34"/>
      <c r="O28" s="35"/>
      <c r="P28" s="36" t="s">
        <v>33</v>
      </c>
      <c r="Q28" s="37">
        <v>9</v>
      </c>
      <c r="R28" s="37">
        <v>5</v>
      </c>
      <c r="S28" s="37" t="s">
        <v>33</v>
      </c>
      <c r="T28" s="38">
        <v>400</v>
      </c>
      <c r="U28" s="30" t="s">
        <v>101</v>
      </c>
      <c r="V28" s="45"/>
      <c r="W28" s="45"/>
      <c r="X28" s="46"/>
      <c r="Y28" s="46"/>
      <c r="Z28" s="47">
        <v>196</v>
      </c>
      <c r="AA28" s="48">
        <v>209</v>
      </c>
      <c r="AB28" s="49">
        <v>23</v>
      </c>
      <c r="AC28" s="33"/>
      <c r="AD28" s="34"/>
      <c r="AE28" s="34" t="s">
        <v>33</v>
      </c>
      <c r="AF28" s="52"/>
      <c r="AG28" s="52"/>
    </row>
    <row r="29" spans="2:49" ht="18" customHeight="1" x14ac:dyDescent="0.3">
      <c r="D29" s="28"/>
      <c r="E29" s="28"/>
      <c r="F29" s="29" t="s">
        <v>102</v>
      </c>
      <c r="G29" s="41" t="s">
        <v>103</v>
      </c>
      <c r="H29" s="31">
        <v>25000</v>
      </c>
      <c r="I29" s="32"/>
      <c r="J29" s="32"/>
      <c r="K29" s="33"/>
      <c r="L29" s="34"/>
      <c r="M29" s="34"/>
      <c r="N29" s="34"/>
      <c r="O29" s="35"/>
      <c r="P29" s="36" t="s">
        <v>33</v>
      </c>
      <c r="Q29" s="37">
        <v>7</v>
      </c>
      <c r="R29" s="37">
        <v>5</v>
      </c>
      <c r="S29" s="37" t="s">
        <v>33</v>
      </c>
      <c r="T29" s="38">
        <v>500</v>
      </c>
      <c r="U29" s="30" t="s">
        <v>104</v>
      </c>
      <c r="V29" s="45"/>
      <c r="W29" s="45"/>
      <c r="X29" s="46"/>
      <c r="Y29" s="46"/>
      <c r="Z29" s="47"/>
      <c r="AA29" s="48"/>
      <c r="AB29" s="49"/>
      <c r="AC29" s="33"/>
      <c r="AD29" s="34"/>
      <c r="AE29" s="34" t="s">
        <v>33</v>
      </c>
      <c r="AF29" s="52"/>
      <c r="AG29" s="52"/>
    </row>
    <row r="30" spans="2:49" ht="18" customHeight="1" x14ac:dyDescent="0.3">
      <c r="D30" s="28"/>
      <c r="E30" s="28"/>
      <c r="F30" s="29" t="s">
        <v>105</v>
      </c>
      <c r="G30" s="41" t="s">
        <v>106</v>
      </c>
      <c r="H30" s="31">
        <v>9425</v>
      </c>
      <c r="I30" s="32"/>
      <c r="J30" s="32"/>
      <c r="K30" s="33"/>
      <c r="L30" s="34"/>
      <c r="M30" s="34"/>
      <c r="N30" s="34"/>
      <c r="O30" s="35"/>
      <c r="P30" s="36" t="s">
        <v>33</v>
      </c>
      <c r="Q30" s="37">
        <v>8</v>
      </c>
      <c r="R30" s="37">
        <v>5</v>
      </c>
      <c r="S30" s="37" t="s">
        <v>33</v>
      </c>
      <c r="T30" s="38">
        <v>300</v>
      </c>
      <c r="U30" s="30" t="s">
        <v>107</v>
      </c>
      <c r="V30" s="45"/>
      <c r="W30" s="45"/>
      <c r="X30" s="46"/>
      <c r="Y30" s="46"/>
      <c r="Z30" s="47"/>
      <c r="AA30" s="48"/>
      <c r="AB30" s="49"/>
      <c r="AC30" s="33"/>
      <c r="AD30" s="34"/>
      <c r="AE30" s="34" t="s">
        <v>33</v>
      </c>
      <c r="AF30" s="52"/>
      <c r="AG30" s="52"/>
    </row>
    <row r="31" spans="2:49" ht="18" customHeight="1" x14ac:dyDescent="0.3">
      <c r="D31" s="28"/>
      <c r="E31" s="28"/>
      <c r="F31" s="29" t="s">
        <v>108</v>
      </c>
      <c r="G31" s="30" t="s">
        <v>109</v>
      </c>
      <c r="H31" s="31">
        <v>2275</v>
      </c>
      <c r="I31" s="32"/>
      <c r="J31" s="32"/>
      <c r="K31" s="33"/>
      <c r="L31" s="34"/>
      <c r="M31" s="34"/>
      <c r="N31" s="34"/>
      <c r="O31" s="35"/>
      <c r="P31" s="36" t="s">
        <v>33</v>
      </c>
      <c r="Q31" s="37">
        <v>7</v>
      </c>
      <c r="R31" s="37">
        <v>5</v>
      </c>
      <c r="S31" s="37" t="s">
        <v>33</v>
      </c>
      <c r="T31" s="75">
        <v>50</v>
      </c>
      <c r="U31" s="30" t="s">
        <v>110</v>
      </c>
      <c r="V31" s="30"/>
      <c r="W31" s="30"/>
      <c r="X31" s="30"/>
      <c r="Y31" s="30"/>
      <c r="Z31" s="30">
        <v>197</v>
      </c>
      <c r="AA31" s="30">
        <v>114</v>
      </c>
      <c r="AB31" s="30">
        <v>24</v>
      </c>
      <c r="AC31" s="30"/>
      <c r="AD31" s="30"/>
      <c r="AE31" s="34" t="s">
        <v>33</v>
      </c>
      <c r="AF31" s="52"/>
      <c r="AG31" s="52"/>
    </row>
    <row r="32" spans="2:49" ht="18" customHeight="1" x14ac:dyDescent="0.3">
      <c r="D32" s="28"/>
      <c r="E32" s="28"/>
      <c r="F32" s="29" t="s">
        <v>111</v>
      </c>
      <c r="G32" s="30" t="s">
        <v>112</v>
      </c>
      <c r="H32" s="31">
        <v>30000</v>
      </c>
      <c r="I32" s="32"/>
      <c r="J32" s="32"/>
      <c r="K32" s="33"/>
      <c r="L32" s="34"/>
      <c r="M32" s="34"/>
      <c r="N32" s="34"/>
      <c r="O32" s="35"/>
      <c r="P32" s="36" t="s">
        <v>33</v>
      </c>
      <c r="Q32" s="37">
        <v>8</v>
      </c>
      <c r="R32" s="37">
        <v>5</v>
      </c>
      <c r="S32" s="37" t="s">
        <v>33</v>
      </c>
      <c r="T32" s="38">
        <v>500</v>
      </c>
      <c r="U32" s="30" t="s">
        <v>113</v>
      </c>
      <c r="V32" s="30"/>
      <c r="W32" s="30"/>
      <c r="X32" s="30"/>
      <c r="Y32" s="30"/>
      <c r="Z32" s="30">
        <v>11</v>
      </c>
      <c r="AA32" s="30">
        <v>12</v>
      </c>
      <c r="AB32" s="30">
        <v>0</v>
      </c>
      <c r="AC32" s="30"/>
      <c r="AD32" s="30"/>
      <c r="AE32" s="34" t="s">
        <v>33</v>
      </c>
      <c r="AF32" s="52"/>
      <c r="AG32" s="52"/>
    </row>
    <row r="33" spans="4:33" ht="18" customHeight="1" x14ac:dyDescent="0.3">
      <c r="D33" s="28"/>
      <c r="E33" s="28"/>
      <c r="F33" s="29" t="s">
        <v>114</v>
      </c>
      <c r="G33" s="30" t="s">
        <v>115</v>
      </c>
      <c r="H33" s="31">
        <v>11000</v>
      </c>
      <c r="I33" s="32"/>
      <c r="J33" s="32"/>
      <c r="K33" s="33"/>
      <c r="L33" s="34"/>
      <c r="M33" s="34"/>
      <c r="N33" s="34"/>
      <c r="O33" s="35"/>
      <c r="P33" s="36" t="s">
        <v>33</v>
      </c>
      <c r="Q33" s="37">
        <v>6</v>
      </c>
      <c r="R33" s="37">
        <v>4</v>
      </c>
      <c r="S33" s="37" t="s">
        <v>33</v>
      </c>
      <c r="T33" s="38">
        <v>400</v>
      </c>
      <c r="U33" s="30" t="s">
        <v>116</v>
      </c>
      <c r="V33" s="30"/>
      <c r="W33" s="30"/>
      <c r="X33" s="30"/>
      <c r="Y33" s="30"/>
      <c r="Z33" s="30">
        <v>136</v>
      </c>
      <c r="AA33" s="30">
        <v>152</v>
      </c>
      <c r="AB33" s="30">
        <v>24</v>
      </c>
      <c r="AC33" s="30"/>
      <c r="AD33" s="30"/>
      <c r="AE33" s="34" t="s">
        <v>33</v>
      </c>
      <c r="AF33" s="52"/>
      <c r="AG33" s="52"/>
    </row>
    <row r="34" spans="4:33" ht="18" customHeight="1" x14ac:dyDescent="0.3">
      <c r="D34" s="28"/>
      <c r="E34" s="28"/>
      <c r="F34" s="29" t="s">
        <v>117</v>
      </c>
      <c r="G34" s="41" t="s">
        <v>118</v>
      </c>
      <c r="H34" s="31">
        <v>14000</v>
      </c>
      <c r="I34" s="32"/>
      <c r="J34" s="32"/>
      <c r="K34" s="33"/>
      <c r="L34" s="34"/>
      <c r="M34" s="34"/>
      <c r="N34" s="34"/>
      <c r="O34" s="35"/>
      <c r="P34" s="36" t="s">
        <v>33</v>
      </c>
      <c r="Q34" s="37">
        <v>9</v>
      </c>
      <c r="R34" s="37">
        <v>6</v>
      </c>
      <c r="S34" s="37" t="s">
        <v>33</v>
      </c>
      <c r="T34" s="38">
        <v>400</v>
      </c>
      <c r="U34" s="30" t="s">
        <v>119</v>
      </c>
      <c r="V34" s="45"/>
      <c r="W34" s="45"/>
      <c r="X34" s="46"/>
      <c r="Y34" s="46"/>
      <c r="Z34" s="47"/>
      <c r="AA34" s="48"/>
      <c r="AB34" s="49"/>
      <c r="AC34" s="33"/>
      <c r="AD34" s="34"/>
      <c r="AE34" s="34" t="s">
        <v>33</v>
      </c>
      <c r="AF34" s="52"/>
      <c r="AG34" s="52"/>
    </row>
    <row r="35" spans="4:33" ht="18" customHeight="1" x14ac:dyDescent="0.3">
      <c r="D35" s="28"/>
      <c r="E35" s="28"/>
      <c r="F35" s="29" t="s">
        <v>120</v>
      </c>
      <c r="G35" s="41" t="s">
        <v>121</v>
      </c>
      <c r="H35" s="31">
        <v>1567</v>
      </c>
      <c r="I35" s="32"/>
      <c r="J35" s="32"/>
      <c r="K35" s="33"/>
      <c r="L35" s="34"/>
      <c r="M35" s="34"/>
      <c r="N35" s="34"/>
      <c r="O35" s="35"/>
      <c r="P35" s="36" t="s">
        <v>33</v>
      </c>
      <c r="Q35" s="37">
        <v>8</v>
      </c>
      <c r="R35" s="37">
        <v>6</v>
      </c>
      <c r="S35" s="37" t="s">
        <v>33</v>
      </c>
      <c r="T35" s="75">
        <v>50</v>
      </c>
      <c r="U35" s="30" t="s">
        <v>122</v>
      </c>
      <c r="V35" s="45"/>
      <c r="W35" s="45"/>
      <c r="X35" s="46"/>
      <c r="Y35" s="46"/>
      <c r="Z35" s="47"/>
      <c r="AA35" s="48"/>
      <c r="AB35" s="49"/>
      <c r="AC35" s="33"/>
      <c r="AD35" s="34"/>
      <c r="AE35" s="34" t="s">
        <v>33</v>
      </c>
      <c r="AF35" s="52"/>
      <c r="AG35" s="52"/>
    </row>
    <row r="36" spans="4:33" ht="18" customHeight="1" x14ac:dyDescent="0.3">
      <c r="D36" s="28"/>
      <c r="E36" s="28"/>
      <c r="F36" s="29" t="s">
        <v>120</v>
      </c>
      <c r="G36" s="41" t="s">
        <v>121</v>
      </c>
      <c r="H36" s="31">
        <v>1567</v>
      </c>
      <c r="I36" s="32"/>
      <c r="J36" s="32"/>
      <c r="K36" s="33"/>
      <c r="L36" s="34"/>
      <c r="M36" s="34"/>
      <c r="N36" s="34"/>
      <c r="O36" s="35"/>
      <c r="P36" s="36" t="s">
        <v>33</v>
      </c>
      <c r="Q36" s="37">
        <v>7</v>
      </c>
      <c r="R36" s="37">
        <v>6</v>
      </c>
      <c r="S36" s="37" t="s">
        <v>33</v>
      </c>
      <c r="T36" s="75">
        <v>50</v>
      </c>
      <c r="U36" s="30" t="s">
        <v>123</v>
      </c>
      <c r="V36" s="45"/>
      <c r="W36" s="45"/>
      <c r="X36" s="46"/>
      <c r="Y36" s="46"/>
      <c r="Z36" s="47"/>
      <c r="AA36" s="48"/>
      <c r="AB36" s="49"/>
      <c r="AC36" s="33"/>
      <c r="AD36" s="34"/>
      <c r="AE36" s="34" t="s">
        <v>33</v>
      </c>
      <c r="AF36" s="52"/>
      <c r="AG36" s="52"/>
    </row>
    <row r="37" spans="4:33" ht="18" customHeight="1" x14ac:dyDescent="0.3">
      <c r="D37" s="28"/>
      <c r="E37" s="28"/>
      <c r="F37" s="29" t="s">
        <v>124</v>
      </c>
      <c r="G37" s="41" t="s">
        <v>125</v>
      </c>
      <c r="H37" s="31">
        <v>11000</v>
      </c>
      <c r="I37" s="32"/>
      <c r="J37" s="32"/>
      <c r="K37" s="33"/>
      <c r="L37" s="34"/>
      <c r="M37" s="34"/>
      <c r="N37" s="34"/>
      <c r="O37" s="35"/>
      <c r="P37" s="36" t="s">
        <v>33</v>
      </c>
      <c r="Q37" s="37">
        <v>6</v>
      </c>
      <c r="R37" s="37">
        <v>5</v>
      </c>
      <c r="S37" s="37" t="s">
        <v>33</v>
      </c>
      <c r="T37" s="38">
        <v>300</v>
      </c>
      <c r="U37" s="30" t="s">
        <v>126</v>
      </c>
      <c r="V37" s="45"/>
      <c r="W37" s="45"/>
      <c r="X37" s="46"/>
      <c r="Y37" s="46"/>
      <c r="Z37" s="47"/>
      <c r="AA37" s="48"/>
      <c r="AB37" s="49"/>
      <c r="AC37" s="33"/>
      <c r="AD37" s="34"/>
      <c r="AE37" s="34" t="s">
        <v>33</v>
      </c>
      <c r="AF37" s="52"/>
      <c r="AG37" s="52"/>
    </row>
    <row r="38" spans="4:33" ht="18" customHeight="1" x14ac:dyDescent="0.3">
      <c r="D38" s="28"/>
      <c r="E38" s="28"/>
      <c r="F38" s="29" t="s">
        <v>127</v>
      </c>
      <c r="G38" s="30" t="s">
        <v>128</v>
      </c>
      <c r="H38" s="31">
        <v>10000</v>
      </c>
      <c r="I38" s="32"/>
      <c r="J38" s="32"/>
      <c r="K38" s="33"/>
      <c r="L38" s="34"/>
      <c r="M38" s="34"/>
      <c r="N38" s="34"/>
      <c r="O38" s="35"/>
      <c r="P38" s="36" t="s">
        <v>33</v>
      </c>
      <c r="Q38" s="37">
        <v>5</v>
      </c>
      <c r="R38" s="37">
        <v>7</v>
      </c>
      <c r="S38" s="37" t="s">
        <v>33</v>
      </c>
      <c r="T38" s="38">
        <v>300</v>
      </c>
      <c r="U38" s="30" t="s">
        <v>129</v>
      </c>
      <c r="V38" s="30"/>
      <c r="W38" s="30"/>
      <c r="X38" s="30"/>
      <c r="Y38" s="30"/>
      <c r="Z38" s="30">
        <v>145</v>
      </c>
      <c r="AA38" s="30">
        <v>65</v>
      </c>
      <c r="AB38" s="30">
        <v>13</v>
      </c>
      <c r="AC38" s="30"/>
      <c r="AD38" s="30"/>
      <c r="AE38" s="34" t="s">
        <v>33</v>
      </c>
      <c r="AF38" s="52"/>
      <c r="AG38" s="52"/>
    </row>
    <row r="39" spans="4:33" ht="18" customHeight="1" x14ac:dyDescent="0.3">
      <c r="D39" s="28"/>
      <c r="E39" s="28"/>
      <c r="F39" s="29" t="s">
        <v>130</v>
      </c>
      <c r="G39" s="41" t="s">
        <v>131</v>
      </c>
      <c r="H39" s="31">
        <v>8689</v>
      </c>
      <c r="I39" s="32"/>
      <c r="J39" s="32"/>
      <c r="K39" s="33"/>
      <c r="L39" s="34"/>
      <c r="M39" s="34"/>
      <c r="N39" s="34"/>
      <c r="O39" s="35"/>
      <c r="P39" s="36" t="s">
        <v>33</v>
      </c>
      <c r="Q39" s="37">
        <v>8</v>
      </c>
      <c r="R39" s="37">
        <v>4</v>
      </c>
      <c r="S39" s="37" t="s">
        <v>33</v>
      </c>
      <c r="T39" s="38">
        <v>300</v>
      </c>
      <c r="U39" s="30" t="s">
        <v>132</v>
      </c>
      <c r="V39" s="45"/>
      <c r="W39" s="45"/>
      <c r="X39" s="46"/>
      <c r="Y39" s="46"/>
      <c r="Z39" s="47">
        <v>1103</v>
      </c>
      <c r="AA39" s="48">
        <v>3</v>
      </c>
      <c r="AB39" s="49">
        <v>113</v>
      </c>
      <c r="AC39" s="33"/>
      <c r="AD39" s="34"/>
      <c r="AE39" s="34" t="s">
        <v>33</v>
      </c>
      <c r="AF39" s="52"/>
      <c r="AG39" s="52"/>
    </row>
    <row r="40" spans="4:33" ht="18" customHeight="1" x14ac:dyDescent="0.3">
      <c r="D40" s="28"/>
      <c r="E40" s="28"/>
      <c r="F40" s="29" t="s">
        <v>133</v>
      </c>
      <c r="G40" s="41" t="s">
        <v>134</v>
      </c>
      <c r="H40" s="31">
        <v>4544</v>
      </c>
      <c r="I40" s="32"/>
      <c r="J40" s="32"/>
      <c r="K40" s="33"/>
      <c r="L40" s="34"/>
      <c r="M40" s="34"/>
      <c r="N40" s="34"/>
      <c r="O40" s="35"/>
      <c r="P40" s="36" t="s">
        <v>33</v>
      </c>
      <c r="Q40" s="37">
        <v>9</v>
      </c>
      <c r="R40" s="37">
        <v>4</v>
      </c>
      <c r="S40" s="37" t="s">
        <v>33</v>
      </c>
      <c r="T40" s="38">
        <v>200</v>
      </c>
      <c r="U40" s="30" t="s">
        <v>135</v>
      </c>
      <c r="V40" s="45"/>
      <c r="W40" s="45"/>
      <c r="X40" s="46"/>
      <c r="Y40" s="46"/>
      <c r="Z40" s="47"/>
      <c r="AA40" s="48"/>
      <c r="AB40" s="49"/>
      <c r="AC40" s="33"/>
      <c r="AD40" s="34"/>
      <c r="AE40" s="34" t="s">
        <v>33</v>
      </c>
      <c r="AF40" s="52"/>
      <c r="AG40" s="52"/>
    </row>
    <row r="41" spans="4:33" ht="18" customHeight="1" x14ac:dyDescent="0.3">
      <c r="D41" s="28"/>
      <c r="E41" s="28"/>
      <c r="F41" s="29" t="s">
        <v>136</v>
      </c>
      <c r="G41" s="41" t="s">
        <v>137</v>
      </c>
      <c r="H41" s="31">
        <v>34000</v>
      </c>
      <c r="I41" s="32"/>
      <c r="J41" s="32"/>
      <c r="K41" s="33"/>
      <c r="L41" s="34"/>
      <c r="M41" s="34"/>
      <c r="N41" s="34"/>
      <c r="O41" s="35"/>
      <c r="P41" s="36" t="s">
        <v>33</v>
      </c>
      <c r="Q41" s="37">
        <v>10</v>
      </c>
      <c r="R41" s="37">
        <v>6</v>
      </c>
      <c r="S41" s="37" t="s">
        <v>33</v>
      </c>
      <c r="T41" s="38">
        <v>500</v>
      </c>
      <c r="U41" s="30" t="s">
        <v>138</v>
      </c>
      <c r="V41" s="45"/>
      <c r="W41" s="45"/>
      <c r="X41" s="46"/>
      <c r="Y41" s="46"/>
      <c r="Z41" s="47"/>
      <c r="AA41" s="48"/>
      <c r="AB41" s="49"/>
      <c r="AC41" s="33"/>
      <c r="AD41" s="34"/>
      <c r="AE41" s="34" t="s">
        <v>33</v>
      </c>
      <c r="AF41" s="52"/>
      <c r="AG41" s="52"/>
    </row>
    <row r="42" spans="4:33" ht="18" customHeight="1" x14ac:dyDescent="0.3">
      <c r="D42" s="28"/>
      <c r="E42" s="28"/>
      <c r="F42" s="29" t="s">
        <v>139</v>
      </c>
      <c r="G42" s="41" t="s">
        <v>140</v>
      </c>
      <c r="H42" s="31">
        <v>12000</v>
      </c>
      <c r="I42" s="32"/>
      <c r="J42" s="32"/>
      <c r="K42" s="33"/>
      <c r="L42" s="34"/>
      <c r="M42" s="34"/>
      <c r="N42" s="34"/>
      <c r="O42" s="35"/>
      <c r="P42" s="36" t="s">
        <v>33</v>
      </c>
      <c r="Q42" s="37">
        <v>8</v>
      </c>
      <c r="R42" s="37">
        <v>6</v>
      </c>
      <c r="S42" s="37" t="s">
        <v>33</v>
      </c>
      <c r="T42" s="38">
        <v>400</v>
      </c>
      <c r="U42" s="30" t="s">
        <v>141</v>
      </c>
      <c r="V42" s="45"/>
      <c r="W42" s="45"/>
      <c r="X42" s="46"/>
      <c r="Y42" s="46"/>
      <c r="Z42" s="47">
        <v>8</v>
      </c>
      <c r="AA42" s="48">
        <v>59</v>
      </c>
      <c r="AB42" s="49">
        <v>0</v>
      </c>
      <c r="AC42" s="33"/>
      <c r="AD42" s="34"/>
      <c r="AE42" s="34" t="s">
        <v>33</v>
      </c>
      <c r="AF42" s="52"/>
      <c r="AG42" s="52"/>
    </row>
    <row r="43" spans="4:33" ht="18" customHeight="1" x14ac:dyDescent="0.3">
      <c r="D43" s="28"/>
      <c r="E43" s="28"/>
      <c r="F43" s="29" t="s">
        <v>142</v>
      </c>
      <c r="G43" s="41" t="s">
        <v>143</v>
      </c>
      <c r="H43" s="31">
        <v>11000</v>
      </c>
      <c r="I43" s="32"/>
      <c r="J43" s="32"/>
      <c r="K43" s="33"/>
      <c r="L43" s="34"/>
      <c r="M43" s="34"/>
      <c r="N43" s="34"/>
      <c r="O43" s="35"/>
      <c r="P43" s="36" t="s">
        <v>33</v>
      </c>
      <c r="Q43" s="37">
        <v>6</v>
      </c>
      <c r="R43" s="37">
        <v>6</v>
      </c>
      <c r="S43" s="37" t="s">
        <v>33</v>
      </c>
      <c r="T43" s="38">
        <v>300</v>
      </c>
      <c r="U43" s="30" t="s">
        <v>144</v>
      </c>
      <c r="V43" s="45"/>
      <c r="W43" s="45"/>
      <c r="X43" s="46"/>
      <c r="Y43" s="46"/>
      <c r="Z43" s="47"/>
      <c r="AA43" s="48"/>
      <c r="AB43" s="49"/>
      <c r="AC43" s="33"/>
      <c r="AD43" s="34"/>
      <c r="AE43" s="34" t="s">
        <v>33</v>
      </c>
      <c r="AF43" s="52"/>
      <c r="AG43" s="52"/>
    </row>
    <row r="44" spans="4:33" ht="18" customHeight="1" x14ac:dyDescent="0.3">
      <c r="D44" s="28"/>
      <c r="E44" s="28"/>
      <c r="F44" s="29" t="s">
        <v>145</v>
      </c>
      <c r="G44" s="41" t="s">
        <v>146</v>
      </c>
      <c r="H44" s="31">
        <v>15000</v>
      </c>
      <c r="I44" s="32"/>
      <c r="J44" s="32"/>
      <c r="K44" s="33"/>
      <c r="L44" s="34"/>
      <c r="M44" s="34"/>
      <c r="N44" s="34"/>
      <c r="O44" s="35"/>
      <c r="P44" s="36" t="s">
        <v>33</v>
      </c>
      <c r="Q44" s="37">
        <v>7</v>
      </c>
      <c r="R44" s="37">
        <v>4</v>
      </c>
      <c r="S44" s="37" t="s">
        <v>33</v>
      </c>
      <c r="T44" s="38">
        <v>400</v>
      </c>
      <c r="U44" s="30" t="s">
        <v>147</v>
      </c>
      <c r="V44" s="45"/>
      <c r="W44" s="45"/>
      <c r="X44" s="46"/>
      <c r="Y44" s="46"/>
      <c r="Z44" s="47"/>
      <c r="AA44" s="48"/>
      <c r="AB44" s="49"/>
      <c r="AC44" s="33"/>
      <c r="AD44" s="34"/>
      <c r="AE44" s="34" t="s">
        <v>33</v>
      </c>
      <c r="AF44" s="52"/>
      <c r="AG44" s="52"/>
    </row>
    <row r="45" spans="4:33" ht="18" customHeight="1" x14ac:dyDescent="0.3">
      <c r="D45" s="28"/>
      <c r="E45" s="28"/>
      <c r="F45" s="29" t="s">
        <v>148</v>
      </c>
      <c r="G45" s="41" t="s">
        <v>149</v>
      </c>
      <c r="H45" s="31">
        <v>15000</v>
      </c>
      <c r="I45" s="32"/>
      <c r="J45" s="32"/>
      <c r="K45" s="33"/>
      <c r="L45" s="34"/>
      <c r="M45" s="34"/>
      <c r="N45" s="34"/>
      <c r="O45" s="35"/>
      <c r="P45" s="36" t="s">
        <v>33</v>
      </c>
      <c r="Q45" s="37">
        <v>8</v>
      </c>
      <c r="R45" s="37">
        <v>5</v>
      </c>
      <c r="S45" s="37" t="s">
        <v>33</v>
      </c>
      <c r="T45" s="38">
        <v>400</v>
      </c>
      <c r="U45" s="30" t="s">
        <v>150</v>
      </c>
      <c r="V45" s="45"/>
      <c r="W45" s="45"/>
      <c r="X45" s="46"/>
      <c r="Y45" s="46"/>
      <c r="Z45" s="47"/>
      <c r="AA45" s="48"/>
      <c r="AB45" s="49"/>
      <c r="AC45" s="33"/>
      <c r="AD45" s="34"/>
      <c r="AE45" s="34" t="s">
        <v>33</v>
      </c>
      <c r="AF45" s="52"/>
      <c r="AG45" s="52"/>
    </row>
    <row r="46" spans="4:33" ht="18" customHeight="1" x14ac:dyDescent="0.3">
      <c r="D46" s="28"/>
      <c r="E46" s="28"/>
      <c r="F46" s="29" t="s">
        <v>151</v>
      </c>
      <c r="G46" s="41" t="s">
        <v>152</v>
      </c>
      <c r="H46" s="31">
        <v>15000</v>
      </c>
      <c r="I46" s="32"/>
      <c r="J46" s="32"/>
      <c r="K46" s="33"/>
      <c r="L46" s="34"/>
      <c r="M46" s="34"/>
      <c r="N46" s="34"/>
      <c r="O46" s="35"/>
      <c r="P46" s="36" t="s">
        <v>33</v>
      </c>
      <c r="Q46" s="37">
        <v>9</v>
      </c>
      <c r="R46" s="37">
        <v>6</v>
      </c>
      <c r="S46" s="37" t="s">
        <v>33</v>
      </c>
      <c r="T46" s="38">
        <v>400</v>
      </c>
      <c r="U46" s="30" t="s">
        <v>153</v>
      </c>
      <c r="V46" s="45"/>
      <c r="W46" s="45"/>
      <c r="X46" s="46"/>
      <c r="Y46" s="46"/>
      <c r="Z46" s="47">
        <v>28</v>
      </c>
      <c r="AA46" s="48">
        <v>55</v>
      </c>
      <c r="AB46" s="49">
        <v>0</v>
      </c>
      <c r="AC46" s="33"/>
      <c r="AD46" s="34"/>
      <c r="AE46" s="34" t="s">
        <v>33</v>
      </c>
      <c r="AF46" s="52"/>
      <c r="AG46" s="52"/>
    </row>
    <row r="47" spans="4:33" ht="18" customHeight="1" x14ac:dyDescent="0.3">
      <c r="D47" s="28"/>
      <c r="E47" s="28"/>
      <c r="F47" s="29" t="s">
        <v>154</v>
      </c>
      <c r="G47" s="41" t="s">
        <v>155</v>
      </c>
      <c r="H47" s="31">
        <v>12000</v>
      </c>
      <c r="I47" s="32"/>
      <c r="J47" s="32"/>
      <c r="K47" s="33"/>
      <c r="L47" s="34"/>
      <c r="M47" s="34"/>
      <c r="N47" s="34"/>
      <c r="O47" s="35"/>
      <c r="P47" s="36" t="s">
        <v>33</v>
      </c>
      <c r="Q47" s="37">
        <v>7</v>
      </c>
      <c r="R47" s="37">
        <v>5</v>
      </c>
      <c r="S47" s="37" t="s">
        <v>33</v>
      </c>
      <c r="T47" s="38">
        <v>400</v>
      </c>
      <c r="U47" s="30" t="s">
        <v>156</v>
      </c>
      <c r="V47" s="45"/>
      <c r="W47" s="45"/>
      <c r="X47" s="46"/>
      <c r="Y47" s="46"/>
      <c r="Z47" s="47"/>
      <c r="AA47" s="48"/>
      <c r="AB47" s="49"/>
      <c r="AC47" s="33"/>
      <c r="AD47" s="34"/>
      <c r="AE47" s="34" t="s">
        <v>33</v>
      </c>
      <c r="AF47" s="52"/>
      <c r="AG47" s="52"/>
    </row>
    <row r="48" spans="4:33" ht="18" customHeight="1" x14ac:dyDescent="0.3">
      <c r="D48" s="28"/>
      <c r="E48" s="28"/>
      <c r="F48" s="29" t="s">
        <v>157</v>
      </c>
      <c r="G48" s="30" t="s">
        <v>158</v>
      </c>
      <c r="H48" s="31">
        <v>1800</v>
      </c>
      <c r="I48" s="32"/>
      <c r="J48" s="32"/>
      <c r="K48" s="33"/>
      <c r="L48" s="34"/>
      <c r="M48" s="34"/>
      <c r="N48" s="34"/>
      <c r="O48" s="35"/>
      <c r="P48" s="36" t="s">
        <v>33</v>
      </c>
      <c r="Q48" s="37">
        <v>8</v>
      </c>
      <c r="R48" s="37">
        <v>4</v>
      </c>
      <c r="S48" s="37" t="s">
        <v>33</v>
      </c>
      <c r="T48" s="38">
        <v>0</v>
      </c>
      <c r="U48" s="30" t="s">
        <v>159</v>
      </c>
      <c r="V48" s="30"/>
      <c r="W48" s="30"/>
      <c r="X48" s="30"/>
      <c r="Y48" s="30"/>
      <c r="Z48" s="30">
        <v>63</v>
      </c>
      <c r="AA48" s="30">
        <v>63</v>
      </c>
      <c r="AB48" s="30">
        <v>0</v>
      </c>
      <c r="AC48" s="30"/>
      <c r="AD48" s="30"/>
      <c r="AE48" s="34" t="s">
        <v>33</v>
      </c>
      <c r="AF48" s="52"/>
      <c r="AG48" s="52"/>
    </row>
    <row r="49" spans="4:33" ht="18" customHeight="1" x14ac:dyDescent="0.3">
      <c r="D49" s="28"/>
      <c r="E49" s="28"/>
      <c r="F49" s="29" t="s">
        <v>160</v>
      </c>
      <c r="G49" s="41" t="s">
        <v>161</v>
      </c>
      <c r="H49" s="31">
        <v>57000</v>
      </c>
      <c r="I49" s="32"/>
      <c r="J49" s="32"/>
      <c r="K49" s="33"/>
      <c r="L49" s="34"/>
      <c r="M49" s="34"/>
      <c r="N49" s="34"/>
      <c r="O49" s="35"/>
      <c r="P49" s="36" t="s">
        <v>33</v>
      </c>
      <c r="Q49" s="37">
        <v>7</v>
      </c>
      <c r="R49" s="37">
        <v>4</v>
      </c>
      <c r="S49" s="37" t="s">
        <v>33</v>
      </c>
      <c r="T49" s="38">
        <v>1200</v>
      </c>
      <c r="U49" s="30" t="s">
        <v>162</v>
      </c>
      <c r="V49" s="45"/>
      <c r="W49" s="45"/>
      <c r="X49" s="46"/>
      <c r="Y49" s="46"/>
      <c r="Z49" s="47"/>
      <c r="AA49" s="48"/>
      <c r="AB49" s="49"/>
      <c r="AC49" s="33"/>
      <c r="AD49" s="34"/>
      <c r="AE49" s="34" t="s">
        <v>33</v>
      </c>
      <c r="AF49" s="52"/>
      <c r="AG49" s="52"/>
    </row>
    <row r="50" spans="4:33" ht="18" customHeight="1" x14ac:dyDescent="0.3">
      <c r="D50" s="28"/>
      <c r="E50" s="28"/>
      <c r="F50" s="29" t="s">
        <v>163</v>
      </c>
      <c r="G50" s="30" t="s">
        <v>164</v>
      </c>
      <c r="H50" s="31">
        <v>31000</v>
      </c>
      <c r="I50" s="32"/>
      <c r="J50" s="32"/>
      <c r="K50" s="33"/>
      <c r="L50" s="34"/>
      <c r="M50" s="34"/>
      <c r="N50" s="34"/>
      <c r="O50" s="35"/>
      <c r="P50" s="36" t="s">
        <v>33</v>
      </c>
      <c r="Q50" s="37">
        <v>8</v>
      </c>
      <c r="R50" s="37">
        <v>7</v>
      </c>
      <c r="S50" s="37" t="s">
        <v>33</v>
      </c>
      <c r="T50" s="38">
        <v>500</v>
      </c>
      <c r="U50" s="30" t="s">
        <v>165</v>
      </c>
      <c r="V50" s="30"/>
      <c r="W50" s="30"/>
      <c r="X50" s="30"/>
      <c r="Y50" s="30"/>
      <c r="Z50" s="30">
        <v>96</v>
      </c>
      <c r="AA50" s="30">
        <v>87</v>
      </c>
      <c r="AB50" s="30">
        <v>25</v>
      </c>
      <c r="AC50" s="30"/>
      <c r="AD50" s="30"/>
      <c r="AE50" s="34" t="s">
        <v>33</v>
      </c>
      <c r="AF50" s="52"/>
      <c r="AG50" s="52"/>
    </row>
    <row r="51" spans="4:33" ht="18" customHeight="1" x14ac:dyDescent="0.3">
      <c r="D51" s="28"/>
      <c r="E51" s="28"/>
      <c r="F51" s="29" t="s">
        <v>166</v>
      </c>
      <c r="G51" s="30" t="s">
        <v>167</v>
      </c>
      <c r="H51" s="31">
        <v>12000</v>
      </c>
      <c r="I51" s="32"/>
      <c r="J51" s="32"/>
      <c r="K51" s="33"/>
      <c r="L51" s="34"/>
      <c r="M51" s="34"/>
      <c r="N51" s="34"/>
      <c r="O51" s="35"/>
      <c r="P51" s="36" t="s">
        <v>33</v>
      </c>
      <c r="Q51" s="37">
        <v>6</v>
      </c>
      <c r="R51" s="37">
        <v>7</v>
      </c>
      <c r="S51" s="37" t="s">
        <v>33</v>
      </c>
      <c r="T51" s="38">
        <v>400</v>
      </c>
      <c r="U51" s="30" t="s">
        <v>168</v>
      </c>
      <c r="V51" s="30"/>
      <c r="W51" s="30"/>
      <c r="X51" s="30"/>
      <c r="Y51" s="30"/>
      <c r="Z51" s="30">
        <v>183</v>
      </c>
      <c r="AA51" s="30">
        <v>20</v>
      </c>
      <c r="AB51" s="30">
        <v>81</v>
      </c>
      <c r="AC51" s="30"/>
      <c r="AD51" s="30"/>
      <c r="AE51" s="34" t="s">
        <v>33</v>
      </c>
      <c r="AF51" s="52"/>
      <c r="AG51" s="52"/>
    </row>
    <row r="52" spans="4:33" ht="18" customHeight="1" x14ac:dyDescent="0.3">
      <c r="D52" s="28"/>
      <c r="E52" s="28"/>
      <c r="F52" s="29" t="s">
        <v>169</v>
      </c>
      <c r="G52" s="41" t="s">
        <v>170</v>
      </c>
      <c r="H52" s="31">
        <v>9244</v>
      </c>
      <c r="I52" s="32"/>
      <c r="J52" s="32"/>
      <c r="K52" s="33"/>
      <c r="L52" s="34"/>
      <c r="M52" s="34"/>
      <c r="N52" s="34"/>
      <c r="O52" s="35"/>
      <c r="P52" s="36" t="s">
        <v>33</v>
      </c>
      <c r="Q52" s="37">
        <v>9</v>
      </c>
      <c r="R52" s="37">
        <v>4</v>
      </c>
      <c r="S52" s="37" t="s">
        <v>33</v>
      </c>
      <c r="T52" s="38">
        <v>300</v>
      </c>
      <c r="U52" s="30" t="s">
        <v>171</v>
      </c>
      <c r="V52" s="45"/>
      <c r="W52" s="45"/>
      <c r="X52" s="46"/>
      <c r="Y52" s="46"/>
      <c r="Z52" s="47"/>
      <c r="AA52" s="48"/>
      <c r="AB52" s="49"/>
      <c r="AC52" s="33"/>
      <c r="AD52" s="34"/>
      <c r="AE52" s="34" t="s">
        <v>33</v>
      </c>
      <c r="AF52" s="52"/>
      <c r="AG52" s="52"/>
    </row>
    <row r="53" spans="4:33" ht="18" customHeight="1" x14ac:dyDescent="0.3">
      <c r="D53" s="28"/>
      <c r="E53" s="28"/>
      <c r="F53" s="29" t="s">
        <v>172</v>
      </c>
      <c r="G53" s="41" t="s">
        <v>173</v>
      </c>
      <c r="H53" s="31">
        <v>3497</v>
      </c>
      <c r="I53" s="32"/>
      <c r="J53" s="32"/>
      <c r="K53" s="33"/>
      <c r="L53" s="34"/>
      <c r="M53" s="34"/>
      <c r="N53" s="34"/>
      <c r="O53" s="35"/>
      <c r="P53" s="36" t="s">
        <v>33</v>
      </c>
      <c r="Q53" s="37">
        <v>8</v>
      </c>
      <c r="R53" s="37">
        <v>6</v>
      </c>
      <c r="S53" s="37" t="s">
        <v>33</v>
      </c>
      <c r="T53" s="38">
        <v>200</v>
      </c>
      <c r="U53" s="30" t="s">
        <v>174</v>
      </c>
      <c r="V53" s="45"/>
      <c r="W53" s="45"/>
      <c r="X53" s="46"/>
      <c r="Y53" s="46"/>
      <c r="Z53" s="47"/>
      <c r="AA53" s="48"/>
      <c r="AB53" s="49"/>
      <c r="AC53" s="33"/>
      <c r="AD53" s="34"/>
      <c r="AE53" s="34" t="s">
        <v>33</v>
      </c>
      <c r="AF53" s="52"/>
      <c r="AG53" s="52"/>
    </row>
    <row r="54" spans="4:33" ht="18" customHeight="1" x14ac:dyDescent="0.3">
      <c r="D54" s="28"/>
      <c r="E54" s="28"/>
      <c r="F54" s="29" t="s">
        <v>175</v>
      </c>
      <c r="G54" s="41" t="s">
        <v>176</v>
      </c>
      <c r="H54" s="31">
        <v>12000</v>
      </c>
      <c r="I54" s="32"/>
      <c r="J54" s="32"/>
      <c r="K54" s="33"/>
      <c r="L54" s="34"/>
      <c r="M54" s="34"/>
      <c r="N54" s="34"/>
      <c r="O54" s="35"/>
      <c r="P54" s="36" t="s">
        <v>33</v>
      </c>
      <c r="Q54" s="37">
        <v>7</v>
      </c>
      <c r="R54" s="37">
        <v>4</v>
      </c>
      <c r="S54" s="37" t="s">
        <v>33</v>
      </c>
      <c r="T54" s="38">
        <v>400</v>
      </c>
      <c r="U54" s="30" t="s">
        <v>177</v>
      </c>
      <c r="V54" s="45"/>
      <c r="W54" s="45"/>
      <c r="X54" s="46"/>
      <c r="Y54" s="46"/>
      <c r="Z54" s="47"/>
      <c r="AA54" s="48"/>
      <c r="AB54" s="49"/>
      <c r="AC54" s="33"/>
      <c r="AD54" s="34"/>
      <c r="AE54" s="34" t="s">
        <v>33</v>
      </c>
      <c r="AF54" s="52"/>
      <c r="AG54" s="52"/>
    </row>
    <row r="55" spans="4:33" ht="18" customHeight="1" x14ac:dyDescent="0.3">
      <c r="D55" s="28"/>
      <c r="E55" s="28"/>
      <c r="F55" s="29" t="s">
        <v>178</v>
      </c>
      <c r="G55" s="41" t="s">
        <v>179</v>
      </c>
      <c r="H55" s="31">
        <v>3925</v>
      </c>
      <c r="I55" s="32"/>
      <c r="J55" s="32"/>
      <c r="K55" s="33"/>
      <c r="L55" s="34"/>
      <c r="M55" s="34"/>
      <c r="N55" s="34"/>
      <c r="O55" s="35"/>
      <c r="P55" s="36" t="s">
        <v>33</v>
      </c>
      <c r="Q55" s="37">
        <v>6</v>
      </c>
      <c r="R55" s="37">
        <v>7</v>
      </c>
      <c r="S55" s="37" t="s">
        <v>33</v>
      </c>
      <c r="T55" s="38">
        <v>200</v>
      </c>
      <c r="U55" s="30" t="s">
        <v>180</v>
      </c>
      <c r="V55" s="45"/>
      <c r="W55" s="45"/>
      <c r="X55" s="46"/>
      <c r="Y55" s="46"/>
      <c r="Z55" s="47"/>
      <c r="AA55" s="48"/>
      <c r="AB55" s="49"/>
      <c r="AC55" s="33"/>
      <c r="AD55" s="34"/>
      <c r="AE55" s="34" t="s">
        <v>33</v>
      </c>
      <c r="AF55" s="52"/>
      <c r="AG55" s="52"/>
    </row>
    <row r="56" spans="4:33" ht="18" customHeight="1" x14ac:dyDescent="0.3">
      <c r="D56" s="28"/>
      <c r="E56" s="28"/>
      <c r="F56" s="29" t="s">
        <v>181</v>
      </c>
      <c r="G56" s="41" t="s">
        <v>182</v>
      </c>
      <c r="H56" s="31">
        <v>6310</v>
      </c>
      <c r="I56" s="32"/>
      <c r="J56" s="32"/>
      <c r="K56" s="33"/>
      <c r="L56" s="34"/>
      <c r="M56" s="34"/>
      <c r="N56" s="34"/>
      <c r="O56" s="35"/>
      <c r="P56" s="36" t="s">
        <v>33</v>
      </c>
      <c r="Q56" s="37">
        <v>5</v>
      </c>
      <c r="R56" s="37">
        <v>7</v>
      </c>
      <c r="S56" s="37" t="s">
        <v>33</v>
      </c>
      <c r="T56" s="38">
        <v>300</v>
      </c>
      <c r="U56" s="30" t="s">
        <v>183</v>
      </c>
      <c r="V56" s="45"/>
      <c r="W56" s="45"/>
      <c r="X56" s="46"/>
      <c r="Y56" s="46"/>
      <c r="Z56" s="47"/>
      <c r="AA56" s="48"/>
      <c r="AB56" s="49"/>
      <c r="AC56" s="33"/>
      <c r="AD56" s="34"/>
      <c r="AE56" s="34" t="s">
        <v>33</v>
      </c>
      <c r="AF56" s="52"/>
      <c r="AG56" s="52"/>
    </row>
    <row r="57" spans="4:33" ht="18" customHeight="1" x14ac:dyDescent="0.3">
      <c r="D57" s="28"/>
      <c r="E57" s="28"/>
      <c r="F57" s="29" t="s">
        <v>184</v>
      </c>
      <c r="G57" s="30" t="s">
        <v>185</v>
      </c>
      <c r="H57" s="31">
        <v>8500</v>
      </c>
      <c r="I57" s="32"/>
      <c r="J57" s="32"/>
      <c r="K57" s="33"/>
      <c r="L57" s="34"/>
      <c r="M57" s="34"/>
      <c r="N57" s="34"/>
      <c r="O57" s="35"/>
      <c r="P57" s="36" t="s">
        <v>33</v>
      </c>
      <c r="Q57" s="37">
        <v>8</v>
      </c>
      <c r="R57" s="37">
        <v>7</v>
      </c>
      <c r="S57" s="37" t="s">
        <v>33</v>
      </c>
      <c r="T57" s="38">
        <v>300</v>
      </c>
      <c r="U57" s="30" t="s">
        <v>186</v>
      </c>
      <c r="V57" s="30"/>
      <c r="W57" s="30"/>
      <c r="X57" s="30"/>
      <c r="Y57" s="30"/>
      <c r="Z57" s="30">
        <v>8</v>
      </c>
      <c r="AA57" s="30">
        <v>4</v>
      </c>
      <c r="AB57" s="30">
        <v>0</v>
      </c>
      <c r="AC57" s="30"/>
      <c r="AD57" s="30"/>
      <c r="AE57" s="34" t="s">
        <v>33</v>
      </c>
      <c r="AF57" s="52"/>
      <c r="AG57" s="52"/>
    </row>
    <row r="58" spans="4:33" ht="18" customHeight="1" x14ac:dyDescent="0.3">
      <c r="D58" s="28"/>
      <c r="E58" s="28"/>
      <c r="F58" s="29" t="s">
        <v>187</v>
      </c>
      <c r="G58" s="30" t="s">
        <v>188</v>
      </c>
      <c r="H58" s="31">
        <v>2500</v>
      </c>
      <c r="I58" s="32"/>
      <c r="J58" s="32"/>
      <c r="K58" s="33"/>
      <c r="L58" s="34"/>
      <c r="M58" s="34"/>
      <c r="N58" s="34"/>
      <c r="O58" s="35"/>
      <c r="P58" s="36" t="s">
        <v>33</v>
      </c>
      <c r="Q58" s="37">
        <v>9</v>
      </c>
      <c r="R58" s="37">
        <v>4</v>
      </c>
      <c r="S58" s="37" t="s">
        <v>33</v>
      </c>
      <c r="T58" s="38">
        <v>200</v>
      </c>
      <c r="U58" s="30" t="s">
        <v>189</v>
      </c>
      <c r="V58" s="30"/>
      <c r="W58" s="30"/>
      <c r="X58" s="30"/>
      <c r="Y58" s="30"/>
      <c r="Z58" s="30">
        <v>187</v>
      </c>
      <c r="AA58" s="30">
        <v>126</v>
      </c>
      <c r="AB58" s="30">
        <v>22</v>
      </c>
      <c r="AC58" s="30"/>
      <c r="AD58" s="30"/>
      <c r="AE58" s="34" t="s">
        <v>33</v>
      </c>
      <c r="AF58" s="52"/>
      <c r="AG58" s="52"/>
    </row>
    <row r="59" spans="4:33" ht="18" customHeight="1" x14ac:dyDescent="0.3">
      <c r="D59" s="28"/>
      <c r="E59" s="28"/>
      <c r="F59" s="29" t="s">
        <v>190</v>
      </c>
      <c r="G59" s="41" t="s">
        <v>191</v>
      </c>
      <c r="H59" s="31">
        <v>13000</v>
      </c>
      <c r="I59" s="32"/>
      <c r="J59" s="32"/>
      <c r="K59" s="33"/>
      <c r="L59" s="34"/>
      <c r="M59" s="34"/>
      <c r="N59" s="34"/>
      <c r="O59" s="35"/>
      <c r="P59" s="36" t="s">
        <v>33</v>
      </c>
      <c r="Q59" s="37">
        <v>10</v>
      </c>
      <c r="R59" s="37">
        <v>7</v>
      </c>
      <c r="S59" s="37" t="s">
        <v>33</v>
      </c>
      <c r="T59" s="38">
        <v>400</v>
      </c>
      <c r="U59" s="30" t="s">
        <v>192</v>
      </c>
      <c r="V59" s="45"/>
      <c r="W59" s="45"/>
      <c r="X59" s="46"/>
      <c r="Y59" s="46"/>
      <c r="Z59" s="47"/>
      <c r="AA59" s="48"/>
      <c r="AB59" s="49"/>
      <c r="AC59" s="33"/>
      <c r="AD59" s="34"/>
      <c r="AE59" s="34" t="s">
        <v>33</v>
      </c>
      <c r="AF59" s="52"/>
      <c r="AG59" s="52"/>
    </row>
    <row r="60" spans="4:33" ht="18" customHeight="1" x14ac:dyDescent="0.3">
      <c r="D60" s="28"/>
      <c r="E60" s="28"/>
      <c r="F60" s="29" t="s">
        <v>190</v>
      </c>
      <c r="G60" s="41" t="s">
        <v>191</v>
      </c>
      <c r="H60" s="31">
        <v>13000</v>
      </c>
      <c r="I60" s="32"/>
      <c r="J60" s="32"/>
      <c r="K60" s="33"/>
      <c r="L60" s="34"/>
      <c r="M60" s="34"/>
      <c r="N60" s="34"/>
      <c r="O60" s="35"/>
      <c r="P60" s="36" t="s">
        <v>33</v>
      </c>
      <c r="Q60" s="37">
        <v>8</v>
      </c>
      <c r="R60" s="37">
        <v>6</v>
      </c>
      <c r="S60" s="37" t="s">
        <v>33</v>
      </c>
      <c r="T60" s="38">
        <v>400</v>
      </c>
      <c r="U60" s="30" t="s">
        <v>193</v>
      </c>
      <c r="V60" s="45"/>
      <c r="W60" s="45"/>
      <c r="X60" s="46"/>
      <c r="Y60" s="46"/>
      <c r="Z60" s="47"/>
      <c r="AA60" s="48"/>
      <c r="AB60" s="49"/>
      <c r="AC60" s="33"/>
      <c r="AD60" s="34"/>
      <c r="AE60" s="34" t="s">
        <v>33</v>
      </c>
      <c r="AF60" s="52"/>
      <c r="AG60" s="52"/>
    </row>
    <row r="61" spans="4:33" ht="18" customHeight="1" x14ac:dyDescent="0.3">
      <c r="D61" s="28"/>
      <c r="E61" s="28"/>
      <c r="F61" s="29" t="s">
        <v>194</v>
      </c>
      <c r="G61" s="41" t="s">
        <v>195</v>
      </c>
      <c r="H61" s="31">
        <v>12000</v>
      </c>
      <c r="I61" s="32"/>
      <c r="J61" s="32"/>
      <c r="K61" s="33"/>
      <c r="L61" s="34"/>
      <c r="M61" s="34"/>
      <c r="N61" s="34"/>
      <c r="O61" s="35"/>
      <c r="P61" s="36" t="s">
        <v>33</v>
      </c>
      <c r="Q61" s="37">
        <v>6</v>
      </c>
      <c r="R61" s="37">
        <v>7</v>
      </c>
      <c r="S61" s="37" t="s">
        <v>33</v>
      </c>
      <c r="T61" s="38">
        <v>400</v>
      </c>
      <c r="U61" s="30" t="s">
        <v>196</v>
      </c>
      <c r="V61" s="45"/>
      <c r="W61" s="45"/>
      <c r="X61" s="46"/>
      <c r="Y61" s="46"/>
      <c r="Z61" s="47"/>
      <c r="AA61" s="48"/>
      <c r="AB61" s="49"/>
      <c r="AC61" s="33"/>
      <c r="AD61" s="34"/>
      <c r="AE61" s="34" t="s">
        <v>33</v>
      </c>
      <c r="AF61" s="52"/>
      <c r="AG61" s="52"/>
    </row>
    <row r="62" spans="4:33" ht="18" customHeight="1" x14ac:dyDescent="0.3">
      <c r="D62" s="28"/>
      <c r="E62" s="28"/>
      <c r="F62" s="29" t="s">
        <v>197</v>
      </c>
      <c r="G62" s="41" t="s">
        <v>198</v>
      </c>
      <c r="H62" s="31">
        <v>31000</v>
      </c>
      <c r="I62" s="32"/>
      <c r="J62" s="32"/>
      <c r="K62" s="33"/>
      <c r="L62" s="34"/>
      <c r="M62" s="34"/>
      <c r="N62" s="34"/>
      <c r="O62" s="35"/>
      <c r="P62" s="36" t="s">
        <v>33</v>
      </c>
      <c r="Q62" s="37">
        <v>7</v>
      </c>
      <c r="R62" s="37">
        <v>7</v>
      </c>
      <c r="S62" s="37" t="s">
        <v>33</v>
      </c>
      <c r="T62" s="38">
        <v>500</v>
      </c>
      <c r="U62" s="30" t="s">
        <v>199</v>
      </c>
      <c r="V62" s="45"/>
      <c r="W62" s="45"/>
      <c r="X62" s="46"/>
      <c r="Y62" s="46"/>
      <c r="Z62" s="47"/>
      <c r="AA62" s="48"/>
      <c r="AB62" s="49"/>
      <c r="AC62" s="33"/>
      <c r="AD62" s="34"/>
      <c r="AE62" s="34" t="s">
        <v>33</v>
      </c>
      <c r="AF62" s="52"/>
      <c r="AG62" s="52"/>
    </row>
    <row r="63" spans="4:33" ht="18" customHeight="1" x14ac:dyDescent="0.3">
      <c r="D63" s="28"/>
      <c r="E63" s="28"/>
      <c r="F63" s="29" t="s">
        <v>200</v>
      </c>
      <c r="G63" s="41" t="s">
        <v>201</v>
      </c>
      <c r="H63" s="31">
        <v>6570</v>
      </c>
      <c r="I63" s="32"/>
      <c r="J63" s="32"/>
      <c r="K63" s="33"/>
      <c r="L63" s="34"/>
      <c r="M63" s="34"/>
      <c r="N63" s="34"/>
      <c r="O63" s="35"/>
      <c r="P63" s="36" t="s">
        <v>33</v>
      </c>
      <c r="Q63" s="37">
        <v>8</v>
      </c>
      <c r="R63" s="37">
        <v>4</v>
      </c>
      <c r="S63" s="37" t="s">
        <v>33</v>
      </c>
      <c r="T63" s="38">
        <v>300</v>
      </c>
      <c r="U63" s="30" t="s">
        <v>202</v>
      </c>
      <c r="V63" s="45"/>
      <c r="W63" s="45"/>
      <c r="X63" s="46"/>
      <c r="Y63" s="46"/>
      <c r="Z63" s="47">
        <v>120</v>
      </c>
      <c r="AA63" s="48">
        <v>113</v>
      </c>
      <c r="AB63" s="49">
        <v>7</v>
      </c>
      <c r="AC63" s="33"/>
      <c r="AD63" s="34"/>
      <c r="AE63" s="34" t="s">
        <v>33</v>
      </c>
      <c r="AF63" s="52"/>
      <c r="AG63" s="52"/>
    </row>
    <row r="64" spans="4:33" ht="18" customHeight="1" x14ac:dyDescent="0.3">
      <c r="D64" s="28"/>
      <c r="E64" s="28"/>
      <c r="F64" s="29" t="s">
        <v>203</v>
      </c>
      <c r="G64" s="41" t="s">
        <v>204</v>
      </c>
      <c r="H64" s="31">
        <v>1554</v>
      </c>
      <c r="I64" s="32"/>
      <c r="J64" s="32"/>
      <c r="K64" s="33"/>
      <c r="L64" s="34"/>
      <c r="M64" s="34"/>
      <c r="N64" s="34"/>
      <c r="O64" s="35"/>
      <c r="P64" s="36" t="s">
        <v>33</v>
      </c>
      <c r="Q64" s="37">
        <v>9</v>
      </c>
      <c r="R64" s="37">
        <v>6</v>
      </c>
      <c r="S64" s="37" t="s">
        <v>33</v>
      </c>
      <c r="T64" s="75">
        <v>50</v>
      </c>
      <c r="U64" s="30" t="s">
        <v>205</v>
      </c>
      <c r="V64" s="45"/>
      <c r="W64" s="45"/>
      <c r="X64" s="46"/>
      <c r="Y64" s="46"/>
      <c r="Z64" s="47"/>
      <c r="AA64" s="48"/>
      <c r="AB64" s="49"/>
      <c r="AC64" s="33"/>
      <c r="AD64" s="34"/>
      <c r="AE64" s="34" t="s">
        <v>33</v>
      </c>
      <c r="AF64" s="52"/>
      <c r="AG64" s="52"/>
    </row>
    <row r="65" spans="4:33" ht="18" customHeight="1" x14ac:dyDescent="0.3">
      <c r="D65" s="28"/>
      <c r="E65" s="28"/>
      <c r="F65" s="29" t="s">
        <v>206</v>
      </c>
      <c r="G65" s="41" t="s">
        <v>207</v>
      </c>
      <c r="H65" s="31">
        <v>25000</v>
      </c>
      <c r="I65" s="32"/>
      <c r="J65" s="32"/>
      <c r="K65" s="33"/>
      <c r="L65" s="34"/>
      <c r="M65" s="34"/>
      <c r="N65" s="34"/>
      <c r="O65" s="35"/>
      <c r="P65" s="36" t="s">
        <v>33</v>
      </c>
      <c r="Q65" s="37">
        <v>7</v>
      </c>
      <c r="R65" s="37">
        <v>7</v>
      </c>
      <c r="S65" s="37" t="s">
        <v>33</v>
      </c>
      <c r="T65" s="38">
        <v>500</v>
      </c>
      <c r="U65" s="30" t="s">
        <v>208</v>
      </c>
      <c r="V65" s="45"/>
      <c r="W65" s="45"/>
      <c r="X65" s="46"/>
      <c r="Y65" s="46"/>
      <c r="Z65" s="47"/>
      <c r="AA65" s="48"/>
      <c r="AB65" s="49"/>
      <c r="AC65" s="33"/>
      <c r="AD65" s="34"/>
      <c r="AE65" s="34" t="s">
        <v>33</v>
      </c>
      <c r="AF65" s="52"/>
      <c r="AG65" s="52"/>
    </row>
    <row r="66" spans="4:33" ht="18" customHeight="1" x14ac:dyDescent="0.3">
      <c r="D66" s="28"/>
      <c r="E66" s="28"/>
      <c r="F66" s="29" t="s">
        <v>209</v>
      </c>
      <c r="G66" s="41" t="s">
        <v>210</v>
      </c>
      <c r="H66" s="31">
        <v>43000</v>
      </c>
      <c r="I66" s="32"/>
      <c r="J66" s="32"/>
      <c r="K66" s="33"/>
      <c r="L66" s="34"/>
      <c r="M66" s="34"/>
      <c r="N66" s="34"/>
      <c r="O66" s="35"/>
      <c r="P66" s="36" t="s">
        <v>33</v>
      </c>
      <c r="Q66" s="37">
        <v>8</v>
      </c>
      <c r="R66" s="37">
        <v>7</v>
      </c>
      <c r="S66" s="37" t="s">
        <v>33</v>
      </c>
      <c r="T66" s="38">
        <v>700</v>
      </c>
      <c r="U66" s="30" t="s">
        <v>211</v>
      </c>
      <c r="V66" s="45"/>
      <c r="W66" s="45"/>
      <c r="X66" s="46"/>
      <c r="Y66" s="46"/>
      <c r="Z66" s="47"/>
      <c r="AA66" s="48"/>
      <c r="AB66" s="49"/>
      <c r="AC66" s="33"/>
      <c r="AD66" s="34"/>
      <c r="AE66" s="34" t="s">
        <v>33</v>
      </c>
      <c r="AF66" s="52"/>
      <c r="AG66" s="52"/>
    </row>
    <row r="67" spans="4:33" ht="18" customHeight="1" x14ac:dyDescent="0.3">
      <c r="D67" s="28"/>
      <c r="E67" s="28"/>
      <c r="F67" s="29" t="s">
        <v>212</v>
      </c>
      <c r="G67" s="41" t="s">
        <v>213</v>
      </c>
      <c r="H67" s="31">
        <v>8911</v>
      </c>
      <c r="I67" s="32"/>
      <c r="J67" s="32"/>
      <c r="K67" s="33"/>
      <c r="L67" s="34"/>
      <c r="M67" s="34"/>
      <c r="N67" s="34"/>
      <c r="O67" s="35"/>
      <c r="P67" s="36" t="s">
        <v>33</v>
      </c>
      <c r="Q67" s="37">
        <v>7</v>
      </c>
      <c r="R67" s="37">
        <v>5</v>
      </c>
      <c r="S67" s="37" t="s">
        <v>33</v>
      </c>
      <c r="T67" s="38">
        <v>300</v>
      </c>
      <c r="U67" s="30" t="s">
        <v>214</v>
      </c>
      <c r="V67" s="45"/>
      <c r="W67" s="45"/>
      <c r="X67" s="46"/>
      <c r="Y67" s="46"/>
      <c r="Z67" s="47"/>
      <c r="AA67" s="48"/>
      <c r="AB67" s="49"/>
      <c r="AC67" s="33"/>
      <c r="AD67" s="34"/>
      <c r="AE67" s="34" t="s">
        <v>33</v>
      </c>
      <c r="AF67" s="52"/>
      <c r="AG67" s="52"/>
    </row>
    <row r="68" spans="4:33" ht="18" customHeight="1" x14ac:dyDescent="0.3">
      <c r="D68" s="28"/>
      <c r="E68" s="28"/>
      <c r="F68" s="29" t="s">
        <v>212</v>
      </c>
      <c r="G68" s="41" t="s">
        <v>213</v>
      </c>
      <c r="H68" s="31">
        <v>8909</v>
      </c>
      <c r="I68" s="32"/>
      <c r="J68" s="32"/>
      <c r="K68" s="33"/>
      <c r="L68" s="34"/>
      <c r="M68" s="34"/>
      <c r="N68" s="34"/>
      <c r="O68" s="35"/>
      <c r="P68" s="36" t="s">
        <v>33</v>
      </c>
      <c r="Q68" s="37">
        <v>8</v>
      </c>
      <c r="R68" s="37">
        <v>4</v>
      </c>
      <c r="S68" s="37" t="s">
        <v>33</v>
      </c>
      <c r="T68" s="38">
        <v>300</v>
      </c>
      <c r="U68" s="30" t="s">
        <v>215</v>
      </c>
      <c r="V68" s="45"/>
      <c r="W68" s="45"/>
      <c r="X68" s="46"/>
      <c r="Y68" s="46"/>
      <c r="Z68" s="47">
        <v>21</v>
      </c>
      <c r="AA68" s="48">
        <v>19</v>
      </c>
      <c r="AB68" s="49">
        <v>24</v>
      </c>
      <c r="AC68" s="33"/>
      <c r="AD68" s="34"/>
      <c r="AE68" s="34" t="s">
        <v>33</v>
      </c>
      <c r="AF68" s="52"/>
      <c r="AG68" s="52"/>
    </row>
    <row r="69" spans="4:33" ht="18" customHeight="1" x14ac:dyDescent="0.3">
      <c r="D69" s="28"/>
      <c r="E69" s="28"/>
      <c r="F69" s="29" t="s">
        <v>216</v>
      </c>
      <c r="G69" s="41" t="s">
        <v>217</v>
      </c>
      <c r="H69" s="31">
        <v>1428</v>
      </c>
      <c r="I69" s="32"/>
      <c r="J69" s="32"/>
      <c r="K69" s="33"/>
      <c r="L69" s="34"/>
      <c r="M69" s="34"/>
      <c r="N69" s="34"/>
      <c r="O69" s="35"/>
      <c r="P69" s="36" t="s">
        <v>33</v>
      </c>
      <c r="Q69" s="37">
        <v>6</v>
      </c>
      <c r="R69" s="37">
        <v>4</v>
      </c>
      <c r="S69" s="37" t="s">
        <v>33</v>
      </c>
      <c r="T69" s="75">
        <v>50</v>
      </c>
      <c r="U69" s="30" t="s">
        <v>218</v>
      </c>
      <c r="V69" s="45"/>
      <c r="W69" s="45"/>
      <c r="X69" s="46"/>
      <c r="Y69" s="46"/>
      <c r="Z69" s="47"/>
      <c r="AA69" s="48"/>
      <c r="AB69" s="49"/>
      <c r="AC69" s="33"/>
      <c r="AD69" s="34"/>
      <c r="AE69" s="34" t="s">
        <v>33</v>
      </c>
      <c r="AF69" s="52"/>
      <c r="AG69" s="52"/>
    </row>
    <row r="70" spans="4:33" ht="18" customHeight="1" x14ac:dyDescent="0.3">
      <c r="D70" s="28"/>
      <c r="E70" s="28"/>
      <c r="F70" s="29" t="s">
        <v>219</v>
      </c>
      <c r="G70" s="41" t="s">
        <v>220</v>
      </c>
      <c r="H70" s="31">
        <v>12000</v>
      </c>
      <c r="I70" s="32"/>
      <c r="J70" s="32"/>
      <c r="K70" s="33"/>
      <c r="L70" s="34"/>
      <c r="M70" s="34"/>
      <c r="N70" s="34"/>
      <c r="O70" s="35"/>
      <c r="P70" s="36" t="s">
        <v>33</v>
      </c>
      <c r="Q70" s="37">
        <v>9</v>
      </c>
      <c r="R70" s="37">
        <v>4</v>
      </c>
      <c r="S70" s="37" t="s">
        <v>33</v>
      </c>
      <c r="T70" s="38">
        <v>400</v>
      </c>
      <c r="U70" s="30" t="s">
        <v>221</v>
      </c>
      <c r="V70" s="45"/>
      <c r="W70" s="45"/>
      <c r="X70" s="46"/>
      <c r="Y70" s="46"/>
      <c r="Z70" s="47"/>
      <c r="AA70" s="48"/>
      <c r="AB70" s="49"/>
      <c r="AC70" s="33"/>
      <c r="AD70" s="34"/>
      <c r="AE70" s="34" t="s">
        <v>33</v>
      </c>
      <c r="AF70" s="52"/>
      <c r="AG70" s="52"/>
    </row>
    <row r="71" spans="4:33" ht="18" customHeight="1" x14ac:dyDescent="0.3">
      <c r="D71" s="28"/>
      <c r="E71" s="28"/>
      <c r="F71" s="29" t="s">
        <v>222</v>
      </c>
      <c r="G71" s="41" t="s">
        <v>223</v>
      </c>
      <c r="H71" s="31">
        <v>31000</v>
      </c>
      <c r="I71" s="32"/>
      <c r="J71" s="32"/>
      <c r="K71" s="33"/>
      <c r="L71" s="34"/>
      <c r="M71" s="34"/>
      <c r="N71" s="34"/>
      <c r="O71" s="35"/>
      <c r="P71" s="36" t="s">
        <v>33</v>
      </c>
      <c r="Q71" s="37">
        <v>8</v>
      </c>
      <c r="R71" s="37">
        <v>4</v>
      </c>
      <c r="S71" s="37" t="s">
        <v>33</v>
      </c>
      <c r="T71" s="38">
        <v>500</v>
      </c>
      <c r="U71" s="30" t="s">
        <v>224</v>
      </c>
      <c r="V71" s="45"/>
      <c r="W71" s="45"/>
      <c r="X71" s="46"/>
      <c r="Y71" s="46"/>
      <c r="Z71" s="47">
        <v>42</v>
      </c>
      <c r="AA71" s="48">
        <v>10</v>
      </c>
      <c r="AB71" s="49">
        <v>5</v>
      </c>
      <c r="AC71" s="33"/>
      <c r="AD71" s="34"/>
      <c r="AE71" s="34" t="s">
        <v>33</v>
      </c>
      <c r="AF71" s="52"/>
      <c r="AG71" s="52"/>
    </row>
    <row r="72" spans="4:33" ht="18" customHeight="1" x14ac:dyDescent="0.3">
      <c r="D72" s="28"/>
      <c r="E72" s="28"/>
      <c r="F72" s="29" t="s">
        <v>225</v>
      </c>
      <c r="G72" s="41" t="s">
        <v>226</v>
      </c>
      <c r="H72" s="31">
        <v>32000</v>
      </c>
      <c r="I72" s="32"/>
      <c r="J72" s="32"/>
      <c r="K72" s="33"/>
      <c r="L72" s="34"/>
      <c r="M72" s="34"/>
      <c r="N72" s="34"/>
      <c r="O72" s="35"/>
      <c r="P72" s="36" t="s">
        <v>33</v>
      </c>
      <c r="Q72" s="37">
        <v>7</v>
      </c>
      <c r="R72" s="37">
        <v>5</v>
      </c>
      <c r="S72" s="37" t="s">
        <v>33</v>
      </c>
      <c r="T72" s="38">
        <v>500</v>
      </c>
      <c r="U72" s="30" t="s">
        <v>227</v>
      </c>
      <c r="V72" s="45"/>
      <c r="W72" s="45"/>
      <c r="X72" s="46"/>
      <c r="Y72" s="46"/>
      <c r="Z72" s="47"/>
      <c r="AA72" s="48"/>
      <c r="AB72" s="49"/>
      <c r="AC72" s="33"/>
      <c r="AD72" s="34"/>
      <c r="AE72" s="34" t="s">
        <v>33</v>
      </c>
      <c r="AF72" s="52"/>
      <c r="AG72" s="52"/>
    </row>
    <row r="73" spans="4:33" ht="18" customHeight="1" x14ac:dyDescent="0.3">
      <c r="D73" s="28"/>
      <c r="E73" s="28"/>
      <c r="F73" s="29" t="s">
        <v>228</v>
      </c>
      <c r="G73" s="41" t="s">
        <v>229</v>
      </c>
      <c r="H73" s="31">
        <v>3224</v>
      </c>
      <c r="I73" s="32"/>
      <c r="J73" s="32"/>
      <c r="K73" s="33"/>
      <c r="L73" s="34"/>
      <c r="M73" s="34"/>
      <c r="N73" s="34"/>
      <c r="O73" s="35"/>
      <c r="P73" s="36" t="s">
        <v>33</v>
      </c>
      <c r="Q73" s="37">
        <v>6</v>
      </c>
      <c r="R73" s="37">
        <v>4</v>
      </c>
      <c r="S73" s="37" t="s">
        <v>33</v>
      </c>
      <c r="T73" s="38">
        <v>200</v>
      </c>
      <c r="U73" s="30" t="s">
        <v>230</v>
      </c>
      <c r="V73" s="45"/>
      <c r="W73" s="45"/>
      <c r="X73" s="46"/>
      <c r="Y73" s="46"/>
      <c r="Z73" s="47"/>
      <c r="AA73" s="48"/>
      <c r="AB73" s="49"/>
      <c r="AC73" s="33"/>
      <c r="AD73" s="34"/>
      <c r="AE73" s="34" t="s">
        <v>33</v>
      </c>
      <c r="AF73" s="52"/>
      <c r="AG73" s="52"/>
    </row>
    <row r="74" spans="4:33" ht="18" customHeight="1" x14ac:dyDescent="0.3">
      <c r="D74" s="28"/>
      <c r="E74" s="28"/>
      <c r="F74" s="29" t="s">
        <v>231</v>
      </c>
      <c r="G74" s="41" t="s">
        <v>232</v>
      </c>
      <c r="H74" s="31">
        <v>11000</v>
      </c>
      <c r="I74" s="32"/>
      <c r="J74" s="32"/>
      <c r="K74" s="33"/>
      <c r="L74" s="34"/>
      <c r="M74" s="34"/>
      <c r="N74" s="34"/>
      <c r="O74" s="35"/>
      <c r="P74" s="36" t="s">
        <v>33</v>
      </c>
      <c r="Q74" s="37">
        <v>5</v>
      </c>
      <c r="R74" s="37">
        <v>7</v>
      </c>
      <c r="S74" s="37" t="s">
        <v>33</v>
      </c>
      <c r="T74" s="38">
        <v>300</v>
      </c>
      <c r="U74" s="30" t="s">
        <v>233</v>
      </c>
      <c r="V74" s="45"/>
      <c r="W74" s="45"/>
      <c r="X74" s="46"/>
      <c r="Y74" s="46"/>
      <c r="Z74" s="47"/>
      <c r="AA74" s="48"/>
      <c r="AB74" s="49"/>
      <c r="AC74" s="33"/>
      <c r="AD74" s="34"/>
      <c r="AE74" s="34" t="s">
        <v>33</v>
      </c>
      <c r="AF74" s="52"/>
      <c r="AG74" s="52"/>
    </row>
    <row r="75" spans="4:33" ht="18" customHeight="1" x14ac:dyDescent="0.3">
      <c r="D75" s="28"/>
      <c r="E75" s="28"/>
      <c r="F75" s="29" t="s">
        <v>234</v>
      </c>
      <c r="G75" s="41" t="s">
        <v>235</v>
      </c>
      <c r="H75" s="31">
        <v>55000</v>
      </c>
      <c r="I75" s="32"/>
      <c r="J75" s="32"/>
      <c r="K75" s="33"/>
      <c r="L75" s="34"/>
      <c r="M75" s="34"/>
      <c r="N75" s="34"/>
      <c r="O75" s="35"/>
      <c r="P75" s="36" t="s">
        <v>33</v>
      </c>
      <c r="Q75" s="37">
        <v>8</v>
      </c>
      <c r="R75" s="37">
        <v>4</v>
      </c>
      <c r="S75" s="37" t="s">
        <v>33</v>
      </c>
      <c r="T75" s="38">
        <v>800</v>
      </c>
      <c r="U75" s="30" t="s">
        <v>236</v>
      </c>
      <c r="V75" s="45"/>
      <c r="W75" s="45"/>
      <c r="X75" s="46"/>
      <c r="Y75" s="46"/>
      <c r="Z75" s="47"/>
      <c r="AA75" s="48"/>
      <c r="AB75" s="49"/>
      <c r="AC75" s="33"/>
      <c r="AD75" s="34"/>
      <c r="AE75" s="34" t="s">
        <v>33</v>
      </c>
      <c r="AF75" s="52"/>
      <c r="AG75" s="52"/>
    </row>
    <row r="76" spans="4:33" ht="18" customHeight="1" x14ac:dyDescent="0.3">
      <c r="D76" s="28"/>
      <c r="E76" s="28"/>
      <c r="F76" s="29" t="s">
        <v>237</v>
      </c>
      <c r="G76" s="41" t="s">
        <v>238</v>
      </c>
      <c r="H76" s="31">
        <v>41000</v>
      </c>
      <c r="I76" s="32"/>
      <c r="J76" s="32"/>
      <c r="K76" s="33"/>
      <c r="L76" s="34"/>
      <c r="M76" s="34"/>
      <c r="N76" s="34"/>
      <c r="O76" s="35"/>
      <c r="P76" s="36" t="s">
        <v>33</v>
      </c>
      <c r="Q76" s="37">
        <v>9</v>
      </c>
      <c r="R76" s="37">
        <v>5</v>
      </c>
      <c r="S76" s="36" t="s">
        <v>33</v>
      </c>
      <c r="T76" s="38">
        <v>700</v>
      </c>
      <c r="U76" s="30" t="s">
        <v>239</v>
      </c>
      <c r="V76" s="45"/>
      <c r="W76" s="45"/>
      <c r="X76" s="46"/>
      <c r="Y76" s="46"/>
      <c r="Z76" s="47">
        <v>216</v>
      </c>
      <c r="AA76" s="48">
        <v>168</v>
      </c>
      <c r="AB76" s="49">
        <v>22</v>
      </c>
      <c r="AC76" s="33"/>
      <c r="AD76" s="34"/>
      <c r="AE76" s="34" t="s">
        <v>33</v>
      </c>
      <c r="AF76" s="52"/>
      <c r="AG76" s="52"/>
    </row>
    <row r="77" spans="4:33" ht="18" customHeight="1" x14ac:dyDescent="0.3">
      <c r="D77" s="28"/>
      <c r="E77" s="28"/>
      <c r="F77" s="29" t="s">
        <v>240</v>
      </c>
      <c r="G77" s="41" t="s">
        <v>241</v>
      </c>
      <c r="H77" s="31">
        <v>13000</v>
      </c>
      <c r="I77" s="32"/>
      <c r="J77" s="32"/>
      <c r="K77" s="33"/>
      <c r="L77" s="34"/>
      <c r="M77" s="34"/>
      <c r="N77" s="34"/>
      <c r="O77" s="35"/>
      <c r="P77" s="36" t="s">
        <v>33</v>
      </c>
      <c r="Q77" s="37">
        <v>10</v>
      </c>
      <c r="R77" s="37">
        <v>5</v>
      </c>
      <c r="S77" s="37" t="s">
        <v>33</v>
      </c>
      <c r="T77" s="38">
        <v>400</v>
      </c>
      <c r="U77" s="30" t="s">
        <v>242</v>
      </c>
      <c r="V77" s="45"/>
      <c r="W77" s="45"/>
      <c r="X77" s="46"/>
      <c r="Y77" s="46"/>
      <c r="Z77" s="47">
        <v>82</v>
      </c>
      <c r="AA77" s="48">
        <v>35</v>
      </c>
      <c r="AB77" s="49">
        <v>2</v>
      </c>
      <c r="AC77" s="33"/>
      <c r="AD77" s="34"/>
      <c r="AE77" s="34" t="s">
        <v>33</v>
      </c>
      <c r="AF77" s="52"/>
      <c r="AG77" s="52"/>
    </row>
    <row r="78" spans="4:33" ht="18" customHeight="1" x14ac:dyDescent="0.3">
      <c r="D78" s="28"/>
      <c r="E78" s="28"/>
      <c r="F78" s="29" t="s">
        <v>243</v>
      </c>
      <c r="G78" s="41" t="s">
        <v>244</v>
      </c>
      <c r="H78" s="31">
        <v>24000</v>
      </c>
      <c r="I78" s="32"/>
      <c r="J78" s="32"/>
      <c r="K78" s="33"/>
      <c r="L78" s="34"/>
      <c r="M78" s="34"/>
      <c r="N78" s="34"/>
      <c r="O78" s="35"/>
      <c r="P78" s="36" t="s">
        <v>33</v>
      </c>
      <c r="Q78" s="37">
        <v>8</v>
      </c>
      <c r="R78" s="37">
        <v>4</v>
      </c>
      <c r="S78" s="37" t="s">
        <v>33</v>
      </c>
      <c r="T78" s="38">
        <v>500</v>
      </c>
      <c r="U78" s="30" t="s">
        <v>245</v>
      </c>
      <c r="V78" s="45"/>
      <c r="W78" s="45"/>
      <c r="X78" s="46"/>
      <c r="Y78" s="46"/>
      <c r="Z78" s="47"/>
      <c r="AA78" s="48"/>
      <c r="AB78" s="49"/>
      <c r="AC78" s="33"/>
      <c r="AD78" s="34"/>
      <c r="AE78" s="34" t="s">
        <v>33</v>
      </c>
      <c r="AF78" s="52"/>
      <c r="AG78" s="52"/>
    </row>
    <row r="79" spans="4:33" ht="18" customHeight="1" x14ac:dyDescent="0.3">
      <c r="D79" s="28"/>
      <c r="E79" s="28"/>
      <c r="F79" s="29" t="s">
        <v>246</v>
      </c>
      <c r="G79" s="41" t="s">
        <v>247</v>
      </c>
      <c r="H79" s="31">
        <v>29000</v>
      </c>
      <c r="I79" s="32"/>
      <c r="J79" s="32"/>
      <c r="K79" s="33"/>
      <c r="L79" s="34"/>
      <c r="M79" s="34"/>
      <c r="N79" s="34"/>
      <c r="O79" s="35"/>
      <c r="P79" s="36" t="s">
        <v>33</v>
      </c>
      <c r="Q79" s="37">
        <v>6</v>
      </c>
      <c r="R79" s="37">
        <v>7</v>
      </c>
      <c r="S79" s="37" t="s">
        <v>33</v>
      </c>
      <c r="T79" s="38">
        <v>500</v>
      </c>
      <c r="U79" s="30" t="s">
        <v>248</v>
      </c>
      <c r="V79" s="45"/>
      <c r="W79" s="45"/>
      <c r="X79" s="46"/>
      <c r="Y79" s="46"/>
      <c r="Z79" s="47"/>
      <c r="AA79" s="48"/>
      <c r="AB79" s="49"/>
      <c r="AC79" s="33"/>
      <c r="AD79" s="34"/>
      <c r="AE79" s="34" t="s">
        <v>33</v>
      </c>
      <c r="AF79" s="52"/>
      <c r="AG79" s="52"/>
    </row>
    <row r="80" spans="4:33" ht="18" customHeight="1" x14ac:dyDescent="0.3">
      <c r="D80" s="28"/>
      <c r="E80" s="28"/>
      <c r="F80" s="29" t="s">
        <v>249</v>
      </c>
      <c r="G80" s="41" t="s">
        <v>250</v>
      </c>
      <c r="H80" s="31">
        <v>23000</v>
      </c>
      <c r="I80" s="32"/>
      <c r="J80" s="32"/>
      <c r="K80" s="33"/>
      <c r="L80" s="34"/>
      <c r="M80" s="34"/>
      <c r="N80" s="34"/>
      <c r="O80" s="35"/>
      <c r="P80" s="36" t="s">
        <v>33</v>
      </c>
      <c r="Q80" s="37">
        <v>7</v>
      </c>
      <c r="R80" s="37">
        <v>4</v>
      </c>
      <c r="S80" s="37" t="s">
        <v>33</v>
      </c>
      <c r="T80" s="38">
        <v>500</v>
      </c>
      <c r="U80" s="30" t="s">
        <v>251</v>
      </c>
      <c r="V80" s="45"/>
      <c r="W80" s="45"/>
      <c r="X80" s="46"/>
      <c r="Y80" s="46"/>
      <c r="Z80" s="47"/>
      <c r="AA80" s="48"/>
      <c r="AB80" s="49"/>
      <c r="AC80" s="33"/>
      <c r="AD80" s="34"/>
      <c r="AE80" s="34" t="s">
        <v>33</v>
      </c>
      <c r="AF80" s="52"/>
      <c r="AG80" s="52"/>
    </row>
    <row r="81" spans="4:33" ht="18" customHeight="1" x14ac:dyDescent="0.3">
      <c r="D81" s="28"/>
      <c r="E81" s="28"/>
      <c r="F81" s="29" t="s">
        <v>252</v>
      </c>
      <c r="G81" s="41" t="s">
        <v>253</v>
      </c>
      <c r="H81" s="31">
        <v>11000</v>
      </c>
      <c r="I81" s="32"/>
      <c r="J81" s="32"/>
      <c r="K81" s="33"/>
      <c r="L81" s="34"/>
      <c r="M81" s="34"/>
      <c r="N81" s="34"/>
      <c r="O81" s="35"/>
      <c r="P81" s="36" t="s">
        <v>33</v>
      </c>
      <c r="Q81" s="37">
        <v>8</v>
      </c>
      <c r="R81" s="37">
        <v>5</v>
      </c>
      <c r="S81" s="37" t="s">
        <v>33</v>
      </c>
      <c r="T81" s="38">
        <v>300</v>
      </c>
      <c r="U81" s="30" t="s">
        <v>254</v>
      </c>
      <c r="V81" s="45"/>
      <c r="W81" s="45"/>
      <c r="X81" s="46"/>
      <c r="Y81" s="46"/>
      <c r="Z81" s="47">
        <v>130</v>
      </c>
      <c r="AA81" s="48">
        <v>108</v>
      </c>
      <c r="AB81" s="49">
        <v>3</v>
      </c>
      <c r="AC81" s="33"/>
      <c r="AD81" s="34"/>
      <c r="AE81" s="34" t="s">
        <v>33</v>
      </c>
      <c r="AF81" s="52"/>
      <c r="AG81" s="52"/>
    </row>
    <row r="82" spans="4:33" ht="18" customHeight="1" x14ac:dyDescent="0.3">
      <c r="D82" s="28"/>
      <c r="E82" s="28"/>
      <c r="F82" s="29" t="s">
        <v>255</v>
      </c>
      <c r="G82" s="41" t="s">
        <v>256</v>
      </c>
      <c r="H82" s="31">
        <v>11000</v>
      </c>
      <c r="I82" s="32"/>
      <c r="J82" s="32"/>
      <c r="K82" s="33"/>
      <c r="L82" s="34"/>
      <c r="M82" s="34"/>
      <c r="N82" s="34"/>
      <c r="O82" s="35"/>
      <c r="P82" s="36" t="s">
        <v>33</v>
      </c>
      <c r="Q82" s="37">
        <v>9</v>
      </c>
      <c r="R82" s="37">
        <v>7</v>
      </c>
      <c r="S82" s="37" t="s">
        <v>33</v>
      </c>
      <c r="T82" s="38">
        <v>400</v>
      </c>
      <c r="U82" s="30" t="s">
        <v>257</v>
      </c>
      <c r="V82" s="45"/>
      <c r="W82" s="45"/>
      <c r="X82" s="46"/>
      <c r="Y82" s="46"/>
      <c r="Z82" s="47"/>
      <c r="AA82" s="48"/>
      <c r="AB82" s="49"/>
      <c r="AC82" s="33"/>
      <c r="AD82" s="34"/>
      <c r="AE82" s="34" t="s">
        <v>33</v>
      </c>
      <c r="AF82" s="52"/>
      <c r="AG82" s="52"/>
    </row>
    <row r="83" spans="4:33" ht="18" customHeight="1" x14ac:dyDescent="0.3">
      <c r="D83" s="28"/>
      <c r="E83" s="28"/>
      <c r="F83" s="29" t="s">
        <v>258</v>
      </c>
      <c r="G83" s="41" t="s">
        <v>259</v>
      </c>
      <c r="H83" s="31">
        <v>10000</v>
      </c>
      <c r="I83" s="32"/>
      <c r="J83" s="32"/>
      <c r="K83" s="33"/>
      <c r="L83" s="34"/>
      <c r="M83" s="34"/>
      <c r="N83" s="34"/>
      <c r="O83" s="35"/>
      <c r="P83" s="36" t="s">
        <v>33</v>
      </c>
      <c r="Q83" s="37">
        <v>7</v>
      </c>
      <c r="R83" s="37">
        <v>5</v>
      </c>
      <c r="S83" s="37" t="s">
        <v>33</v>
      </c>
      <c r="T83" s="38">
        <v>300</v>
      </c>
      <c r="U83" s="30" t="s">
        <v>260</v>
      </c>
      <c r="V83" s="45"/>
      <c r="W83" s="45"/>
      <c r="X83" s="46"/>
      <c r="Y83" s="46"/>
      <c r="Z83" s="47"/>
      <c r="AA83" s="48"/>
      <c r="AB83" s="49"/>
      <c r="AC83" s="33"/>
      <c r="AD83" s="34"/>
      <c r="AE83" s="34" t="s">
        <v>33</v>
      </c>
      <c r="AF83" s="52"/>
      <c r="AG83" s="52"/>
    </row>
    <row r="84" spans="4:33" ht="18" customHeight="1" x14ac:dyDescent="0.3">
      <c r="D84" s="28"/>
      <c r="E84" s="28"/>
      <c r="F84" s="29" t="s">
        <v>261</v>
      </c>
      <c r="G84" s="41" t="s">
        <v>262</v>
      </c>
      <c r="H84" s="31">
        <v>20000</v>
      </c>
      <c r="I84" s="32"/>
      <c r="J84" s="32"/>
      <c r="K84" s="33"/>
      <c r="L84" s="34"/>
      <c r="M84" s="34"/>
      <c r="N84" s="34"/>
      <c r="O84" s="35"/>
      <c r="P84" s="36" t="s">
        <v>33</v>
      </c>
      <c r="Q84" s="37">
        <v>8</v>
      </c>
      <c r="R84" s="37">
        <v>7</v>
      </c>
      <c r="S84" s="37" t="s">
        <v>33</v>
      </c>
      <c r="T84" s="38">
        <v>400</v>
      </c>
      <c r="U84" s="30" t="s">
        <v>263</v>
      </c>
      <c r="V84" s="45"/>
      <c r="W84" s="45"/>
      <c r="X84" s="46"/>
      <c r="Y84" s="46"/>
      <c r="Z84" s="47">
        <v>3</v>
      </c>
      <c r="AA84" s="48">
        <v>2</v>
      </c>
      <c r="AB84" s="49">
        <v>1</v>
      </c>
      <c r="AC84" s="33"/>
      <c r="AD84" s="34"/>
      <c r="AE84" s="34" t="s">
        <v>33</v>
      </c>
      <c r="AF84" s="52"/>
      <c r="AG84" s="52"/>
    </row>
    <row r="85" spans="4:33" ht="18" customHeight="1" x14ac:dyDescent="0.3">
      <c r="D85" s="28"/>
      <c r="E85" s="28"/>
      <c r="F85" s="29" t="s">
        <v>264</v>
      </c>
      <c r="G85" s="41" t="s">
        <v>265</v>
      </c>
      <c r="H85" s="31">
        <v>22000</v>
      </c>
      <c r="I85" s="32"/>
      <c r="J85" s="32"/>
      <c r="K85" s="33"/>
      <c r="L85" s="34"/>
      <c r="M85" s="34"/>
      <c r="N85" s="34"/>
      <c r="O85" s="35"/>
      <c r="P85" s="36" t="s">
        <v>33</v>
      </c>
      <c r="Q85" s="37">
        <v>7</v>
      </c>
      <c r="R85" s="37">
        <v>5</v>
      </c>
      <c r="S85" s="37" t="s">
        <v>33</v>
      </c>
      <c r="T85" s="38">
        <v>500</v>
      </c>
      <c r="U85" s="30" t="s">
        <v>266</v>
      </c>
      <c r="V85" s="45"/>
      <c r="W85" s="45"/>
      <c r="X85" s="46"/>
      <c r="Y85" s="46"/>
      <c r="Z85" s="47"/>
      <c r="AA85" s="48"/>
      <c r="AB85" s="49"/>
      <c r="AC85" s="33"/>
      <c r="AD85" s="34"/>
      <c r="AE85" s="34" t="s">
        <v>33</v>
      </c>
      <c r="AF85" s="52"/>
      <c r="AG85" s="52"/>
    </row>
    <row r="86" spans="4:33" ht="18" customHeight="1" x14ac:dyDescent="0.3">
      <c r="D86" s="28"/>
      <c r="E86" s="28"/>
      <c r="F86" s="29" t="s">
        <v>267</v>
      </c>
      <c r="G86" s="41" t="s">
        <v>268</v>
      </c>
      <c r="H86" s="31">
        <v>5272</v>
      </c>
      <c r="I86" s="32"/>
      <c r="J86" s="32"/>
      <c r="K86" s="33"/>
      <c r="L86" s="34"/>
      <c r="M86" s="34"/>
      <c r="N86" s="34"/>
      <c r="O86" s="35"/>
      <c r="P86" s="36" t="s">
        <v>33</v>
      </c>
      <c r="Q86" s="37">
        <v>8</v>
      </c>
      <c r="R86" s="37">
        <v>4</v>
      </c>
      <c r="S86" s="37" t="s">
        <v>33</v>
      </c>
      <c r="T86" s="38">
        <v>200</v>
      </c>
      <c r="U86" s="30" t="s">
        <v>269</v>
      </c>
      <c r="V86" s="45"/>
      <c r="W86" s="45"/>
      <c r="X86" s="46"/>
      <c r="Y86" s="46"/>
      <c r="Z86" s="47"/>
      <c r="AA86" s="48"/>
      <c r="AB86" s="49"/>
      <c r="AC86" s="33"/>
      <c r="AD86" s="34"/>
      <c r="AE86" s="34" t="s">
        <v>33</v>
      </c>
      <c r="AF86" s="52"/>
      <c r="AG86" s="52"/>
    </row>
    <row r="87" spans="4:33" ht="18" customHeight="1" x14ac:dyDescent="0.3">
      <c r="D87" s="28"/>
      <c r="E87" s="28"/>
      <c r="F87" s="29" t="s">
        <v>270</v>
      </c>
      <c r="G87" s="41" t="s">
        <v>271</v>
      </c>
      <c r="H87" s="31">
        <v>8171</v>
      </c>
      <c r="I87" s="32"/>
      <c r="J87" s="32"/>
      <c r="K87" s="33"/>
      <c r="L87" s="34"/>
      <c r="M87" s="34"/>
      <c r="N87" s="34"/>
      <c r="O87" s="35"/>
      <c r="P87" s="36" t="s">
        <v>33</v>
      </c>
      <c r="Q87" s="37">
        <v>6</v>
      </c>
      <c r="R87" s="37">
        <v>5</v>
      </c>
      <c r="S87" s="37" t="s">
        <v>33</v>
      </c>
      <c r="T87" s="38">
        <v>300</v>
      </c>
      <c r="U87" s="30" t="s">
        <v>272</v>
      </c>
      <c r="V87" s="45"/>
      <c r="W87" s="45"/>
      <c r="X87" s="46"/>
      <c r="Y87" s="46"/>
      <c r="Z87" s="47"/>
      <c r="AA87" s="48"/>
      <c r="AB87" s="49"/>
      <c r="AC87" s="33"/>
      <c r="AD87" s="34"/>
      <c r="AE87" s="34" t="s">
        <v>33</v>
      </c>
      <c r="AF87" s="52"/>
      <c r="AG87" s="52"/>
    </row>
    <row r="88" spans="4:33" ht="18" customHeight="1" x14ac:dyDescent="0.3">
      <c r="D88" s="28"/>
      <c r="E88" s="28"/>
      <c r="F88" s="29" t="s">
        <v>273</v>
      </c>
      <c r="G88" s="41" t="s">
        <v>274</v>
      </c>
      <c r="H88" s="31">
        <v>11000</v>
      </c>
      <c r="I88" s="32"/>
      <c r="J88" s="32"/>
      <c r="K88" s="33"/>
      <c r="L88" s="34"/>
      <c r="M88" s="34"/>
      <c r="N88" s="34"/>
      <c r="O88" s="35"/>
      <c r="P88" s="36" t="s">
        <v>33</v>
      </c>
      <c r="Q88" s="37">
        <v>9</v>
      </c>
      <c r="R88" s="37">
        <v>5</v>
      </c>
      <c r="S88" s="37" t="s">
        <v>33</v>
      </c>
      <c r="T88" s="38">
        <v>300</v>
      </c>
      <c r="U88" s="30" t="s">
        <v>275</v>
      </c>
      <c r="V88" s="45"/>
      <c r="W88" s="45"/>
      <c r="X88" s="46"/>
      <c r="Y88" s="46"/>
      <c r="Z88" s="47"/>
      <c r="AA88" s="48"/>
      <c r="AB88" s="49"/>
      <c r="AC88" s="33"/>
      <c r="AD88" s="34"/>
      <c r="AE88" s="34" t="s">
        <v>33</v>
      </c>
      <c r="AF88" s="52"/>
      <c r="AG88" s="52"/>
    </row>
    <row r="89" spans="4:33" ht="18" customHeight="1" x14ac:dyDescent="0.3">
      <c r="D89" s="28"/>
      <c r="E89" s="28"/>
      <c r="F89" s="29" t="s">
        <v>276</v>
      </c>
      <c r="G89" s="30" t="s">
        <v>277</v>
      </c>
      <c r="H89" s="31">
        <v>15000</v>
      </c>
      <c r="I89" s="32"/>
      <c r="J89" s="32"/>
      <c r="K89" s="33"/>
      <c r="L89" s="34"/>
      <c r="M89" s="34"/>
      <c r="N89" s="34"/>
      <c r="O89" s="35"/>
      <c r="P89" s="36" t="s">
        <v>33</v>
      </c>
      <c r="Q89" s="37">
        <v>8</v>
      </c>
      <c r="R89" s="37">
        <v>5</v>
      </c>
      <c r="S89" s="37" t="s">
        <v>33</v>
      </c>
      <c r="T89" s="38">
        <v>400</v>
      </c>
      <c r="U89" s="30" t="s">
        <v>278</v>
      </c>
      <c r="V89" s="30"/>
      <c r="W89" s="30"/>
      <c r="X89" s="30"/>
      <c r="Y89" s="30"/>
      <c r="Z89" s="30">
        <v>121</v>
      </c>
      <c r="AA89" s="30">
        <v>92</v>
      </c>
      <c r="AB89" s="30">
        <v>32</v>
      </c>
      <c r="AC89" s="30"/>
      <c r="AD89" s="30"/>
      <c r="AE89" s="34" t="s">
        <v>33</v>
      </c>
      <c r="AF89" s="52"/>
      <c r="AG89" s="52"/>
    </row>
    <row r="90" spans="4:33" ht="18" customHeight="1" x14ac:dyDescent="0.3">
      <c r="D90" s="28"/>
      <c r="E90" s="28"/>
      <c r="F90" s="29" t="s">
        <v>276</v>
      </c>
      <c r="G90" s="41" t="s">
        <v>277</v>
      </c>
      <c r="H90" s="31">
        <v>15000</v>
      </c>
      <c r="I90" s="32"/>
      <c r="J90" s="32"/>
      <c r="K90" s="33"/>
      <c r="L90" s="34"/>
      <c r="M90" s="34"/>
      <c r="N90" s="34"/>
      <c r="O90" s="35"/>
      <c r="P90" s="36" t="s">
        <v>33</v>
      </c>
      <c r="Q90" s="37">
        <v>7</v>
      </c>
      <c r="R90" s="37">
        <v>6</v>
      </c>
      <c r="S90" s="37" t="s">
        <v>33</v>
      </c>
      <c r="T90" s="38">
        <v>400</v>
      </c>
      <c r="U90" s="30" t="s">
        <v>279</v>
      </c>
      <c r="V90" s="45"/>
      <c r="W90" s="45"/>
      <c r="X90" s="46"/>
      <c r="Y90" s="46"/>
      <c r="Z90" s="47"/>
      <c r="AA90" s="48"/>
      <c r="AB90" s="49"/>
      <c r="AC90" s="33"/>
      <c r="AD90" s="34"/>
      <c r="AE90" s="34" t="s">
        <v>33</v>
      </c>
      <c r="AF90" s="52"/>
      <c r="AG90" s="52"/>
    </row>
    <row r="91" spans="4:33" ht="18" customHeight="1" x14ac:dyDescent="0.3">
      <c r="D91" s="28"/>
      <c r="E91" s="28"/>
      <c r="F91" s="29" t="s">
        <v>280</v>
      </c>
      <c r="G91" s="30" t="s">
        <v>281</v>
      </c>
      <c r="H91" s="31">
        <v>36000</v>
      </c>
      <c r="I91" s="32"/>
      <c r="J91" s="32"/>
      <c r="K91" s="33"/>
      <c r="L91" s="34"/>
      <c r="M91" s="34"/>
      <c r="N91" s="34"/>
      <c r="O91" s="35"/>
      <c r="P91" s="36" t="s">
        <v>33</v>
      </c>
      <c r="Q91" s="37">
        <v>6</v>
      </c>
      <c r="R91" s="37">
        <v>7</v>
      </c>
      <c r="S91" s="37" t="s">
        <v>33</v>
      </c>
      <c r="T91" s="38">
        <v>800</v>
      </c>
      <c r="U91" s="30" t="s">
        <v>282</v>
      </c>
      <c r="V91" s="30"/>
      <c r="W91" s="30"/>
      <c r="X91" s="30"/>
      <c r="Y91" s="30"/>
      <c r="Z91" s="30">
        <v>9</v>
      </c>
      <c r="AA91" s="30">
        <v>7</v>
      </c>
      <c r="AB91" s="30">
        <v>31</v>
      </c>
      <c r="AC91" s="30"/>
      <c r="AD91" s="30"/>
      <c r="AE91" s="34" t="s">
        <v>33</v>
      </c>
      <c r="AF91" s="52"/>
      <c r="AG91" s="52"/>
    </row>
    <row r="92" spans="4:33" ht="18" customHeight="1" x14ac:dyDescent="0.3">
      <c r="D92" s="28"/>
      <c r="E92" s="28"/>
      <c r="F92" s="29" t="s">
        <v>283</v>
      </c>
      <c r="G92" s="41" t="s">
        <v>284</v>
      </c>
      <c r="H92" s="31">
        <v>12000</v>
      </c>
      <c r="I92" s="32"/>
      <c r="J92" s="32"/>
      <c r="K92" s="33"/>
      <c r="L92" s="34"/>
      <c r="M92" s="34"/>
      <c r="N92" s="34"/>
      <c r="O92" s="35"/>
      <c r="P92" s="36" t="s">
        <v>33</v>
      </c>
      <c r="Q92" s="37">
        <v>5</v>
      </c>
      <c r="R92" s="37">
        <v>5</v>
      </c>
      <c r="S92" s="37" t="s">
        <v>33</v>
      </c>
      <c r="T92" s="38">
        <v>400</v>
      </c>
      <c r="U92" s="30" t="s">
        <v>285</v>
      </c>
      <c r="V92" s="45"/>
      <c r="W92" s="45"/>
      <c r="X92" s="46"/>
      <c r="Y92" s="46"/>
      <c r="Z92" s="47"/>
      <c r="AA92" s="48"/>
      <c r="AB92" s="49"/>
      <c r="AC92" s="33"/>
      <c r="AD92" s="34"/>
      <c r="AE92" s="34" t="s">
        <v>33</v>
      </c>
      <c r="AF92" s="52"/>
      <c r="AG92" s="52"/>
    </row>
    <row r="93" spans="4:33" ht="18" customHeight="1" x14ac:dyDescent="0.3">
      <c r="D93" s="28"/>
      <c r="E93" s="28"/>
      <c r="F93" s="28" t="s">
        <v>286</v>
      </c>
      <c r="G93" s="30" t="s">
        <v>287</v>
      </c>
      <c r="H93" s="31">
        <v>210000</v>
      </c>
      <c r="I93" s="32">
        <v>100</v>
      </c>
      <c r="J93" s="32" t="s">
        <v>288</v>
      </c>
      <c r="K93" s="53">
        <v>5</v>
      </c>
      <c r="L93" s="54">
        <v>43768</v>
      </c>
      <c r="M93" s="55" t="s">
        <v>289</v>
      </c>
      <c r="N93" s="56">
        <v>159</v>
      </c>
      <c r="O93" s="57"/>
      <c r="P93" s="36" t="s">
        <v>33</v>
      </c>
      <c r="Q93" s="37">
        <v>8</v>
      </c>
      <c r="R93" s="37">
        <v>4</v>
      </c>
      <c r="S93" s="37" t="s">
        <v>33</v>
      </c>
      <c r="T93" s="38">
        <v>1700</v>
      </c>
      <c r="U93" s="30" t="s">
        <v>290</v>
      </c>
      <c r="V93" s="40"/>
      <c r="W93" s="41"/>
      <c r="X93" s="58"/>
      <c r="Y93" s="58"/>
      <c r="Z93" s="42">
        <v>149</v>
      </c>
      <c r="AA93" s="42">
        <v>10</v>
      </c>
      <c r="AB93" s="42">
        <v>81</v>
      </c>
      <c r="AC93" s="34"/>
      <c r="AD93" s="34"/>
      <c r="AE93" s="34" t="s">
        <v>33</v>
      </c>
      <c r="AF93" s="52"/>
      <c r="AG93" s="52"/>
    </row>
    <row r="94" spans="4:33" ht="18" customHeight="1" x14ac:dyDescent="0.3">
      <c r="D94" s="28"/>
      <c r="E94" s="28"/>
      <c r="F94" s="29" t="s">
        <v>291</v>
      </c>
      <c r="G94" s="41" t="s">
        <v>292</v>
      </c>
      <c r="H94" s="31">
        <v>8097</v>
      </c>
      <c r="I94" s="32"/>
      <c r="J94" s="32"/>
      <c r="K94" s="33"/>
      <c r="L94" s="34"/>
      <c r="M94" s="34"/>
      <c r="N94" s="34"/>
      <c r="O94" s="35"/>
      <c r="P94" s="36" t="s">
        <v>33</v>
      </c>
      <c r="Q94" s="37">
        <v>9</v>
      </c>
      <c r="R94" s="37">
        <v>4</v>
      </c>
      <c r="S94" s="37" t="s">
        <v>33</v>
      </c>
      <c r="T94" s="38">
        <v>300</v>
      </c>
      <c r="U94" s="30" t="s">
        <v>293</v>
      </c>
      <c r="V94" s="45"/>
      <c r="W94" s="45"/>
      <c r="X94" s="46"/>
      <c r="Y94" s="46"/>
      <c r="Z94" s="47"/>
      <c r="AA94" s="48"/>
      <c r="AB94" s="49"/>
      <c r="AC94" s="33"/>
      <c r="AD94" s="34"/>
      <c r="AE94" s="34" t="s">
        <v>33</v>
      </c>
      <c r="AF94" s="52"/>
      <c r="AG94" s="52"/>
    </row>
    <row r="95" spans="4:33" ht="18" customHeight="1" x14ac:dyDescent="0.3">
      <c r="D95" s="28"/>
      <c r="E95" s="28"/>
      <c r="F95" s="29" t="s">
        <v>294</v>
      </c>
      <c r="G95" s="41" t="s">
        <v>295</v>
      </c>
      <c r="H95" s="31">
        <v>3813</v>
      </c>
      <c r="I95" s="32"/>
      <c r="J95" s="32"/>
      <c r="K95" s="33"/>
      <c r="L95" s="34"/>
      <c r="M95" s="34"/>
      <c r="N95" s="34"/>
      <c r="O95" s="35"/>
      <c r="P95" s="36" t="s">
        <v>33</v>
      </c>
      <c r="Q95" s="37">
        <v>10</v>
      </c>
      <c r="R95" s="37">
        <v>5</v>
      </c>
      <c r="S95" s="37" t="s">
        <v>33</v>
      </c>
      <c r="T95" s="38">
        <v>200</v>
      </c>
      <c r="U95" s="30" t="s">
        <v>296</v>
      </c>
      <c r="V95" s="45"/>
      <c r="W95" s="45"/>
      <c r="X95" s="46"/>
      <c r="Y95" s="46"/>
      <c r="Z95" s="47"/>
      <c r="AA95" s="48"/>
      <c r="AB95" s="49"/>
      <c r="AC95" s="33"/>
      <c r="AD95" s="34"/>
      <c r="AE95" s="34" t="s">
        <v>33</v>
      </c>
      <c r="AF95" s="52"/>
      <c r="AG95" s="52"/>
    </row>
    <row r="96" spans="4:33" ht="18" customHeight="1" x14ac:dyDescent="0.3">
      <c r="D96" s="28"/>
      <c r="E96" s="28"/>
      <c r="F96" s="29" t="s">
        <v>294</v>
      </c>
      <c r="G96" s="41" t="s">
        <v>295</v>
      </c>
      <c r="H96" s="31">
        <v>3813</v>
      </c>
      <c r="I96" s="32"/>
      <c r="J96" s="32"/>
      <c r="K96" s="33"/>
      <c r="L96" s="34"/>
      <c r="M96" s="34"/>
      <c r="N96" s="34"/>
      <c r="O96" s="35"/>
      <c r="P96" s="36" t="s">
        <v>33</v>
      </c>
      <c r="Q96" s="37">
        <v>8</v>
      </c>
      <c r="R96" s="37">
        <v>7</v>
      </c>
      <c r="S96" s="37" t="s">
        <v>33</v>
      </c>
      <c r="T96" s="38">
        <v>200</v>
      </c>
      <c r="U96" s="30" t="s">
        <v>297</v>
      </c>
      <c r="V96" s="45"/>
      <c r="W96" s="45"/>
      <c r="X96" s="46"/>
      <c r="Y96" s="46"/>
      <c r="Z96" s="47"/>
      <c r="AA96" s="48"/>
      <c r="AB96" s="49"/>
      <c r="AC96" s="33"/>
      <c r="AD96" s="34"/>
      <c r="AE96" s="34" t="s">
        <v>33</v>
      </c>
      <c r="AF96" s="52"/>
      <c r="AG96" s="52"/>
    </row>
    <row r="97" spans="4:33" ht="18" customHeight="1" x14ac:dyDescent="0.3">
      <c r="D97" s="28"/>
      <c r="E97" s="28"/>
      <c r="F97" s="29" t="s">
        <v>298</v>
      </c>
      <c r="G97" s="41" t="s">
        <v>299</v>
      </c>
      <c r="H97" s="31">
        <v>22000</v>
      </c>
      <c r="I97" s="32"/>
      <c r="J97" s="32"/>
      <c r="K97" s="33"/>
      <c r="L97" s="34"/>
      <c r="M97" s="34"/>
      <c r="N97" s="34"/>
      <c r="O97" s="35"/>
      <c r="P97" s="36" t="s">
        <v>33</v>
      </c>
      <c r="Q97" s="37">
        <v>6</v>
      </c>
      <c r="R97" s="37">
        <v>4</v>
      </c>
      <c r="S97" s="37" t="s">
        <v>33</v>
      </c>
      <c r="T97" s="38">
        <v>500</v>
      </c>
      <c r="U97" s="30" t="s">
        <v>300</v>
      </c>
      <c r="V97" s="45"/>
      <c r="W97" s="45"/>
      <c r="X97" s="46"/>
      <c r="Y97" s="46"/>
      <c r="Z97" s="47"/>
      <c r="AA97" s="48"/>
      <c r="AB97" s="49"/>
      <c r="AC97" s="33"/>
      <c r="AD97" s="34"/>
      <c r="AE97" s="34" t="s">
        <v>33</v>
      </c>
      <c r="AF97" s="52"/>
      <c r="AG97" s="52"/>
    </row>
    <row r="98" spans="4:33" ht="18" customHeight="1" x14ac:dyDescent="0.3">
      <c r="D98" s="28"/>
      <c r="E98" s="28"/>
      <c r="F98" s="29" t="s">
        <v>301</v>
      </c>
      <c r="G98" s="41" t="s">
        <v>302</v>
      </c>
      <c r="H98" s="31">
        <v>10000</v>
      </c>
      <c r="I98" s="32"/>
      <c r="J98" s="32"/>
      <c r="K98" s="33"/>
      <c r="L98" s="34"/>
      <c r="M98" s="34"/>
      <c r="N98" s="34"/>
      <c r="O98" s="35"/>
      <c r="P98" s="36" t="s">
        <v>33</v>
      </c>
      <c r="Q98" s="37">
        <v>7</v>
      </c>
      <c r="R98" s="37">
        <v>4</v>
      </c>
      <c r="S98" s="37" t="s">
        <v>33</v>
      </c>
      <c r="T98" s="38">
        <v>300</v>
      </c>
      <c r="U98" s="30" t="s">
        <v>303</v>
      </c>
      <c r="V98" s="45"/>
      <c r="W98" s="45"/>
      <c r="X98" s="46"/>
      <c r="Y98" s="46"/>
      <c r="Z98" s="47"/>
      <c r="AA98" s="48"/>
      <c r="AB98" s="49"/>
      <c r="AC98" s="33"/>
      <c r="AD98" s="34"/>
      <c r="AE98" s="34" t="s">
        <v>33</v>
      </c>
      <c r="AF98" s="52"/>
      <c r="AG98" s="52"/>
    </row>
    <row r="99" spans="4:33" ht="18" customHeight="1" x14ac:dyDescent="0.3">
      <c r="D99" s="28"/>
      <c r="E99" s="28"/>
      <c r="F99" s="29" t="s">
        <v>304</v>
      </c>
      <c r="G99" s="41" t="s">
        <v>305</v>
      </c>
      <c r="H99" s="31">
        <v>2302</v>
      </c>
      <c r="I99" s="32"/>
      <c r="J99" s="32"/>
      <c r="K99" s="33"/>
      <c r="L99" s="34"/>
      <c r="M99" s="34"/>
      <c r="N99" s="34"/>
      <c r="O99" s="35"/>
      <c r="P99" s="36" t="s">
        <v>33</v>
      </c>
      <c r="Q99" s="37">
        <v>8</v>
      </c>
      <c r="R99" s="37">
        <v>7</v>
      </c>
      <c r="S99" s="37" t="s">
        <v>33</v>
      </c>
      <c r="T99" s="38">
        <v>150</v>
      </c>
      <c r="U99" s="30" t="s">
        <v>306</v>
      </c>
      <c r="V99" s="45"/>
      <c r="W99" s="45"/>
      <c r="X99" s="46"/>
      <c r="Y99" s="46"/>
      <c r="Z99" s="47"/>
      <c r="AA99" s="48"/>
      <c r="AB99" s="49"/>
      <c r="AC99" s="33"/>
      <c r="AD99" s="34"/>
      <c r="AE99" s="34" t="s">
        <v>33</v>
      </c>
      <c r="AF99" s="52"/>
      <c r="AG99" s="52"/>
    </row>
    <row r="100" spans="4:33" ht="18" customHeight="1" x14ac:dyDescent="0.3">
      <c r="D100" s="28"/>
      <c r="E100" s="28"/>
      <c r="F100" s="29" t="s">
        <v>304</v>
      </c>
      <c r="G100" s="41" t="s">
        <v>305</v>
      </c>
      <c r="H100" s="31">
        <v>2302</v>
      </c>
      <c r="I100" s="32"/>
      <c r="J100" s="32"/>
      <c r="K100" s="33"/>
      <c r="L100" s="34"/>
      <c r="M100" s="34"/>
      <c r="N100" s="34"/>
      <c r="O100" s="35"/>
      <c r="P100" s="36" t="s">
        <v>33</v>
      </c>
      <c r="Q100" s="37">
        <v>9</v>
      </c>
      <c r="R100" s="37">
        <v>7</v>
      </c>
      <c r="S100" s="37" t="s">
        <v>33</v>
      </c>
      <c r="T100" s="38">
        <v>150</v>
      </c>
      <c r="U100" s="30" t="s">
        <v>307</v>
      </c>
      <c r="V100" s="45"/>
      <c r="W100" s="45"/>
      <c r="X100" s="46"/>
      <c r="Y100" s="46"/>
      <c r="Z100" s="47"/>
      <c r="AA100" s="48"/>
      <c r="AB100" s="49"/>
      <c r="AC100" s="33"/>
      <c r="AD100" s="34"/>
      <c r="AE100" s="34" t="s">
        <v>33</v>
      </c>
      <c r="AF100" s="52"/>
      <c r="AG100" s="52"/>
    </row>
    <row r="101" spans="4:33" ht="18" customHeight="1" x14ac:dyDescent="0.3">
      <c r="D101" s="28"/>
      <c r="E101" s="28"/>
      <c r="F101" s="29" t="s">
        <v>308</v>
      </c>
      <c r="G101" s="41" t="s">
        <v>309</v>
      </c>
      <c r="H101" s="31">
        <v>4505</v>
      </c>
      <c r="I101" s="32"/>
      <c r="J101" s="32"/>
      <c r="K101" s="33"/>
      <c r="L101" s="34"/>
      <c r="M101" s="34"/>
      <c r="N101" s="34"/>
      <c r="O101" s="35"/>
      <c r="P101" s="36" t="s">
        <v>33</v>
      </c>
      <c r="Q101" s="37">
        <v>7</v>
      </c>
      <c r="R101" s="37">
        <v>6</v>
      </c>
      <c r="S101" s="37" t="s">
        <v>33</v>
      </c>
      <c r="T101" s="38">
        <v>200</v>
      </c>
      <c r="U101" s="30" t="s">
        <v>310</v>
      </c>
      <c r="V101" s="45"/>
      <c r="W101" s="45"/>
      <c r="X101" s="46"/>
      <c r="Y101" s="46"/>
      <c r="Z101" s="47"/>
      <c r="AA101" s="48"/>
      <c r="AB101" s="49"/>
      <c r="AC101" s="33"/>
      <c r="AD101" s="34"/>
      <c r="AE101" s="34" t="s">
        <v>33</v>
      </c>
      <c r="AF101" s="52"/>
      <c r="AG101" s="52"/>
    </row>
    <row r="102" spans="4:33" ht="18" customHeight="1" x14ac:dyDescent="0.3">
      <c r="D102" s="28"/>
      <c r="E102" s="28"/>
      <c r="F102" s="29" t="s">
        <v>311</v>
      </c>
      <c r="G102" s="41" t="s">
        <v>312</v>
      </c>
      <c r="H102" s="31">
        <v>52000</v>
      </c>
      <c r="I102" s="32"/>
      <c r="J102" s="32"/>
      <c r="K102" s="33"/>
      <c r="L102" s="34"/>
      <c r="M102" s="34"/>
      <c r="N102" s="34"/>
      <c r="O102" s="35"/>
      <c r="P102" s="36" t="s">
        <v>33</v>
      </c>
      <c r="Q102" s="37">
        <v>8</v>
      </c>
      <c r="R102" s="37">
        <v>7</v>
      </c>
      <c r="S102" s="37" t="s">
        <v>33</v>
      </c>
      <c r="T102" s="38">
        <v>800</v>
      </c>
      <c r="U102" s="30" t="s">
        <v>313</v>
      </c>
      <c r="V102" s="45"/>
      <c r="W102" s="45"/>
      <c r="X102" s="46"/>
      <c r="Y102" s="46"/>
      <c r="Z102" s="47"/>
      <c r="AA102" s="48"/>
      <c r="AB102" s="49"/>
      <c r="AC102" s="33"/>
      <c r="AD102" s="34"/>
      <c r="AE102" s="34" t="s">
        <v>33</v>
      </c>
      <c r="AF102" s="52"/>
      <c r="AG102" s="52"/>
    </row>
    <row r="103" spans="4:33" ht="18" customHeight="1" x14ac:dyDescent="0.3">
      <c r="D103" s="28"/>
      <c r="E103" s="28"/>
      <c r="F103" s="29" t="s">
        <v>314</v>
      </c>
      <c r="G103" s="41" t="s">
        <v>315</v>
      </c>
      <c r="H103" s="31">
        <v>574</v>
      </c>
      <c r="I103" s="32"/>
      <c r="J103" s="32"/>
      <c r="K103" s="33"/>
      <c r="L103" s="34"/>
      <c r="M103" s="34"/>
      <c r="N103" s="34"/>
      <c r="O103" s="35"/>
      <c r="P103" s="36" t="s">
        <v>33</v>
      </c>
      <c r="Q103" s="37">
        <v>7</v>
      </c>
      <c r="R103" s="37">
        <v>4</v>
      </c>
      <c r="S103" s="37" t="s">
        <v>33</v>
      </c>
      <c r="T103" s="75">
        <v>50</v>
      </c>
      <c r="U103" s="30" t="s">
        <v>316</v>
      </c>
      <c r="V103" s="45"/>
      <c r="W103" s="45"/>
      <c r="X103" s="46"/>
      <c r="Y103" s="46"/>
      <c r="Z103" s="47"/>
      <c r="AA103" s="48"/>
      <c r="AB103" s="49"/>
      <c r="AC103" s="33"/>
      <c r="AD103" s="34"/>
      <c r="AE103" s="34" t="s">
        <v>33</v>
      </c>
      <c r="AF103" s="52"/>
      <c r="AG103" s="52"/>
    </row>
    <row r="104" spans="4:33" ht="18" customHeight="1" x14ac:dyDescent="0.3">
      <c r="D104" s="28"/>
      <c r="E104" s="28"/>
      <c r="F104" s="29" t="s">
        <v>317</v>
      </c>
      <c r="G104" s="41" t="s">
        <v>318</v>
      </c>
      <c r="H104" s="31">
        <v>21000</v>
      </c>
      <c r="I104" s="32"/>
      <c r="J104" s="32"/>
      <c r="K104" s="33"/>
      <c r="L104" s="34"/>
      <c r="M104" s="34"/>
      <c r="N104" s="34"/>
      <c r="O104" s="35"/>
      <c r="P104" s="36" t="s">
        <v>33</v>
      </c>
      <c r="Q104" s="37">
        <v>8</v>
      </c>
      <c r="R104" s="37">
        <v>6</v>
      </c>
      <c r="S104" s="37" t="s">
        <v>33</v>
      </c>
      <c r="T104" s="38">
        <v>400</v>
      </c>
      <c r="U104" s="30" t="s">
        <v>319</v>
      </c>
      <c r="V104" s="45"/>
      <c r="W104" s="45"/>
      <c r="X104" s="46"/>
      <c r="Y104" s="46"/>
      <c r="Z104" s="47"/>
      <c r="AA104" s="48"/>
      <c r="AB104" s="49"/>
      <c r="AC104" s="33"/>
      <c r="AD104" s="34"/>
      <c r="AE104" s="34" t="s">
        <v>33</v>
      </c>
      <c r="AF104" s="52"/>
      <c r="AG104" s="52"/>
    </row>
    <row r="105" spans="4:33" ht="18" customHeight="1" x14ac:dyDescent="0.3">
      <c r="D105" s="28"/>
      <c r="E105" s="28"/>
      <c r="F105" s="29" t="s">
        <v>320</v>
      </c>
      <c r="G105" s="41" t="s">
        <v>321</v>
      </c>
      <c r="H105" s="31">
        <v>10000</v>
      </c>
      <c r="I105" s="32"/>
      <c r="J105" s="32"/>
      <c r="K105" s="33"/>
      <c r="L105" s="34"/>
      <c r="M105" s="34"/>
      <c r="N105" s="34"/>
      <c r="O105" s="35"/>
      <c r="P105" s="36" t="s">
        <v>33</v>
      </c>
      <c r="Q105" s="37">
        <v>6</v>
      </c>
      <c r="R105" s="37">
        <v>6</v>
      </c>
      <c r="S105" s="37" t="s">
        <v>33</v>
      </c>
      <c r="T105" s="38">
        <v>300</v>
      </c>
      <c r="U105" s="30" t="s">
        <v>322</v>
      </c>
      <c r="V105" s="45"/>
      <c r="W105" s="45"/>
      <c r="X105" s="46"/>
      <c r="Y105" s="46"/>
      <c r="Z105" s="47">
        <v>5</v>
      </c>
      <c r="AA105" s="48">
        <v>2</v>
      </c>
      <c r="AB105" s="49">
        <v>2</v>
      </c>
      <c r="AC105" s="33"/>
      <c r="AD105" s="34"/>
      <c r="AE105" s="34" t="s">
        <v>33</v>
      </c>
      <c r="AF105" s="52"/>
      <c r="AG105" s="52"/>
    </row>
    <row r="106" spans="4:33" ht="18" customHeight="1" x14ac:dyDescent="0.3">
      <c r="D106" s="28"/>
      <c r="E106" s="28"/>
      <c r="F106" s="29" t="s">
        <v>323</v>
      </c>
      <c r="G106" s="41" t="s">
        <v>324</v>
      </c>
      <c r="H106" s="31">
        <v>13000</v>
      </c>
      <c r="I106" s="32"/>
      <c r="J106" s="32"/>
      <c r="K106" s="33"/>
      <c r="L106" s="34"/>
      <c r="M106" s="34"/>
      <c r="N106" s="34"/>
      <c r="O106" s="35"/>
      <c r="P106" s="36" t="s">
        <v>33</v>
      </c>
      <c r="Q106" s="37">
        <v>9</v>
      </c>
      <c r="R106" s="37">
        <v>6</v>
      </c>
      <c r="S106" s="37" t="s">
        <v>33</v>
      </c>
      <c r="T106" s="38">
        <v>400</v>
      </c>
      <c r="U106" s="30" t="s">
        <v>325</v>
      </c>
      <c r="V106" s="45"/>
      <c r="W106" s="45"/>
      <c r="X106" s="46"/>
      <c r="Y106" s="46"/>
      <c r="Z106" s="47"/>
      <c r="AA106" s="48"/>
      <c r="AB106" s="49"/>
      <c r="AC106" s="33"/>
      <c r="AD106" s="34"/>
      <c r="AE106" s="34" t="s">
        <v>33</v>
      </c>
      <c r="AF106" s="52"/>
      <c r="AG106" s="52"/>
    </row>
    <row r="107" spans="4:33" ht="18" customHeight="1" x14ac:dyDescent="0.3">
      <c r="D107" s="28"/>
      <c r="E107" s="28"/>
      <c r="F107" s="29" t="s">
        <v>326</v>
      </c>
      <c r="G107" s="41" t="s">
        <v>327</v>
      </c>
      <c r="H107" s="31">
        <v>12000</v>
      </c>
      <c r="I107" s="32"/>
      <c r="J107" s="32"/>
      <c r="K107" s="33"/>
      <c r="L107" s="34"/>
      <c r="M107" s="34"/>
      <c r="N107" s="34"/>
      <c r="O107" s="35"/>
      <c r="P107" s="36" t="s">
        <v>33</v>
      </c>
      <c r="Q107" s="37">
        <v>8</v>
      </c>
      <c r="R107" s="37">
        <v>6</v>
      </c>
      <c r="S107" s="37" t="s">
        <v>33</v>
      </c>
      <c r="T107" s="38">
        <v>400</v>
      </c>
      <c r="U107" s="30" t="s">
        <v>328</v>
      </c>
      <c r="V107" s="45"/>
      <c r="W107" s="45"/>
      <c r="X107" s="46"/>
      <c r="Y107" s="46"/>
      <c r="Z107" s="47"/>
      <c r="AA107" s="48"/>
      <c r="AB107" s="49"/>
      <c r="AC107" s="33"/>
      <c r="AD107" s="34"/>
      <c r="AE107" s="34" t="s">
        <v>33</v>
      </c>
      <c r="AF107" s="52"/>
      <c r="AG107" s="52"/>
    </row>
    <row r="108" spans="4:33" ht="18" customHeight="1" x14ac:dyDescent="0.3">
      <c r="D108" s="28"/>
      <c r="E108" s="28"/>
      <c r="F108" s="29" t="s">
        <v>329</v>
      </c>
      <c r="G108" s="41" t="s">
        <v>330</v>
      </c>
      <c r="H108" s="31">
        <v>14000</v>
      </c>
      <c r="I108" s="32"/>
      <c r="J108" s="32"/>
      <c r="K108" s="33"/>
      <c r="L108" s="34"/>
      <c r="M108" s="34"/>
      <c r="N108" s="34"/>
      <c r="O108" s="35"/>
      <c r="P108" s="36" t="s">
        <v>33</v>
      </c>
      <c r="Q108" s="37">
        <v>7</v>
      </c>
      <c r="R108" s="37">
        <v>6</v>
      </c>
      <c r="S108" s="37" t="s">
        <v>33</v>
      </c>
      <c r="T108" s="38">
        <v>400</v>
      </c>
      <c r="U108" s="30" t="s">
        <v>331</v>
      </c>
      <c r="V108" s="45"/>
      <c r="W108" s="45"/>
      <c r="X108" s="46"/>
      <c r="Y108" s="46"/>
      <c r="Z108" s="47">
        <v>12</v>
      </c>
      <c r="AA108" s="48">
        <v>11</v>
      </c>
      <c r="AB108" s="49">
        <v>6</v>
      </c>
      <c r="AC108" s="33"/>
      <c r="AD108" s="34"/>
      <c r="AE108" s="34" t="s">
        <v>33</v>
      </c>
      <c r="AF108" s="52"/>
      <c r="AG108" s="52"/>
    </row>
    <row r="109" spans="4:33" ht="18" customHeight="1" x14ac:dyDescent="0.3">
      <c r="D109" s="28"/>
      <c r="E109" s="28"/>
      <c r="F109" s="29" t="s">
        <v>332</v>
      </c>
      <c r="G109" s="41" t="s">
        <v>333</v>
      </c>
      <c r="H109" s="31">
        <v>10000</v>
      </c>
      <c r="I109" s="32"/>
      <c r="J109" s="32"/>
      <c r="K109" s="33"/>
      <c r="L109" s="34"/>
      <c r="M109" s="34"/>
      <c r="N109" s="34"/>
      <c r="O109" s="35"/>
      <c r="P109" s="36" t="s">
        <v>33</v>
      </c>
      <c r="Q109" s="37">
        <v>6</v>
      </c>
      <c r="R109" s="37">
        <v>6</v>
      </c>
      <c r="S109" s="37" t="s">
        <v>33</v>
      </c>
      <c r="T109" s="38">
        <v>300</v>
      </c>
      <c r="U109" s="30" t="s">
        <v>334</v>
      </c>
      <c r="V109" s="45"/>
      <c r="W109" s="45"/>
      <c r="X109" s="46"/>
      <c r="Y109" s="46"/>
      <c r="Z109" s="47"/>
      <c r="AA109" s="48"/>
      <c r="AB109" s="49"/>
      <c r="AC109" s="33"/>
      <c r="AD109" s="34"/>
      <c r="AE109" s="34" t="s">
        <v>33</v>
      </c>
      <c r="AF109" s="52"/>
      <c r="AG109" s="52"/>
    </row>
    <row r="110" spans="4:33" ht="30.75" customHeight="1" x14ac:dyDescent="0.3">
      <c r="D110" s="59" t="s">
        <v>41</v>
      </c>
      <c r="E110" s="60"/>
      <c r="F110" s="30">
        <f>COUNTA(合作跟踪表!$F$3:$F$109)</f>
        <v>105</v>
      </c>
      <c r="G110" s="61">
        <f>SUBTOTAL(109,tbl邀请[小红书链接])</f>
        <v>0</v>
      </c>
      <c r="H110" s="62"/>
      <c r="I110" s="63">
        <f>SUM(tbl邀请[笔记报价])</f>
        <v>100</v>
      </c>
      <c r="J110" s="64"/>
      <c r="K110" s="64"/>
      <c r="L110" s="30">
        <f>COUNTA(合作跟踪表!$L$3:$L$109)</f>
        <v>1</v>
      </c>
      <c r="M110" s="65"/>
      <c r="N110" s="63">
        <f>SUM(tbl邀请[拍单金额])</f>
        <v>159</v>
      </c>
      <c r="O110" s="61"/>
      <c r="P110" s="30">
        <f>COUNTIF(合作跟踪表!$P$3:$P$109,"是")</f>
        <v>107</v>
      </c>
      <c r="Q110" s="61"/>
      <c r="R110" s="61"/>
      <c r="S110" s="30">
        <f>COUNTIF(合作跟踪表!$S$3:$S$109,"是")</f>
        <v>107</v>
      </c>
      <c r="T110" s="63">
        <f>SUM(tbl邀请[结算金额])</f>
        <v>39950</v>
      </c>
      <c r="U110" s="66"/>
      <c r="V110" s="66"/>
      <c r="W110" s="66"/>
      <c r="X110" s="66"/>
      <c r="Y110" s="66"/>
      <c r="Z110" s="67"/>
      <c r="AA110" s="67"/>
      <c r="AB110" s="67"/>
      <c r="AC110" s="27"/>
      <c r="AD110" s="27"/>
      <c r="AE110" s="60"/>
      <c r="AF110" s="27"/>
      <c r="AG110" s="60"/>
    </row>
  </sheetData>
  <autoFilter ref="AI3:AM18" xr:uid="{2336B5E4-4A8E-4D6E-ACCD-BE65478C0308}"/>
  <phoneticPr fontId="3" type="noConversion"/>
  <conditionalFormatting sqref="U3:U109">
    <cfRule type="duplicateValues" dxfId="66" priority="2"/>
  </conditionalFormatting>
  <conditionalFormatting sqref="V4:AD20">
    <cfRule type="duplicateValues" dxfId="65" priority="1"/>
  </conditionalFormatting>
  <conditionalFormatting sqref="U24:U109">
    <cfRule type="duplicateValues" dxfId="64" priority="3"/>
  </conditionalFormatting>
  <conditionalFormatting sqref="F3:F109">
    <cfRule type="duplicateValues" dxfId="63" priority="4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109 S3:S109" xr:uid="{9C4A5C57-A15C-4AD4-98D6-A2A7352C4A3B}">
      <formula1>"是,否"</formula1>
    </dataValidation>
    <dataValidation type="list" allowBlank="1" showInputMessage="1" showErrorMessage="1" sqref="AE3:AE109" xr:uid="{5BFF56BC-F96B-44D7-8CAF-6031B6C6B6FE}">
      <formula1>"是"</formula1>
    </dataValidation>
    <dataValidation type="list" allowBlank="1" showInputMessage="1" showErrorMessage="1" sqref="AF3:AF109" xr:uid="{00000000-0002-0000-0000-000005000000}">
      <formula1>"视频,图文"</formula1>
    </dataValidation>
    <dataValidation errorStyle="information" allowBlank="1" showInputMessage="1" showErrorMessage="1" errorTitle="请下拉选择" error="请下拉选择" prompt="输入支付金额" sqref="T3:T109" xr:uid="{8F4B861B-D9E4-42E1-B0C2-A118628F0D4E}"/>
    <dataValidation type="list" allowBlank="1" showInputMessage="1" showErrorMessage="1" sqref="AD3:AD109" xr:uid="{0A240F84-EF09-4E76-9F44-3BEBE551780E}">
      <formula1>"已发"</formula1>
    </dataValidation>
    <dataValidation type="whole" errorStyle="information" allowBlank="1" showInputMessage="1" showErrorMessage="1" errorTitle="请填0-10整数" error="请填0-10整数" sqref="Q3:R109" xr:uid="{2BCFF3AD-D272-41B4-BE2A-8C48A973692C}">
      <formula1>0</formula1>
      <formula2>10</formula2>
    </dataValidation>
    <dataValidation allowBlank="1" showInputMessage="1" showErrorMessage="1" prompt="直接输入拍单日期" sqref="L3:L109" xr:uid="{6C8E5A81-B930-433A-AEA0-072B4DFFD9E2}"/>
    <dataValidation allowBlank="1" showInputMessage="1" showErrorMessage="1" prompt="公式自动计算" sqref="O3:O109" xr:uid="{ED4E8418-5488-4E4B-8666-8B1A78DC8289}"/>
  </dataValidations>
  <hyperlinks>
    <hyperlink ref="U58" r:id="rId1" display="https://www.xiaohongshu.com/discovery/item/5e54e4ac00000000010083a5?xhsshare=CopyLink&amp;appuid=5d5e75780000000001020ff0&amp;apptime=1582622424" xr:uid="{DEE229CD-9AC0-46BF-BF26-AF723274513A}"/>
    <hyperlink ref="U57" r:id="rId2" display="https://www.xiaohongshu.com/discovery/item/5e56223c00000000010095c9?xhsshare=CopyLink&amp;appuid=53f2f867b4c4d679eab37c36&amp;apptime=1582704981" xr:uid="{775B99C2-0534-47B5-B21C-4428229C4E92}"/>
    <hyperlink ref="U31" r:id="rId3" display="https://www.xiaohongshu.com/discovery/item/5e57287f000000000100301d?xhsshare=CopyLink&amp;appuid=5d45a3800000000010038b09&amp;apptime=1582770326" xr:uid="{4BB374B3-7F53-4219-B706-016121054167}"/>
    <hyperlink ref="U89" r:id="rId4" display="https://www.xiaohongshu.com/discovery/item/5e57236c000000000100208c?xhsshare=CopyLink&amp;appuid=5bea794204bbf000012a5087&amp;apptime=1582769060" xr:uid="{7B1E2D96-1E87-4E5F-836C-DE0AF47811C3}"/>
    <hyperlink ref="U4" r:id="rId5" display="https://www.xiaohongshu.com/discovery/item/5e578d8400000000010015a3?xhsshare=SinaWeibo&amp;appuid=5bbc8916995b09000120ace9&amp;apptime=1582796742" xr:uid="{8BE1B923-B434-4CFA-B25B-D7BF92218531}"/>
    <hyperlink ref="U11" r:id="rId6" display="https://www.xiaohongshu.com/discovery/item/5e57a4ff0000000001002755?xhsshare=SinaWeibo&amp;appuid=5c1737750000000007003d2f&amp;apptime=1582802810" xr:uid="{C0E545BE-DEFD-4240-9DD1-AE6A0AC06F5E}"/>
    <hyperlink ref="U5" r:id="rId7" display="https://www.xiaohongshu.com/discovery/item/5e57aa70000000000100a81d?xhsshare=CopyLink&amp;appuid=5b42240711be1059a582cc92&amp;apptime=1582803580" xr:uid="{FC3ED2BB-5C69-4EEA-830F-A937092F64ED}"/>
    <hyperlink ref="U3" r:id="rId8" display="https://www.xiaohongshu.com/discovery/item/5e57b9c50000000001009f7d?xhsshare=SinaWeibo&amp;appuid=5bf56ff52a46670001db7022&amp;apptime=1582807999" xr:uid="{C30B2943-25B2-43BA-8376-21487040AA3A}"/>
    <hyperlink ref="U51" r:id="rId9" display="https://www.xiaohongshu.com/discovery/item/5e5ba22f00000000010005ce?xhsshare=SinaWeibo&amp;appuid=59deeecfde5fb476ad840339&amp;apptime=1583063800" xr:uid="{64C82A90-2FA0-463B-ABD4-156DBA13B9E0}"/>
    <hyperlink ref="U48" r:id="rId10" display="https://www.xiaohongshu.com/discovery/item/5e579a4c000000000100b050?xhsshare=CopyLink&amp;appuid=5d4cf5ba000000001000da0a&amp;apptime=1582808682_x000a_" xr:uid="{085580D4-A0C3-407E-97DD-0581D09B49BD}"/>
    <hyperlink ref="U33" r:id="rId11" display="https://www.xiaohongshu.com/discovery/item/5e5b665e000000000100ac61?xhsshare=CopyLink&amp;appuid=5cfd0338000000001702b648&amp;apptime=1583056443_x000a_" xr:uid="{8BB7107D-2613-413F-A966-467F95EB9109}"/>
    <hyperlink ref="U38" r:id="rId12" display="https://www.xiaohongshu.com/discovery/item/5e5a5b15000000000100360b?xhsshare=CopyLink&amp;appuid=58ac61996a6a696ccbd6b1a7&amp;apptime=1582980802" xr:uid="{81E3C7B4-CC4F-4AF9-B86F-9562223C1C71}"/>
    <hyperlink ref="U32" r:id="rId13" display="https://www.xiaohongshu.com/discovery/item/5e5cb49700000000010098df?xhsshare=CopyLink&amp;appuid=5b929bf02045fe00017757ac&amp;apptime=1583134234" xr:uid="{79935907-8016-425C-81CF-583C83034594}"/>
    <hyperlink ref="U6" r:id="rId14" display="https://www.xiaohongshu.com/discovery/item/5e5e1f700000000001008192?xhsshare=CopyLink&amp;appuid=5d2d38d40000000010015687&amp;apptime=1583228555" xr:uid="{44641FBD-A597-4B8F-AE71-ED728CF19E99}"/>
    <hyperlink ref="U93" r:id="rId15" display="https://www.xiaohongshu.com/discovery/item/5e5f5fb40000000001008d23?xhsshare=SinaWeibo&amp;appuid=56a8e00c5e87e75f53591882&amp;apptime=1583309025" xr:uid="{D9228E17-77A0-40E9-BAB7-5FD13024D816}"/>
    <hyperlink ref="U91" r:id="rId16" display="https://www.xiaohongshu.com/discovery/item/5e6201ab00000000010013e8?xhsshare=CopyLink&amp;appuid=5c7a5bbb0000000012006edc&amp;apptime=1583483863" xr:uid="{213632F4-4D7E-4526-B295-948501BC3571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