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2º Periodo\Fisica I\Física Experimental\Trabalho Fisica Experimental\"/>
    </mc:Choice>
  </mc:AlternateContent>
  <xr:revisionPtr revIDLastSave="0" documentId="13_ncr:1_{4943447C-9CD0-4B69-8BBE-E7F6CEF5AAB5}" xr6:coauthVersionLast="46" xr6:coauthVersionMax="46" xr10:uidLastSave="{00000000-0000-0000-0000-000000000000}"/>
  <bookViews>
    <workbookView xWindow="-120" yWindow="-120" windowWidth="20730" windowHeight="11160" xr2:uid="{731B49AF-3473-4B7B-9750-B3EB0F275E50}"/>
  </bookViews>
  <sheets>
    <sheet name="dados 1" sheetId="1" r:id="rId1"/>
    <sheet name="dados 2" sheetId="11" r:id="rId2"/>
    <sheet name="dados 3" sheetId="10" r:id="rId3"/>
    <sheet name="dados 4" sheetId="9" r:id="rId4"/>
    <sheet name="dados 5" sheetId="8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7" i="9" l="1"/>
  <c r="C16" i="9"/>
  <c r="C2" i="9"/>
  <c r="E22" i="9"/>
  <c r="E22" i="10"/>
  <c r="E22" i="1"/>
  <c r="C18" i="1" s="1"/>
  <c r="E7" i="11"/>
  <c r="C16" i="11"/>
  <c r="C14" i="11"/>
  <c r="C12" i="11"/>
  <c r="C5" i="11"/>
  <c r="C2" i="11"/>
  <c r="F22" i="8"/>
  <c r="E22" i="8"/>
  <c r="C18" i="8" s="1"/>
  <c r="B22" i="8"/>
  <c r="F18" i="8"/>
  <c r="F7" i="8"/>
  <c r="F4" i="8"/>
  <c r="F2" i="8"/>
  <c r="F22" i="9"/>
  <c r="B22" i="9"/>
  <c r="F18" i="9"/>
  <c r="F7" i="9"/>
  <c r="F4" i="9"/>
  <c r="F2" i="9"/>
  <c r="F22" i="10"/>
  <c r="B22" i="10"/>
  <c r="F18" i="10"/>
  <c r="F7" i="10"/>
  <c r="F4" i="10"/>
  <c r="F2" i="10"/>
  <c r="F22" i="1"/>
  <c r="B22" i="1"/>
  <c r="F18" i="1"/>
  <c r="F7" i="1"/>
  <c r="F4" i="1"/>
  <c r="F2" i="1"/>
  <c r="F22" i="11"/>
  <c r="F18" i="11"/>
  <c r="F7" i="11"/>
  <c r="F4" i="11"/>
  <c r="F2" i="11"/>
  <c r="E22" i="11"/>
  <c r="C10" i="11" s="1"/>
  <c r="B22" i="11"/>
  <c r="C13" i="9" l="1"/>
  <c r="C6" i="9"/>
  <c r="C17" i="9"/>
  <c r="C7" i="9"/>
  <c r="C4" i="9"/>
  <c r="E13" i="9"/>
  <c r="E15" i="9" s="1"/>
  <c r="C18" i="9"/>
  <c r="C8" i="9"/>
  <c r="C19" i="9"/>
  <c r="C11" i="9"/>
  <c r="C3" i="9"/>
  <c r="C12" i="9"/>
  <c r="C18" i="10"/>
  <c r="C11" i="10"/>
  <c r="C4" i="11"/>
  <c r="C13" i="8"/>
  <c r="C4" i="8"/>
  <c r="C8" i="8"/>
  <c r="E13" i="8"/>
  <c r="E15" i="8" s="1"/>
  <c r="C19" i="8"/>
  <c r="C7" i="8"/>
  <c r="C3" i="8"/>
  <c r="C9" i="8"/>
  <c r="C14" i="8"/>
  <c r="C20" i="8"/>
  <c r="C15" i="8"/>
  <c r="C21" i="8"/>
  <c r="C5" i="8"/>
  <c r="C10" i="8"/>
  <c r="C17" i="8"/>
  <c r="C2" i="8"/>
  <c r="C6" i="8"/>
  <c r="C11" i="8"/>
  <c r="C16" i="8"/>
  <c r="C12" i="8"/>
  <c r="C9" i="9"/>
  <c r="C14" i="9"/>
  <c r="C20" i="9"/>
  <c r="C15" i="9"/>
  <c r="C21" i="9"/>
  <c r="C5" i="9"/>
  <c r="C10" i="9"/>
  <c r="C4" i="10"/>
  <c r="C8" i="10"/>
  <c r="E13" i="10"/>
  <c r="E15" i="10" s="1"/>
  <c r="C19" i="10"/>
  <c r="C17" i="10"/>
  <c r="C3" i="10"/>
  <c r="C9" i="10"/>
  <c r="C14" i="10"/>
  <c r="C20" i="10"/>
  <c r="C6" i="10"/>
  <c r="C16" i="10"/>
  <c r="C7" i="10"/>
  <c r="C13" i="10"/>
  <c r="C15" i="10"/>
  <c r="C21" i="10"/>
  <c r="C5" i="10"/>
  <c r="C10" i="10"/>
  <c r="C2" i="10"/>
  <c r="C12" i="10"/>
  <c r="C13" i="1"/>
  <c r="C4" i="1"/>
  <c r="C8" i="1"/>
  <c r="E13" i="1"/>
  <c r="E15" i="1" s="1"/>
  <c r="C19" i="1"/>
  <c r="C9" i="1"/>
  <c r="C14" i="1"/>
  <c r="C20" i="1"/>
  <c r="C11" i="1"/>
  <c r="C17" i="1"/>
  <c r="C3" i="1"/>
  <c r="C15" i="1"/>
  <c r="C21" i="1"/>
  <c r="C5" i="1"/>
  <c r="C10" i="1"/>
  <c r="C2" i="1"/>
  <c r="C16" i="1"/>
  <c r="C6" i="1"/>
  <c r="C7" i="1"/>
  <c r="C12" i="1"/>
  <c r="C11" i="11"/>
  <c r="C6" i="11"/>
  <c r="C17" i="11"/>
  <c r="C19" i="11"/>
  <c r="C15" i="11"/>
  <c r="C8" i="11"/>
  <c r="E13" i="11"/>
  <c r="E15" i="11" s="1"/>
  <c r="C20" i="11"/>
  <c r="C7" i="11"/>
  <c r="C18" i="11"/>
  <c r="C13" i="11"/>
  <c r="C3" i="11"/>
  <c r="C9" i="11"/>
  <c r="C21" i="11"/>
  <c r="C22" i="8" l="1"/>
  <c r="E2" i="8" s="1"/>
  <c r="E4" i="8" s="1"/>
  <c r="E9" i="8" s="1"/>
  <c r="E11" i="8" s="1"/>
  <c r="C22" i="9"/>
  <c r="E2" i="9" s="1"/>
  <c r="E4" i="9" s="1"/>
  <c r="C22" i="10"/>
  <c r="E2" i="10" s="1"/>
  <c r="E4" i="10" s="1"/>
  <c r="E7" i="10" s="1"/>
  <c r="C22" i="1"/>
  <c r="E2" i="1" s="1"/>
  <c r="E4" i="1" s="1"/>
  <c r="C22" i="11"/>
  <c r="E2" i="11" s="1"/>
  <c r="E4" i="11" s="1"/>
  <c r="E7" i="8" l="1"/>
  <c r="E9" i="9"/>
  <c r="E11" i="9" s="1"/>
  <c r="E9" i="10"/>
  <c r="E11" i="10" s="1"/>
  <c r="E9" i="1"/>
  <c r="E11" i="1" s="1"/>
  <c r="E7" i="1"/>
  <c r="E9" i="11"/>
  <c r="E11" i="11" s="1"/>
</calcChain>
</file>

<file path=xl/sharedStrings.xml><?xml version="1.0" encoding="utf-8"?>
<sst xmlns="http://schemas.openxmlformats.org/spreadsheetml/2006/main" count="145" uniqueCount="21">
  <si>
    <t>Unidade</t>
  </si>
  <si>
    <t>Medida</t>
  </si>
  <si>
    <t>(xi - x)^2</t>
  </si>
  <si>
    <t>Soma</t>
  </si>
  <si>
    <t>Incerteza Experimental</t>
  </si>
  <si>
    <t>Medida de referencia</t>
  </si>
  <si>
    <t>Média das medidas</t>
  </si>
  <si>
    <t>Desvio padrão média</t>
  </si>
  <si>
    <t>Desvio padrão</t>
  </si>
  <si>
    <t>Incerteza relativa</t>
  </si>
  <si>
    <t>m</t>
  </si>
  <si>
    <t>Discrepância relativa</t>
  </si>
  <si>
    <t>Valor provável</t>
  </si>
  <si>
    <t>%</t>
  </si>
  <si>
    <t>Precisão percentual</t>
  </si>
  <si>
    <t>Acurácia percentual</t>
  </si>
  <si>
    <t>m/s</t>
  </si>
  <si>
    <t>kg</t>
  </si>
  <si>
    <t>s</t>
  </si>
  <si>
    <t>Medidas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</si>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</sst>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3" formatCode="_-* #,##0.00_-;\-* #,##0.00_-;_-* &quot;-&quot;??_-;_-@_-"/>
    <numFmt numFmtId="164" formatCode="0.0"/>
    <numFmt numFmtId="165" formatCode="0.000"/>
    <numFmt numFmtId="166" formatCode="0.000000"/>
    <numFmt numFmtId="167" formatCode="0.0000"/>
    <numFmt numFmtId="168" formatCode="0.0000000"/>
    <numFmt numFmtId="169" formatCode="0.00000000"/>
    <numFmt numFmtId="170" formatCode="0.00000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1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64" fontId="0" fillId="3" borderId="1" xfId="0" applyNumberFormat="1" applyFill="1" applyBorder="1" applyAlignment="1">
      <alignment horizontal="center" vertical="center"/>
    </xf>
    <xf numFmtId="166" fontId="0" fillId="3" borderId="1" xfId="0" applyNumberFormat="1" applyFill="1" applyBorder="1" applyAlignment="1">
      <alignment horizontal="center" vertical="center"/>
    </xf>
    <xf numFmtId="167" fontId="0" fillId="3" borderId="1" xfId="0" applyNumberFormat="1" applyFill="1" applyBorder="1" applyAlignment="1">
      <alignment horizontal="center" vertical="center"/>
    </xf>
    <xf numFmtId="164" fontId="0" fillId="3" borderId="1" xfId="1" applyNumberFormat="1" applyFont="1" applyFill="1" applyBorder="1" applyAlignment="1">
      <alignment horizontal="center" vertical="center"/>
    </xf>
    <xf numFmtId="2" fontId="0" fillId="3" borderId="1" xfId="1" applyNumberFormat="1" applyFont="1" applyFill="1" applyBorder="1" applyAlignment="1">
      <alignment horizontal="center" vertical="center"/>
    </xf>
    <xf numFmtId="165" fontId="0" fillId="3" borderId="1" xfId="0" applyNumberFormat="1" applyFill="1" applyBorder="1" applyAlignment="1">
      <alignment horizontal="center" vertical="center"/>
    </xf>
    <xf numFmtId="2" fontId="0" fillId="3" borderId="1" xfId="0" applyNumberFormat="1" applyFill="1" applyBorder="1" applyAlignment="1">
      <alignment horizontal="center" vertical="center"/>
    </xf>
    <xf numFmtId="168" fontId="0" fillId="3" borderId="1" xfId="0" applyNumberFormat="1" applyFill="1" applyBorder="1" applyAlignment="1">
      <alignment horizontal="center" vertical="center"/>
    </xf>
    <xf numFmtId="169" fontId="0" fillId="3" borderId="1" xfId="0" applyNumberFormat="1" applyFill="1" applyBorder="1" applyAlignment="1">
      <alignment horizontal="center" vertical="center"/>
    </xf>
    <xf numFmtId="170" fontId="0" fillId="3" borderId="1" xfId="0" applyNumberFormat="1" applyFill="1" applyBorder="1" applyAlignment="1">
      <alignment horizontal="center" vertical="center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2065A-A7A4-4CD5-AF2A-A61C0869B4E0}">
  <dimension ref="A1:N22"/>
  <sheetViews>
    <sheetView showGridLines="0" tabSelected="1" zoomScale="89" workbookViewId="0">
      <selection activeCell="J13" sqref="J13"/>
    </sheetView>
  </sheetViews>
  <sheetFormatPr defaultRowHeight="15" x14ac:dyDescent="0.25"/>
  <cols>
    <col min="1" max="1" width="10.7109375" customWidth="1"/>
    <col min="2" max="2" width="21" customWidth="1"/>
    <col min="3" max="3" width="22.85546875" customWidth="1"/>
    <col min="4" max="4" width="8.42578125" customWidth="1"/>
    <col min="5" max="5" width="25" customWidth="1"/>
    <col min="6" max="6" width="10.7109375" customWidth="1"/>
    <col min="7" max="7" width="29.42578125" customWidth="1"/>
    <col min="8" max="14" width="10.7109375" customWidth="1"/>
  </cols>
  <sheetData>
    <row r="1" spans="1:14" x14ac:dyDescent="0.25">
      <c r="A1" s="4" t="s">
        <v>1</v>
      </c>
      <c r="B1" s="4" t="s">
        <v>19</v>
      </c>
      <c r="C1" s="2" t="s">
        <v>2</v>
      </c>
      <c r="E1" s="2" t="s">
        <v>7</v>
      </c>
      <c r="F1" s="2" t="s">
        <v>0</v>
      </c>
      <c r="I1" s="1"/>
      <c r="J1" s="1"/>
      <c r="K1" s="1"/>
      <c r="L1" s="1"/>
      <c r="M1" s="1"/>
      <c r="N1" s="1"/>
    </row>
    <row r="2" spans="1:14" x14ac:dyDescent="0.25">
      <c r="A2" s="5">
        <v>1</v>
      </c>
      <c r="B2" s="6">
        <v>15.1</v>
      </c>
      <c r="C2" s="6">
        <f>(B2-E22)^2</f>
        <v>7.2249999999998427E-3</v>
      </c>
      <c r="E2" s="9">
        <f>SQRT(C22/(COUNT(A2:A21)*(COUNT(A2:A21)-1)))</f>
        <v>4.4292686814678066E-2</v>
      </c>
      <c r="F2" s="6" t="str">
        <f>F20</f>
        <v>m</v>
      </c>
      <c r="I2" s="1"/>
      <c r="J2" s="1"/>
      <c r="K2" s="1"/>
      <c r="L2" s="1"/>
      <c r="M2" s="1"/>
      <c r="N2" s="1"/>
    </row>
    <row r="3" spans="1:14" x14ac:dyDescent="0.25">
      <c r="A3" s="5">
        <v>2</v>
      </c>
      <c r="B3" s="6">
        <v>15.2</v>
      </c>
      <c r="C3" s="6">
        <f>(B3-E22)^2</f>
        <v>2.2500000000001704E-4</v>
      </c>
      <c r="E3" s="2" t="s">
        <v>8</v>
      </c>
      <c r="F3" s="2" t="s">
        <v>0</v>
      </c>
      <c r="I3" s="1"/>
      <c r="J3" s="1"/>
      <c r="K3" s="1"/>
      <c r="L3" s="1"/>
      <c r="M3" s="1"/>
      <c r="N3" s="1"/>
    </row>
    <row r="4" spans="1:14" x14ac:dyDescent="0.25">
      <c r="A4" s="5">
        <v>3</v>
      </c>
      <c r="B4" s="6">
        <v>15.6</v>
      </c>
      <c r="C4" s="6">
        <f>(B4-E22)^2</f>
        <v>0.17222500000000077</v>
      </c>
      <c r="E4" s="9">
        <f>SQRT(E2^2+E18^2)</f>
        <v>0.10937020666188374</v>
      </c>
      <c r="F4" s="6" t="str">
        <f>F20</f>
        <v>m</v>
      </c>
      <c r="I4" s="1"/>
      <c r="J4" s="1"/>
      <c r="K4" s="1"/>
      <c r="L4" s="1"/>
      <c r="M4" s="1"/>
      <c r="N4" s="1"/>
    </row>
    <row r="5" spans="1:14" x14ac:dyDescent="0.25">
      <c r="A5" s="5">
        <v>4</v>
      </c>
      <c r="B5" s="6">
        <v>15.2</v>
      </c>
      <c r="C5" s="6">
        <f>(B5-E22)^2</f>
        <v>2.2500000000001704E-4</v>
      </c>
      <c r="I5" s="1"/>
      <c r="J5" s="1"/>
      <c r="K5" s="1"/>
      <c r="L5" s="1"/>
      <c r="M5" s="1"/>
      <c r="N5" s="1"/>
    </row>
    <row r="6" spans="1:14" x14ac:dyDescent="0.25">
      <c r="A6" s="5">
        <v>5</v>
      </c>
      <c r="B6" s="6">
        <v>15.3</v>
      </c>
      <c r="C6" s="6">
        <f>(B6-E22)^2</f>
        <v>1.3225000000000457E-2</v>
      </c>
      <c r="E6" s="2" t="s">
        <v>12</v>
      </c>
      <c r="F6" s="2" t="s">
        <v>0</v>
      </c>
      <c r="I6" s="1"/>
      <c r="J6" s="1"/>
      <c r="K6" s="1"/>
      <c r="L6" s="1"/>
      <c r="M6" s="1"/>
      <c r="N6" s="1"/>
    </row>
    <row r="7" spans="1:14" x14ac:dyDescent="0.25">
      <c r="A7" s="5">
        <v>6</v>
      </c>
      <c r="B7" s="6">
        <v>14.9</v>
      </c>
      <c r="C7" s="6">
        <f>(B7-E22)^2</f>
        <v>8.1224999999999062E-2</v>
      </c>
      <c r="E7" s="10" t="str">
        <f>ROUND(E22,1)&amp;" ± "&amp;ROUND(E4,1)</f>
        <v>15,2 ± 0,1</v>
      </c>
      <c r="F7" s="6" t="str">
        <f>F20</f>
        <v>m</v>
      </c>
      <c r="I7" s="1"/>
      <c r="J7" s="1"/>
      <c r="K7" s="1"/>
      <c r="L7" s="1"/>
      <c r="M7" s="1"/>
      <c r="N7" s="1"/>
    </row>
    <row r="8" spans="1:14" x14ac:dyDescent="0.25">
      <c r="A8" s="5">
        <v>7</v>
      </c>
      <c r="B8" s="6">
        <v>15.4</v>
      </c>
      <c r="C8" s="6">
        <f>(B8-E22)^2</f>
        <v>4.6225000000000703E-2</v>
      </c>
      <c r="E8" s="2" t="s">
        <v>9</v>
      </c>
      <c r="F8" s="2" t="s">
        <v>0</v>
      </c>
      <c r="I8" s="1"/>
      <c r="J8" s="1"/>
      <c r="K8" s="1"/>
      <c r="L8" s="1"/>
      <c r="M8" s="1"/>
      <c r="N8" s="1"/>
    </row>
    <row r="9" spans="1:14" x14ac:dyDescent="0.25">
      <c r="A9" s="5">
        <v>8</v>
      </c>
      <c r="B9" s="6">
        <v>15.3</v>
      </c>
      <c r="C9" s="6">
        <f>(B9-E22)^2</f>
        <v>1.3225000000000457E-2</v>
      </c>
      <c r="E9" s="11">
        <f>SQRT((E4/E22)^2)*100</f>
        <v>0.72025160791494069</v>
      </c>
      <c r="F9" s="6" t="s">
        <v>13</v>
      </c>
      <c r="G9" s="1"/>
      <c r="H9" s="1"/>
      <c r="I9" s="1"/>
      <c r="J9" s="1"/>
      <c r="K9" s="1"/>
      <c r="L9" s="1"/>
      <c r="M9" s="1"/>
      <c r="N9" s="1"/>
    </row>
    <row r="10" spans="1:14" x14ac:dyDescent="0.25">
      <c r="A10" s="5">
        <v>9</v>
      </c>
      <c r="B10" s="6">
        <v>15.2</v>
      </c>
      <c r="C10" s="6">
        <f>(B10-E22)^2</f>
        <v>2.2500000000001704E-4</v>
      </c>
      <c r="E10" s="2" t="s">
        <v>14</v>
      </c>
      <c r="F10" s="2" t="s">
        <v>0</v>
      </c>
      <c r="G10" s="1"/>
      <c r="H10" s="1"/>
      <c r="I10" s="1"/>
      <c r="J10" s="1"/>
      <c r="K10" s="1"/>
      <c r="L10" s="1"/>
      <c r="M10" s="1"/>
      <c r="N10" s="1"/>
    </row>
    <row r="11" spans="1:14" x14ac:dyDescent="0.25">
      <c r="A11" s="5">
        <v>10</v>
      </c>
      <c r="B11" s="6">
        <v>14.9</v>
      </c>
      <c r="C11" s="6">
        <f>(B11-E22)^2</f>
        <v>8.1224999999999062E-2</v>
      </c>
      <c r="E11" s="11">
        <f>100-E9</f>
        <v>99.279748392085054</v>
      </c>
      <c r="F11" s="6" t="s">
        <v>13</v>
      </c>
      <c r="G11" s="1"/>
      <c r="H11" s="1"/>
      <c r="I11" s="1"/>
      <c r="J11" s="1"/>
      <c r="K11" s="1"/>
      <c r="L11" s="1"/>
      <c r="M11" s="1"/>
    </row>
    <row r="12" spans="1:14" x14ac:dyDescent="0.25">
      <c r="A12" s="5">
        <v>11</v>
      </c>
      <c r="B12" s="6">
        <v>15.3</v>
      </c>
      <c r="C12" s="6">
        <f>(B12-E22)^2</f>
        <v>1.3225000000000457E-2</v>
      </c>
      <c r="E12" s="2" t="s">
        <v>11</v>
      </c>
      <c r="F12" s="2" t="s">
        <v>0</v>
      </c>
      <c r="G12" s="1"/>
      <c r="H12" s="1"/>
      <c r="I12" s="1"/>
      <c r="J12" s="1"/>
      <c r="K12" s="1"/>
      <c r="L12" s="1"/>
      <c r="M12" s="1"/>
    </row>
    <row r="13" spans="1:14" x14ac:dyDescent="0.25">
      <c r="A13" s="5">
        <v>12</v>
      </c>
      <c r="B13" s="6">
        <v>15.2</v>
      </c>
      <c r="C13" s="6">
        <f>(B13-E22)^2</f>
        <v>2.2500000000001704E-4</v>
      </c>
      <c r="E13" s="11">
        <f>SQRT(((E22-E20)/E20)^2)*100</f>
        <v>0.75163398692811756</v>
      </c>
      <c r="F13" s="6" t="s">
        <v>13</v>
      </c>
      <c r="G13" s="1"/>
      <c r="H13" s="1"/>
      <c r="I13" s="1"/>
      <c r="J13" s="1"/>
      <c r="K13" s="1"/>
      <c r="L13" s="1"/>
      <c r="M13" s="1"/>
      <c r="N13" s="1"/>
    </row>
    <row r="14" spans="1:14" x14ac:dyDescent="0.25">
      <c r="A14" s="5">
        <v>13</v>
      </c>
      <c r="B14" s="6">
        <v>15.2</v>
      </c>
      <c r="C14" s="6">
        <f>(B14-E22)^2</f>
        <v>2.2500000000001704E-4</v>
      </c>
      <c r="E14" s="2" t="s">
        <v>15</v>
      </c>
      <c r="F14" s="2" t="s">
        <v>0</v>
      </c>
      <c r="G14" s="1"/>
      <c r="H14" s="1"/>
      <c r="I14" s="1"/>
      <c r="J14" s="1"/>
      <c r="K14" s="1"/>
      <c r="L14" s="1"/>
      <c r="M14" s="1"/>
      <c r="N14" s="1"/>
    </row>
    <row r="15" spans="1:14" x14ac:dyDescent="0.25">
      <c r="A15" s="5">
        <v>14</v>
      </c>
      <c r="B15" s="6">
        <v>15.1</v>
      </c>
      <c r="C15" s="6">
        <f>(B15-E22)^2</f>
        <v>7.2249999999998427E-3</v>
      </c>
      <c r="E15" s="11">
        <f>100-E13</f>
        <v>99.248366013071887</v>
      </c>
      <c r="F15" s="6" t="s">
        <v>13</v>
      </c>
      <c r="G15" s="1"/>
      <c r="H15" s="1"/>
      <c r="I15" s="1"/>
      <c r="J15" s="1"/>
      <c r="K15" s="1"/>
      <c r="L15" s="1"/>
      <c r="M15" s="1"/>
      <c r="N15" s="1"/>
    </row>
    <row r="16" spans="1:14" x14ac:dyDescent="0.25">
      <c r="A16" s="5">
        <v>15</v>
      </c>
      <c r="B16" s="6">
        <v>15.6</v>
      </c>
      <c r="C16" s="6">
        <f>(B16-E22)^2</f>
        <v>0.17222500000000077</v>
      </c>
      <c r="G16" s="1"/>
      <c r="H16" s="1"/>
      <c r="I16" s="1"/>
      <c r="J16" s="1"/>
      <c r="K16" s="1"/>
      <c r="L16" s="1"/>
      <c r="M16" s="1"/>
      <c r="N16" s="1"/>
    </row>
    <row r="17" spans="1:14" x14ac:dyDescent="0.25">
      <c r="A17" s="5">
        <v>16</v>
      </c>
      <c r="B17" s="7">
        <v>15</v>
      </c>
      <c r="C17" s="8">
        <f>(B17-E22)^2</f>
        <v>3.4224999999999527E-2</v>
      </c>
      <c r="E17" s="3" t="s">
        <v>4</v>
      </c>
      <c r="F17" s="2" t="s">
        <v>0</v>
      </c>
      <c r="G17" s="1"/>
      <c r="H17" s="1"/>
      <c r="I17" s="1"/>
      <c r="J17" s="1"/>
      <c r="K17" s="1"/>
      <c r="L17" s="1"/>
      <c r="M17" s="1"/>
      <c r="N17" s="1"/>
    </row>
    <row r="18" spans="1:14" x14ac:dyDescent="0.25">
      <c r="A18" s="5">
        <v>17</v>
      </c>
      <c r="B18" s="6">
        <v>15.2</v>
      </c>
      <c r="C18" s="6">
        <f>(B18-E22)^2</f>
        <v>2.2500000000001704E-4</v>
      </c>
      <c r="E18" s="6">
        <v>0.1</v>
      </c>
      <c r="F18" s="6" t="str">
        <f>F20</f>
        <v>m</v>
      </c>
      <c r="G18" s="1"/>
      <c r="H18" s="1"/>
      <c r="I18" s="1"/>
      <c r="J18" s="1"/>
      <c r="K18" s="1"/>
      <c r="L18" s="1"/>
      <c r="M18" s="1"/>
      <c r="N18" s="1"/>
    </row>
    <row r="19" spans="1:14" x14ac:dyDescent="0.25">
      <c r="A19" s="5">
        <v>18</v>
      </c>
      <c r="B19" s="7">
        <v>15</v>
      </c>
      <c r="C19" s="8">
        <f>(B19-E22)^2</f>
        <v>3.4224999999999527E-2</v>
      </c>
      <c r="E19" s="2" t="s">
        <v>5</v>
      </c>
      <c r="F19" s="2" t="s">
        <v>0</v>
      </c>
      <c r="G19" s="1"/>
      <c r="H19" s="1"/>
      <c r="I19" s="1"/>
      <c r="J19" s="1"/>
      <c r="K19" s="1"/>
    </row>
    <row r="20" spans="1:14" x14ac:dyDescent="0.25">
      <c r="A20" s="5">
        <v>19</v>
      </c>
      <c r="B20" s="7">
        <v>15</v>
      </c>
      <c r="C20" s="8">
        <f>(B20-E22)^2</f>
        <v>3.4224999999999527E-2</v>
      </c>
      <c r="E20" s="6">
        <v>15.3</v>
      </c>
      <c r="F20" s="6" t="s">
        <v>10</v>
      </c>
      <c r="G20" s="1"/>
      <c r="H20" s="1"/>
      <c r="I20" s="1"/>
      <c r="J20" s="1"/>
      <c r="K20" s="1"/>
    </row>
    <row r="21" spans="1:14" x14ac:dyDescent="0.25">
      <c r="A21" s="5">
        <v>20</v>
      </c>
      <c r="B21" s="7">
        <v>15</v>
      </c>
      <c r="C21" s="8">
        <f>(B21-E22)^2</f>
        <v>3.4224999999999527E-2</v>
      </c>
      <c r="E21" s="2" t="s">
        <v>6</v>
      </c>
      <c r="F21" s="2" t="s">
        <v>0</v>
      </c>
      <c r="G21" s="1"/>
      <c r="H21" s="1"/>
      <c r="I21" s="1"/>
      <c r="J21" s="1"/>
      <c r="K21" s="1"/>
    </row>
    <row r="22" spans="1:14" x14ac:dyDescent="0.25">
      <c r="A22" s="2" t="s">
        <v>3</v>
      </c>
      <c r="B22" s="2">
        <f>SUM(B2:B21)</f>
        <v>303.7</v>
      </c>
      <c r="C22" s="2">
        <f>SUM(C2:C21)</f>
        <v>0.7454999999999995</v>
      </c>
      <c r="E22" s="12">
        <f>AVERAGE(B2:B21)</f>
        <v>15.184999999999999</v>
      </c>
      <c r="F22" s="6" t="str">
        <f>F20</f>
        <v>m</v>
      </c>
      <c r="G22" s="1"/>
      <c r="H22" s="1"/>
      <c r="I22" s="1"/>
      <c r="J22" s="1"/>
      <c r="K22" s="1"/>
      <c r="L22" s="1"/>
      <c r="M22" s="1"/>
      <c r="N22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D6988-D0B4-4538-A40C-E311DEE1E850}">
  <dimension ref="A1:N22"/>
  <sheetViews>
    <sheetView showGridLines="0" zoomScale="89" workbookViewId="0">
      <selection activeCell="B2" sqref="B2"/>
    </sheetView>
  </sheetViews>
  <sheetFormatPr defaultRowHeight="15" x14ac:dyDescent="0.25"/>
  <cols>
    <col min="1" max="1" width="10.7109375" customWidth="1"/>
    <col min="2" max="2" width="21" customWidth="1"/>
    <col min="3" max="3" width="22.85546875" customWidth="1"/>
    <col min="4" max="4" width="8.42578125" customWidth="1"/>
    <col min="5" max="5" width="25" customWidth="1"/>
    <col min="6" max="6" width="10.7109375" customWidth="1"/>
    <col min="7" max="7" width="29.42578125" customWidth="1"/>
    <col min="8" max="14" width="10.7109375" customWidth="1"/>
  </cols>
  <sheetData>
    <row r="1" spans="1:14" x14ac:dyDescent="0.25">
      <c r="A1" s="4" t="s">
        <v>1</v>
      </c>
      <c r="B1" s="4" t="s">
        <v>19</v>
      </c>
      <c r="C1" s="2" t="s">
        <v>2</v>
      </c>
      <c r="E1" s="2" t="s">
        <v>7</v>
      </c>
      <c r="F1" s="2" t="s">
        <v>0</v>
      </c>
      <c r="I1" s="1"/>
      <c r="J1" s="1"/>
      <c r="K1" s="1"/>
      <c r="L1" s="1"/>
      <c r="M1" s="1"/>
      <c r="N1" s="1"/>
    </row>
    <row r="2" spans="1:14" x14ac:dyDescent="0.25">
      <c r="A2" s="5">
        <v>1</v>
      </c>
      <c r="B2" s="6">
        <v>5.0919999999999996</v>
      </c>
      <c r="C2" s="16">
        <f>(B2-E22)^2</f>
        <v>3.1922500000001753E-5</v>
      </c>
      <c r="E2" s="9">
        <f>SQRT(C22/(COUNT(A2:A21)*(COUNT(A2:A21)-1)))</f>
        <v>5.4595522276387936E-3</v>
      </c>
      <c r="F2" s="6" t="str">
        <f>F20</f>
        <v>m/s</v>
      </c>
      <c r="I2" s="1"/>
      <c r="J2" s="1"/>
      <c r="K2" s="1"/>
      <c r="L2" s="1"/>
      <c r="M2" s="1"/>
      <c r="N2" s="1"/>
    </row>
    <row r="3" spans="1:14" x14ac:dyDescent="0.25">
      <c r="A3" s="5">
        <v>2</v>
      </c>
      <c r="B3" s="6">
        <v>5.1239999999999997</v>
      </c>
      <c r="C3" s="6">
        <f>(B3-E22)^2</f>
        <v>6.9432249999999338E-4</v>
      </c>
      <c r="E3" s="2" t="s">
        <v>8</v>
      </c>
      <c r="F3" s="2" t="s">
        <v>0</v>
      </c>
      <c r="I3" s="1"/>
      <c r="J3" s="1"/>
      <c r="K3" s="1"/>
      <c r="L3" s="1"/>
      <c r="M3" s="1"/>
      <c r="N3" s="1"/>
    </row>
    <row r="4" spans="1:14" x14ac:dyDescent="0.25">
      <c r="A4" s="5">
        <v>3</v>
      </c>
      <c r="B4" s="6">
        <v>5.0640000000000001</v>
      </c>
      <c r="C4" s="6">
        <f>(B4-E22)^2</f>
        <v>1.1323224999999822E-3</v>
      </c>
      <c r="E4" s="9">
        <f>SQRT(E2^2+E18^2)</f>
        <v>5.550379313733045E-3</v>
      </c>
      <c r="F4" s="6" t="str">
        <f>F20</f>
        <v>m/s</v>
      </c>
      <c r="I4" s="1"/>
      <c r="J4" s="1"/>
      <c r="K4" s="1"/>
      <c r="L4" s="1"/>
      <c r="M4" s="1"/>
      <c r="N4" s="1"/>
    </row>
    <row r="5" spans="1:14" x14ac:dyDescent="0.25">
      <c r="A5" s="5">
        <v>4</v>
      </c>
      <c r="B5" s="6">
        <v>5.1070000000000002</v>
      </c>
      <c r="C5" s="16">
        <f>(B5-E22)^2</f>
        <v>8.7422500000007737E-5</v>
      </c>
      <c r="I5" s="1"/>
      <c r="J5" s="1"/>
      <c r="K5" s="1"/>
      <c r="L5" s="1"/>
      <c r="M5" s="1"/>
      <c r="N5" s="1"/>
    </row>
    <row r="6" spans="1:14" x14ac:dyDescent="0.25">
      <c r="A6" s="5">
        <v>5</v>
      </c>
      <c r="B6" s="6">
        <v>5.0540000000000003</v>
      </c>
      <c r="C6" s="6">
        <f>(B6-E22)^2</f>
        <v>1.9053224999999584E-3</v>
      </c>
      <c r="E6" s="2" t="s">
        <v>12</v>
      </c>
      <c r="F6" s="2" t="s">
        <v>0</v>
      </c>
      <c r="I6" s="1"/>
      <c r="J6" s="1"/>
      <c r="K6" s="1"/>
      <c r="L6" s="1"/>
      <c r="M6" s="1"/>
      <c r="N6" s="1"/>
    </row>
    <row r="7" spans="1:14" x14ac:dyDescent="0.25">
      <c r="A7" s="5">
        <v>6</v>
      </c>
      <c r="B7" s="6">
        <v>5.1280000000000001</v>
      </c>
      <c r="C7" s="6">
        <f>(B7-E22)^2</f>
        <v>9.2112250000001949E-4</v>
      </c>
      <c r="E7" s="10" t="str">
        <f>ROUND(E22,3)&amp;" ± "&amp;ROUND(E4,3)</f>
        <v>5,098 ± 0,006</v>
      </c>
      <c r="F7" s="6" t="str">
        <f>F20</f>
        <v>m/s</v>
      </c>
      <c r="I7" s="1"/>
      <c r="J7" s="1"/>
      <c r="K7" s="1"/>
      <c r="L7" s="1"/>
      <c r="M7" s="1"/>
      <c r="N7" s="1"/>
    </row>
    <row r="8" spans="1:14" x14ac:dyDescent="0.25">
      <c r="A8" s="5">
        <v>7</v>
      </c>
      <c r="B8" s="6">
        <v>5.085</v>
      </c>
      <c r="C8" s="6">
        <f>(B8-E22)^2</f>
        <v>1.6002249999999565E-4</v>
      </c>
      <c r="E8" s="2" t="s">
        <v>9</v>
      </c>
      <c r="F8" s="2" t="s">
        <v>0</v>
      </c>
      <c r="I8" s="1"/>
      <c r="J8" s="1"/>
      <c r="K8" s="1"/>
      <c r="L8" s="1"/>
      <c r="M8" s="1"/>
      <c r="N8" s="1"/>
    </row>
    <row r="9" spans="1:14" x14ac:dyDescent="0.25">
      <c r="A9" s="5">
        <v>8</v>
      </c>
      <c r="B9" s="6">
        <v>5.1120000000000001</v>
      </c>
      <c r="C9" s="6">
        <f>(B9-E22)^2</f>
        <v>2.059225000000088E-4</v>
      </c>
      <c r="E9" s="11">
        <f>SQRT((E4/E22)^2)*100</f>
        <v>0.10888113765623465</v>
      </c>
      <c r="F9" s="6" t="s">
        <v>13</v>
      </c>
      <c r="G9" s="1"/>
      <c r="H9" s="1"/>
      <c r="I9" s="1"/>
      <c r="J9" s="1"/>
      <c r="K9" s="1"/>
      <c r="L9" s="1"/>
      <c r="M9" s="1"/>
      <c r="N9" s="1"/>
    </row>
    <row r="10" spans="1:14" x14ac:dyDescent="0.25">
      <c r="A10" s="5">
        <v>9</v>
      </c>
      <c r="B10" s="6">
        <v>5.0789999999999997</v>
      </c>
      <c r="C10" s="6">
        <f>(B10-E22)^2</f>
        <v>3.4782250000000209E-4</v>
      </c>
      <c r="E10" s="2" t="s">
        <v>14</v>
      </c>
      <c r="F10" s="2" t="s">
        <v>0</v>
      </c>
      <c r="G10" s="1"/>
      <c r="H10" s="1"/>
      <c r="I10" s="1"/>
      <c r="J10" s="1"/>
      <c r="K10" s="1"/>
      <c r="L10" s="1"/>
      <c r="M10" s="1"/>
      <c r="N10" s="1"/>
    </row>
    <row r="11" spans="1:14" x14ac:dyDescent="0.25">
      <c r="A11" s="5">
        <v>10</v>
      </c>
      <c r="B11" s="6">
        <v>5.1130000000000004</v>
      </c>
      <c r="C11" s="6">
        <f>(B11-E22)^2</f>
        <v>2.3562250000001969E-4</v>
      </c>
      <c r="E11" s="11">
        <f>100-E9</f>
        <v>99.89111886234376</v>
      </c>
      <c r="F11" s="6" t="s">
        <v>13</v>
      </c>
      <c r="G11" s="1"/>
      <c r="H11" s="1"/>
      <c r="I11" s="1"/>
      <c r="J11" s="1"/>
      <c r="K11" s="1"/>
      <c r="L11" s="1"/>
      <c r="M11" s="1"/>
    </row>
    <row r="12" spans="1:14" x14ac:dyDescent="0.25">
      <c r="A12" s="5">
        <v>11</v>
      </c>
      <c r="B12" s="6">
        <v>5.0970000000000004</v>
      </c>
      <c r="C12" s="16">
        <f>(B12-E22)^2</f>
        <v>4.2249999999918529E-7</v>
      </c>
      <c r="E12" s="2" t="s">
        <v>11</v>
      </c>
      <c r="F12" s="2" t="s">
        <v>0</v>
      </c>
      <c r="G12" s="1"/>
      <c r="H12" s="1"/>
      <c r="I12" s="1"/>
      <c r="J12" s="1"/>
      <c r="K12" s="1"/>
      <c r="L12" s="1"/>
      <c r="M12" s="1"/>
    </row>
    <row r="13" spans="1:14" x14ac:dyDescent="0.25">
      <c r="A13" s="5">
        <v>12</v>
      </c>
      <c r="B13" s="12">
        <v>5.07</v>
      </c>
      <c r="C13" s="6">
        <f>(B13-E22)^2</f>
        <v>7.6452249999997286E-4</v>
      </c>
      <c r="E13" s="11">
        <f>SQRT(((E22-E20)/E20)^2)*100</f>
        <v>2.9828282828282751</v>
      </c>
      <c r="F13" s="6" t="s">
        <v>13</v>
      </c>
      <c r="G13" s="1"/>
      <c r="H13" s="1"/>
      <c r="I13" s="1"/>
      <c r="J13" s="1"/>
      <c r="K13" s="1"/>
      <c r="L13" s="1"/>
      <c r="M13" s="1"/>
      <c r="N13" s="1"/>
    </row>
    <row r="14" spans="1:14" x14ac:dyDescent="0.25">
      <c r="A14" s="5">
        <v>13</v>
      </c>
      <c r="B14" s="6">
        <v>5.0880000000000001</v>
      </c>
      <c r="C14" s="16">
        <f>(B14-E22)^2</f>
        <v>9.3122499999994486E-5</v>
      </c>
      <c r="E14" s="2" t="s">
        <v>15</v>
      </c>
      <c r="F14" s="2" t="s">
        <v>0</v>
      </c>
      <c r="G14" s="1"/>
      <c r="H14" s="1"/>
      <c r="I14" s="1"/>
      <c r="J14" s="1"/>
      <c r="K14" s="1"/>
      <c r="L14" s="1"/>
      <c r="M14" s="1"/>
      <c r="N14" s="1"/>
    </row>
    <row r="15" spans="1:14" x14ac:dyDescent="0.25">
      <c r="A15" s="5">
        <v>14</v>
      </c>
      <c r="B15" s="6">
        <v>5.125</v>
      </c>
      <c r="C15" s="6">
        <f>(B15-E22)^2</f>
        <v>7.4802250000001133E-4</v>
      </c>
      <c r="E15" s="11">
        <f>100-E13</f>
        <v>97.017171717171721</v>
      </c>
      <c r="F15" s="6" t="s">
        <v>13</v>
      </c>
      <c r="G15" s="1"/>
      <c r="H15" s="1"/>
      <c r="I15" s="1"/>
      <c r="J15" s="1"/>
      <c r="K15" s="1"/>
      <c r="L15" s="1"/>
      <c r="M15" s="1"/>
      <c r="N15" s="1"/>
    </row>
    <row r="16" spans="1:14" x14ac:dyDescent="0.25">
      <c r="A16" s="5">
        <v>15</v>
      </c>
      <c r="B16" s="6">
        <v>5.1070000000000002</v>
      </c>
      <c r="C16" s="16">
        <f>(B16-E22)^2</f>
        <v>8.7422500000007737E-5</v>
      </c>
      <c r="G16" s="1"/>
      <c r="H16" s="1"/>
      <c r="I16" s="1"/>
      <c r="J16" s="1"/>
      <c r="K16" s="1"/>
      <c r="L16" s="1"/>
      <c r="M16" s="1"/>
      <c r="N16" s="1"/>
    </row>
    <row r="17" spans="1:14" x14ac:dyDescent="0.25">
      <c r="A17" s="5">
        <v>16</v>
      </c>
      <c r="B17" s="12">
        <v>5.1349999999999998</v>
      </c>
      <c r="C17" s="16">
        <f>(B17-E22)^2</f>
        <v>1.3950224999999996E-3</v>
      </c>
      <c r="E17" s="3" t="s">
        <v>4</v>
      </c>
      <c r="F17" s="2" t="s">
        <v>0</v>
      </c>
      <c r="G17" s="1"/>
      <c r="H17" s="1"/>
      <c r="I17" s="1"/>
      <c r="J17" s="1"/>
      <c r="K17" s="1"/>
      <c r="L17" s="1"/>
      <c r="M17" s="1"/>
      <c r="N17" s="1"/>
    </row>
    <row r="18" spans="1:14" x14ac:dyDescent="0.25">
      <c r="A18" s="5">
        <v>17</v>
      </c>
      <c r="B18" s="6">
        <v>5.0759999999999996</v>
      </c>
      <c r="C18" s="6">
        <f>(B18-E22)^2</f>
        <v>4.687225000000073E-4</v>
      </c>
      <c r="E18" s="6">
        <v>1E-3</v>
      </c>
      <c r="F18" s="6" t="str">
        <f>F20</f>
        <v>m/s</v>
      </c>
      <c r="G18" s="1"/>
      <c r="H18" s="1"/>
      <c r="I18" s="1"/>
      <c r="J18" s="1"/>
      <c r="K18" s="1"/>
      <c r="L18" s="1"/>
      <c r="M18" s="1"/>
      <c r="N18" s="1"/>
    </row>
    <row r="19" spans="1:14" x14ac:dyDescent="0.25">
      <c r="A19" s="5">
        <v>18</v>
      </c>
      <c r="B19" s="12">
        <v>5.0880000000000001</v>
      </c>
      <c r="C19" s="16">
        <f>(B19-E22)^2</f>
        <v>9.3122499999994486E-5</v>
      </c>
      <c r="E19" s="2" t="s">
        <v>5</v>
      </c>
      <c r="F19" s="2" t="s">
        <v>0</v>
      </c>
      <c r="G19" s="1"/>
      <c r="H19" s="1"/>
      <c r="I19" s="1"/>
      <c r="J19" s="1"/>
      <c r="K19" s="1"/>
    </row>
    <row r="20" spans="1:14" x14ac:dyDescent="0.25">
      <c r="A20" s="5">
        <v>19</v>
      </c>
      <c r="B20" s="12">
        <v>5.0739999999999998</v>
      </c>
      <c r="C20" s="16">
        <f>(B20-E22)^2</f>
        <v>5.5932249999999758E-4</v>
      </c>
      <c r="E20" s="6">
        <v>4.95</v>
      </c>
      <c r="F20" s="6" t="s">
        <v>16</v>
      </c>
      <c r="G20" s="1"/>
      <c r="H20" s="1"/>
      <c r="I20" s="1"/>
      <c r="J20" s="1"/>
      <c r="K20" s="1"/>
    </row>
    <row r="21" spans="1:14" x14ac:dyDescent="0.25">
      <c r="A21" s="5">
        <v>20</v>
      </c>
      <c r="B21" s="12">
        <v>5.1349999999999998</v>
      </c>
      <c r="C21" s="16">
        <f>(B21-E22)^2</f>
        <v>1.3950224999999996E-3</v>
      </c>
      <c r="E21" s="2" t="s">
        <v>6</v>
      </c>
      <c r="F21" s="2" t="s">
        <v>0</v>
      </c>
      <c r="G21" s="1"/>
      <c r="H21" s="1"/>
      <c r="I21" s="1"/>
      <c r="J21" s="1"/>
      <c r="K21" s="1"/>
    </row>
    <row r="22" spans="1:14" x14ac:dyDescent="0.25">
      <c r="A22" s="2" t="s">
        <v>3</v>
      </c>
      <c r="B22" s="2">
        <f>SUM(B2:B21)</f>
        <v>101.953</v>
      </c>
      <c r="C22" s="2">
        <f>SUM(C2:C21)</f>
        <v>1.1326549999999972E-2</v>
      </c>
      <c r="E22" s="12">
        <f>AVERAGE(B2:B21)</f>
        <v>5.0976499999999998</v>
      </c>
      <c r="F22" s="6" t="str">
        <f>F20</f>
        <v>m/s</v>
      </c>
      <c r="G22" s="1"/>
      <c r="H22" s="1"/>
      <c r="I22" s="1"/>
      <c r="J22" s="1"/>
      <c r="K22" s="1"/>
      <c r="L22" s="1"/>
      <c r="M22" s="1"/>
      <c r="N22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4C96A-3C67-4DF1-9A20-DDD9C13AA653}">
  <dimension ref="A1:N22"/>
  <sheetViews>
    <sheetView showGridLines="0" zoomScale="89" workbookViewId="0">
      <selection activeCell="B2" sqref="B2"/>
    </sheetView>
  </sheetViews>
  <sheetFormatPr defaultRowHeight="15" x14ac:dyDescent="0.25"/>
  <cols>
    <col min="1" max="1" width="10.7109375" customWidth="1"/>
    <col min="2" max="2" width="21" customWidth="1"/>
    <col min="3" max="3" width="22.85546875" customWidth="1"/>
    <col min="4" max="4" width="8.42578125" customWidth="1"/>
    <col min="5" max="5" width="25" customWidth="1"/>
    <col min="6" max="6" width="10.7109375" customWidth="1"/>
    <col min="7" max="7" width="29.42578125" customWidth="1"/>
    <col min="8" max="14" width="10.7109375" customWidth="1"/>
  </cols>
  <sheetData>
    <row r="1" spans="1:14" x14ac:dyDescent="0.25">
      <c r="A1" s="4" t="s">
        <v>1</v>
      </c>
      <c r="B1" s="4" t="s">
        <v>19</v>
      </c>
      <c r="C1" s="2" t="s">
        <v>2</v>
      </c>
      <c r="E1" s="2" t="s">
        <v>7</v>
      </c>
      <c r="F1" s="2" t="s">
        <v>0</v>
      </c>
      <c r="I1" s="1"/>
      <c r="J1" s="1"/>
      <c r="K1" s="1"/>
      <c r="L1" s="1"/>
      <c r="M1" s="1"/>
      <c r="N1" s="1"/>
    </row>
    <row r="2" spans="1:14" x14ac:dyDescent="0.25">
      <c r="A2" s="5">
        <v>1</v>
      </c>
      <c r="B2" s="13">
        <v>2.34</v>
      </c>
      <c r="C2" s="15">
        <f>(B2-E22)^2</f>
        <v>0.34047224999999987</v>
      </c>
      <c r="E2" s="9">
        <f>SQRT(C22/(COUNT(A2:A21)*(COUNT(A2:A21)-1)))</f>
        <v>0.11978989281676744</v>
      </c>
      <c r="F2" s="6" t="str">
        <f>F20</f>
        <v>kg</v>
      </c>
      <c r="I2" s="1"/>
      <c r="J2" s="1"/>
      <c r="K2" s="1"/>
      <c r="L2" s="1"/>
      <c r="M2" s="1"/>
      <c r="N2" s="1"/>
    </row>
    <row r="3" spans="1:14" x14ac:dyDescent="0.25">
      <c r="A3" s="5">
        <v>2</v>
      </c>
      <c r="B3" s="13">
        <v>3.09</v>
      </c>
      <c r="C3" s="15">
        <f>(B3-E22)^2</f>
        <v>2.7722250000000032E-2</v>
      </c>
      <c r="E3" s="2" t="s">
        <v>8</v>
      </c>
      <c r="F3" s="2" t="s">
        <v>0</v>
      </c>
      <c r="I3" s="1"/>
      <c r="J3" s="1"/>
      <c r="K3" s="1"/>
      <c r="L3" s="1"/>
      <c r="M3" s="1"/>
      <c r="N3" s="1"/>
    </row>
    <row r="4" spans="1:14" x14ac:dyDescent="0.25">
      <c r="A4" s="5">
        <v>3</v>
      </c>
      <c r="B4" s="13">
        <v>3.06</v>
      </c>
      <c r="C4" s="15">
        <f>(B4-E22)^2</f>
        <v>1.8632250000000079E-2</v>
      </c>
      <c r="E4" s="9">
        <f>SQRT(E2^2+E18^2)</f>
        <v>0.12020656563205119</v>
      </c>
      <c r="F4" s="6" t="str">
        <f>F20</f>
        <v>kg</v>
      </c>
      <c r="I4" s="1"/>
      <c r="J4" s="1"/>
      <c r="K4" s="1"/>
      <c r="L4" s="1"/>
      <c r="M4" s="1"/>
      <c r="N4" s="1"/>
    </row>
    <row r="5" spans="1:14" x14ac:dyDescent="0.25">
      <c r="A5" s="5">
        <v>4</v>
      </c>
      <c r="B5" s="13">
        <v>2.0699999999999998</v>
      </c>
      <c r="C5" s="15">
        <f>(B5-E22)^2</f>
        <v>0.72846224999999987</v>
      </c>
      <c r="I5" s="1"/>
      <c r="J5" s="1"/>
      <c r="K5" s="1"/>
      <c r="L5" s="1"/>
      <c r="M5" s="1"/>
      <c r="N5" s="1"/>
    </row>
    <row r="6" spans="1:14" x14ac:dyDescent="0.25">
      <c r="A6" s="5">
        <v>5</v>
      </c>
      <c r="B6" s="13">
        <v>2.1</v>
      </c>
      <c r="C6" s="15">
        <f>(B6-E22)^2</f>
        <v>0.67815224999999946</v>
      </c>
      <c r="E6" s="2" t="s">
        <v>12</v>
      </c>
      <c r="F6" s="2" t="s">
        <v>0</v>
      </c>
      <c r="I6" s="1"/>
      <c r="J6" s="1"/>
      <c r="K6" s="1"/>
      <c r="L6" s="1"/>
      <c r="M6" s="1"/>
      <c r="N6" s="1"/>
    </row>
    <row r="7" spans="1:14" x14ac:dyDescent="0.25">
      <c r="A7" s="5">
        <v>6</v>
      </c>
      <c r="B7" s="13">
        <v>2.16</v>
      </c>
      <c r="C7" s="15">
        <f>(B7-E22)^2</f>
        <v>0.58293224999999937</v>
      </c>
      <c r="E7" s="10" t="str">
        <f>ROUND(E22,1)&amp;" ± "&amp;ROUND(E4,1)</f>
        <v>2,9 ± 0,1</v>
      </c>
      <c r="F7" s="6" t="str">
        <f>F20</f>
        <v>kg</v>
      </c>
      <c r="I7" s="1"/>
      <c r="J7" s="1"/>
      <c r="K7" s="1"/>
      <c r="L7" s="1"/>
      <c r="M7" s="1"/>
      <c r="N7" s="1"/>
    </row>
    <row r="8" spans="1:14" x14ac:dyDescent="0.25">
      <c r="A8" s="5">
        <v>7</v>
      </c>
      <c r="B8" s="13">
        <v>3.34</v>
      </c>
      <c r="C8" s="15">
        <f>(B8-E22)^2</f>
        <v>0.17347225000000008</v>
      </c>
      <c r="E8" s="2" t="s">
        <v>9</v>
      </c>
      <c r="F8" s="2" t="s">
        <v>0</v>
      </c>
      <c r="I8" s="1"/>
      <c r="J8" s="1"/>
      <c r="K8" s="1"/>
      <c r="L8" s="1"/>
      <c r="M8" s="1"/>
      <c r="N8" s="1"/>
    </row>
    <row r="9" spans="1:14" x14ac:dyDescent="0.25">
      <c r="A9" s="5">
        <v>8</v>
      </c>
      <c r="B9" s="13">
        <v>2.83</v>
      </c>
      <c r="C9" s="15">
        <f>(B9-E22)^2</f>
        <v>8.7422499999999428E-3</v>
      </c>
      <c r="E9" s="11">
        <f>SQRT((E4/E22)^2)*100</f>
        <v>4.1117347573816039</v>
      </c>
      <c r="F9" s="6" t="s">
        <v>13</v>
      </c>
      <c r="G9" s="1"/>
      <c r="H9" s="1"/>
      <c r="I9" s="1"/>
      <c r="J9" s="1"/>
      <c r="K9" s="1"/>
      <c r="L9" s="1"/>
      <c r="M9" s="1"/>
      <c r="N9" s="1"/>
    </row>
    <row r="10" spans="1:14" x14ac:dyDescent="0.25">
      <c r="A10" s="5">
        <v>9</v>
      </c>
      <c r="B10" s="13">
        <v>3.51</v>
      </c>
      <c r="C10" s="15">
        <f>(B10-E22)^2</f>
        <v>0.34398225000000004</v>
      </c>
      <c r="E10" s="2" t="s">
        <v>14</v>
      </c>
      <c r="F10" s="2" t="s">
        <v>0</v>
      </c>
      <c r="G10" s="1"/>
      <c r="H10" s="1"/>
      <c r="I10" s="1"/>
      <c r="J10" s="1"/>
      <c r="K10" s="1"/>
      <c r="L10" s="1"/>
      <c r="M10" s="1"/>
      <c r="N10" s="1"/>
    </row>
    <row r="11" spans="1:14" x14ac:dyDescent="0.25">
      <c r="A11" s="5">
        <v>10</v>
      </c>
      <c r="B11" s="13">
        <v>2.93</v>
      </c>
      <c r="C11" s="15">
        <f>(B11-E22)^2</f>
        <v>4.2250000000005127E-5</v>
      </c>
      <c r="E11" s="11">
        <f>100-E9</f>
        <v>95.888265242618402</v>
      </c>
      <c r="F11" s="6" t="s">
        <v>13</v>
      </c>
      <c r="G11" s="1"/>
      <c r="H11" s="1"/>
      <c r="I11" s="1"/>
      <c r="J11" s="1"/>
      <c r="K11" s="1"/>
      <c r="L11" s="1"/>
      <c r="M11" s="1"/>
    </row>
    <row r="12" spans="1:14" x14ac:dyDescent="0.25">
      <c r="A12" s="5">
        <v>11</v>
      </c>
      <c r="B12" s="13">
        <v>2.52</v>
      </c>
      <c r="C12" s="15">
        <f>(B12-E22)^2</f>
        <v>0.1628122499999998</v>
      </c>
      <c r="E12" s="2" t="s">
        <v>11</v>
      </c>
      <c r="F12" s="2" t="s">
        <v>0</v>
      </c>
      <c r="G12" s="1"/>
      <c r="H12" s="1"/>
      <c r="I12" s="1"/>
      <c r="J12" s="1"/>
      <c r="K12" s="1"/>
      <c r="L12" s="1"/>
      <c r="M12" s="1"/>
    </row>
    <row r="13" spans="1:14" x14ac:dyDescent="0.25">
      <c r="A13" s="5">
        <v>12</v>
      </c>
      <c r="B13" s="13">
        <v>2.2200000000000002</v>
      </c>
      <c r="C13" s="15">
        <f>(B13-E22)^2</f>
        <v>0.49491224999999939</v>
      </c>
      <c r="E13" s="11">
        <f>SQRT(((E22-E20)/E20)^2)*100</f>
        <v>1.8959731543624232</v>
      </c>
      <c r="F13" s="6" t="s">
        <v>13</v>
      </c>
      <c r="G13" s="1"/>
      <c r="H13" s="1"/>
      <c r="I13" s="1"/>
      <c r="J13" s="1"/>
      <c r="K13" s="1"/>
      <c r="L13" s="1"/>
      <c r="M13" s="1"/>
      <c r="N13" s="1"/>
    </row>
    <row r="14" spans="1:14" x14ac:dyDescent="0.25">
      <c r="A14" s="5">
        <v>13</v>
      </c>
      <c r="B14" s="13">
        <v>3.24</v>
      </c>
      <c r="C14" s="15">
        <f>(B14-E22)^2</f>
        <v>0.10017225000000028</v>
      </c>
      <c r="E14" s="2" t="s">
        <v>15</v>
      </c>
      <c r="F14" s="2" t="s">
        <v>0</v>
      </c>
      <c r="G14" s="1"/>
      <c r="H14" s="1"/>
      <c r="I14" s="1"/>
      <c r="J14" s="1"/>
      <c r="K14" s="1"/>
      <c r="L14" s="1"/>
      <c r="M14" s="1"/>
      <c r="N14" s="1"/>
    </row>
    <row r="15" spans="1:14" x14ac:dyDescent="0.25">
      <c r="A15" s="5">
        <v>14</v>
      </c>
      <c r="B15" s="13">
        <v>3.7</v>
      </c>
      <c r="C15" s="15">
        <f>(B15-E22)^2</f>
        <v>0.60295225000000063</v>
      </c>
      <c r="E15" s="11">
        <f>100-E13</f>
        <v>98.104026845637577</v>
      </c>
      <c r="F15" s="6" t="s">
        <v>13</v>
      </c>
      <c r="G15" s="1"/>
      <c r="H15" s="1"/>
      <c r="I15" s="1"/>
      <c r="J15" s="1"/>
      <c r="K15" s="1"/>
      <c r="L15" s="1"/>
      <c r="M15" s="1"/>
      <c r="N15" s="1"/>
    </row>
    <row r="16" spans="1:14" x14ac:dyDescent="0.25">
      <c r="A16" s="5">
        <v>15</v>
      </c>
      <c r="B16" s="13">
        <v>3.61</v>
      </c>
      <c r="C16" s="15">
        <f>(B16-E22)^2</f>
        <v>0.47128225000000012</v>
      </c>
      <c r="G16" s="1"/>
      <c r="H16" s="1"/>
      <c r="I16" s="1"/>
      <c r="J16" s="1"/>
      <c r="K16" s="1"/>
      <c r="L16" s="1"/>
      <c r="M16" s="1"/>
      <c r="N16" s="1"/>
    </row>
    <row r="17" spans="1:14" x14ac:dyDescent="0.25">
      <c r="A17" s="5">
        <v>16</v>
      </c>
      <c r="B17" s="13">
        <v>2.84</v>
      </c>
      <c r="C17" s="15">
        <f>(B17-E22)^2</f>
        <v>6.9722499999999845E-3</v>
      </c>
      <c r="E17" s="3" t="s">
        <v>4</v>
      </c>
      <c r="F17" s="2" t="s">
        <v>0</v>
      </c>
      <c r="G17" s="1"/>
      <c r="H17" s="1"/>
      <c r="I17" s="1"/>
      <c r="J17" s="1"/>
      <c r="K17" s="1"/>
      <c r="L17" s="1"/>
      <c r="M17" s="1"/>
      <c r="N17" s="1"/>
    </row>
    <row r="18" spans="1:14" x14ac:dyDescent="0.25">
      <c r="A18" s="5">
        <v>17</v>
      </c>
      <c r="B18" s="13">
        <v>3.44</v>
      </c>
      <c r="C18" s="15">
        <f>(B18-E22)^2</f>
        <v>0.26677225000000021</v>
      </c>
      <c r="E18" s="6">
        <v>0.01</v>
      </c>
      <c r="F18" s="6" t="str">
        <f>F20</f>
        <v>kg</v>
      </c>
      <c r="G18" s="1"/>
      <c r="H18" s="1"/>
      <c r="I18" s="1"/>
      <c r="J18" s="1"/>
      <c r="K18" s="1"/>
      <c r="L18" s="1"/>
      <c r="M18" s="1"/>
      <c r="N18" s="1"/>
    </row>
    <row r="19" spans="1:14" x14ac:dyDescent="0.25">
      <c r="A19" s="5">
        <v>18</v>
      </c>
      <c r="B19" s="13">
        <v>3.53</v>
      </c>
      <c r="C19" s="15">
        <f>(B19-E22)^2</f>
        <v>0.36784225000000004</v>
      </c>
      <c r="E19" s="2" t="s">
        <v>5</v>
      </c>
      <c r="F19" s="2" t="s">
        <v>0</v>
      </c>
      <c r="G19" s="1"/>
      <c r="H19" s="1"/>
      <c r="I19" s="1"/>
      <c r="J19" s="1"/>
      <c r="K19" s="1"/>
    </row>
    <row r="20" spans="1:14" x14ac:dyDescent="0.25">
      <c r="A20" s="5">
        <v>19</v>
      </c>
      <c r="B20" s="13">
        <v>3.16</v>
      </c>
      <c r="C20" s="15">
        <f>(B20-E22)^2</f>
        <v>5.5932250000000176E-2</v>
      </c>
      <c r="E20" s="6">
        <v>2.98</v>
      </c>
      <c r="F20" s="6" t="s">
        <v>17</v>
      </c>
      <c r="G20" s="1"/>
      <c r="H20" s="1"/>
      <c r="I20" s="1"/>
      <c r="J20" s="1"/>
      <c r="K20" s="1"/>
    </row>
    <row r="21" spans="1:14" x14ac:dyDescent="0.25">
      <c r="A21" s="5">
        <v>20</v>
      </c>
      <c r="B21" s="13">
        <v>2.78</v>
      </c>
      <c r="C21" s="15">
        <f>(B21-E22)^2</f>
        <v>2.0592249999999989E-2</v>
      </c>
      <c r="E21" s="2" t="s">
        <v>6</v>
      </c>
      <c r="F21" s="2" t="s">
        <v>0</v>
      </c>
      <c r="G21" s="1"/>
      <c r="H21" s="1"/>
      <c r="I21" s="1"/>
      <c r="J21" s="1"/>
      <c r="K21" s="1"/>
    </row>
    <row r="22" spans="1:14" x14ac:dyDescent="0.25">
      <c r="A22" s="2" t="s">
        <v>3</v>
      </c>
      <c r="B22" s="2">
        <f>SUM(B2:B21)</f>
        <v>58.47</v>
      </c>
      <c r="C22" s="2">
        <f>SUM(C2:C21)</f>
        <v>5.4528549999999996</v>
      </c>
      <c r="E22" s="12">
        <f>AVERAGE(B2:B21)</f>
        <v>2.9234999999999998</v>
      </c>
      <c r="F22" s="6" t="str">
        <f>F20</f>
        <v>kg</v>
      </c>
      <c r="G22" s="1"/>
      <c r="H22" s="1"/>
      <c r="I22" s="1"/>
      <c r="J22" s="1"/>
      <c r="K22" s="1"/>
      <c r="L22" s="1"/>
      <c r="M22" s="1"/>
      <c r="N22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18221-7CA9-4CF1-BF1B-156C55C2B61F}">
  <dimension ref="A1:N22"/>
  <sheetViews>
    <sheetView showGridLines="0" zoomScale="89" workbookViewId="0">
      <selection activeCell="E8" sqref="E8"/>
    </sheetView>
  </sheetViews>
  <sheetFormatPr defaultRowHeight="15" x14ac:dyDescent="0.25"/>
  <cols>
    <col min="1" max="1" width="10.7109375" customWidth="1"/>
    <col min="2" max="2" width="21" customWidth="1"/>
    <col min="3" max="3" width="22.85546875" customWidth="1"/>
    <col min="4" max="4" width="8.42578125" customWidth="1"/>
    <col min="5" max="5" width="25" customWidth="1"/>
    <col min="6" max="6" width="10.7109375" customWidth="1"/>
    <col min="7" max="7" width="29.42578125" customWidth="1"/>
    <col min="8" max="14" width="10.7109375" customWidth="1"/>
  </cols>
  <sheetData>
    <row r="1" spans="1:14" x14ac:dyDescent="0.25">
      <c r="A1" s="4" t="s">
        <v>1</v>
      </c>
      <c r="B1" s="4" t="s">
        <v>19</v>
      </c>
      <c r="C1" s="2" t="s">
        <v>2</v>
      </c>
      <c r="E1" s="2" t="s">
        <v>7</v>
      </c>
      <c r="F1" s="2" t="s">
        <v>0</v>
      </c>
      <c r="I1" s="1"/>
      <c r="J1" s="1"/>
      <c r="K1" s="1"/>
      <c r="L1" s="1"/>
      <c r="M1" s="1"/>
      <c r="N1" s="1"/>
    </row>
    <row r="2" spans="1:14" x14ac:dyDescent="0.25">
      <c r="A2" s="5">
        <v>1</v>
      </c>
      <c r="B2" s="13">
        <v>0.6</v>
      </c>
      <c r="C2" s="14">
        <f>(B2-E22)^2</f>
        <v>1.6402499999999985E-3</v>
      </c>
      <c r="E2" s="9">
        <f>SQRT(C22/(COUNT(A2:A21)*(COUNT(A2:A21)-1)))</f>
        <v>1.7067590092890893E-2</v>
      </c>
      <c r="F2" s="6" t="str">
        <f>F20</f>
        <v>s</v>
      </c>
      <c r="I2" s="1"/>
      <c r="J2" s="1"/>
      <c r="K2" s="1"/>
      <c r="L2" s="1"/>
      <c r="M2" s="1"/>
      <c r="N2" s="1"/>
    </row>
    <row r="3" spans="1:14" x14ac:dyDescent="0.25">
      <c r="A3" s="5">
        <v>2</v>
      </c>
      <c r="B3" s="13">
        <v>0.55000000000000004</v>
      </c>
      <c r="C3" s="14">
        <f>(B3-E22)^2</f>
        <v>8.190249999999984E-3</v>
      </c>
      <c r="E3" s="2" t="s">
        <v>8</v>
      </c>
      <c r="F3" s="2" t="s">
        <v>0</v>
      </c>
      <c r="I3" s="1"/>
      <c r="J3" s="1"/>
      <c r="K3" s="1"/>
      <c r="L3" s="1"/>
      <c r="M3" s="1"/>
      <c r="N3" s="1"/>
    </row>
    <row r="4" spans="1:14" x14ac:dyDescent="0.25">
      <c r="A4" s="5">
        <v>3</v>
      </c>
      <c r="B4" s="13">
        <v>0.73</v>
      </c>
      <c r="C4" s="14">
        <f>(B4-E22)^2</f>
        <v>8.0102500000000035E-3</v>
      </c>
      <c r="E4" s="9">
        <f>SQRT(E2^2+E18^2)</f>
        <v>1.9781370821531741E-2</v>
      </c>
      <c r="F4" s="6" t="str">
        <f>F20</f>
        <v>s</v>
      </c>
      <c r="I4" s="1"/>
      <c r="J4" s="1"/>
      <c r="K4" s="1"/>
      <c r="L4" s="1"/>
      <c r="M4" s="1"/>
      <c r="N4" s="1"/>
    </row>
    <row r="5" spans="1:14" x14ac:dyDescent="0.25">
      <c r="A5" s="5">
        <v>4</v>
      </c>
      <c r="B5" s="13">
        <v>0.76</v>
      </c>
      <c r="C5" s="14">
        <f>(B5-E22)^2</f>
        <v>1.4280250000000012E-2</v>
      </c>
      <c r="I5" s="1"/>
      <c r="J5" s="1"/>
      <c r="K5" s="1"/>
      <c r="L5" s="1"/>
      <c r="M5" s="1"/>
      <c r="N5" s="1"/>
    </row>
    <row r="6" spans="1:14" x14ac:dyDescent="0.25">
      <c r="A6" s="5">
        <v>5</v>
      </c>
      <c r="B6" s="13">
        <v>0.61</v>
      </c>
      <c r="C6" s="14">
        <f>(B6-E22)^2</f>
        <v>9.3024999999999824E-4</v>
      </c>
      <c r="E6" s="2" t="s">
        <v>12</v>
      </c>
      <c r="F6" s="2" t="s">
        <v>0</v>
      </c>
      <c r="I6" s="1"/>
      <c r="J6" s="1"/>
      <c r="K6" s="1"/>
      <c r="L6" s="1"/>
      <c r="M6" s="1"/>
      <c r="N6" s="1"/>
    </row>
    <row r="7" spans="1:14" x14ac:dyDescent="0.25">
      <c r="A7" s="5">
        <v>6</v>
      </c>
      <c r="B7" s="13">
        <v>0.7</v>
      </c>
      <c r="C7" s="14">
        <f>(B7-E22)^2</f>
        <v>3.5402499999999996E-3</v>
      </c>
      <c r="E7" s="10" t="str">
        <f>ROUND(E22,2)&amp;" ± "&amp;ROUND(E4,2)</f>
        <v>0,64 ± 0,02</v>
      </c>
      <c r="F7" s="6" t="str">
        <f>F20</f>
        <v>s</v>
      </c>
      <c r="I7" s="1"/>
      <c r="J7" s="1"/>
      <c r="K7" s="1"/>
      <c r="L7" s="1"/>
      <c r="M7" s="1"/>
      <c r="N7" s="1"/>
    </row>
    <row r="8" spans="1:14" x14ac:dyDescent="0.25">
      <c r="A8" s="5">
        <v>7</v>
      </c>
      <c r="B8" s="13">
        <v>0.72</v>
      </c>
      <c r="C8" s="14">
        <f>(B8-E22)^2</f>
        <v>6.3202500000000021E-3</v>
      </c>
      <c r="E8" s="2" t="s">
        <v>9</v>
      </c>
      <c r="F8" s="2" t="s">
        <v>0</v>
      </c>
      <c r="I8" s="1"/>
      <c r="J8" s="1"/>
      <c r="K8" s="1"/>
      <c r="L8" s="1"/>
      <c r="M8" s="1"/>
      <c r="N8" s="1"/>
    </row>
    <row r="9" spans="1:14" x14ac:dyDescent="0.25">
      <c r="A9" s="5">
        <v>8</v>
      </c>
      <c r="B9" s="13">
        <v>0.55000000000000004</v>
      </c>
      <c r="C9" s="14">
        <f>(B9-E22)^2</f>
        <v>8.190249999999984E-3</v>
      </c>
      <c r="E9" s="11">
        <f>SQRT((E4/E22)^2)*100</f>
        <v>3.0884263577723252</v>
      </c>
      <c r="F9" s="6" t="s">
        <v>13</v>
      </c>
      <c r="G9" s="1"/>
      <c r="H9" s="1"/>
      <c r="I9" s="1"/>
      <c r="J9" s="1"/>
      <c r="K9" s="1"/>
      <c r="L9" s="1"/>
      <c r="M9" s="1"/>
      <c r="N9" s="1"/>
    </row>
    <row r="10" spans="1:14" x14ac:dyDescent="0.25">
      <c r="A10" s="5">
        <v>9</v>
      </c>
      <c r="B10" s="13">
        <v>0.67</v>
      </c>
      <c r="C10" s="14">
        <f>(B10-E22)^2</f>
        <v>8.7025000000000481E-4</v>
      </c>
      <c r="E10" s="2" t="s">
        <v>14</v>
      </c>
      <c r="F10" s="2" t="s">
        <v>0</v>
      </c>
      <c r="G10" s="1"/>
      <c r="H10" s="1"/>
      <c r="I10" s="1"/>
      <c r="J10" s="1"/>
      <c r="K10" s="1"/>
      <c r="L10" s="1"/>
      <c r="M10" s="1"/>
      <c r="N10" s="1"/>
    </row>
    <row r="11" spans="1:14" x14ac:dyDescent="0.25">
      <c r="A11" s="5">
        <v>10</v>
      </c>
      <c r="B11" s="13">
        <v>0.68</v>
      </c>
      <c r="C11" s="14">
        <f>(B11-E22)^2</f>
        <v>1.5602500000000072E-3</v>
      </c>
      <c r="E11" s="11">
        <f>100-E9</f>
        <v>96.91157364222768</v>
      </c>
      <c r="F11" s="6" t="s">
        <v>13</v>
      </c>
      <c r="G11" s="1"/>
      <c r="H11" s="1"/>
      <c r="I11" s="1"/>
      <c r="J11" s="1"/>
      <c r="K11" s="1"/>
      <c r="L11" s="1"/>
      <c r="M11" s="1"/>
    </row>
    <row r="12" spans="1:14" x14ac:dyDescent="0.25">
      <c r="A12" s="5">
        <v>11</v>
      </c>
      <c r="B12" s="13">
        <v>0.68</v>
      </c>
      <c r="C12" s="14">
        <f>(B12-E22)^2</f>
        <v>1.5602500000000072E-3</v>
      </c>
      <c r="E12" s="2" t="s">
        <v>11</v>
      </c>
      <c r="F12" s="2" t="s">
        <v>0</v>
      </c>
      <c r="G12" s="1"/>
      <c r="H12" s="1"/>
      <c r="I12" s="1"/>
      <c r="J12" s="1"/>
      <c r="K12" s="1"/>
      <c r="L12" s="1"/>
      <c r="M12" s="1"/>
    </row>
    <row r="13" spans="1:14" x14ac:dyDescent="0.25">
      <c r="A13" s="5">
        <v>12</v>
      </c>
      <c r="B13" s="13">
        <v>0.56999999999999995</v>
      </c>
      <c r="C13" s="14">
        <f>(B13-E22)^2</f>
        <v>4.9702500000000007E-3</v>
      </c>
      <c r="E13" s="11">
        <f>SQRT(((E22-E20)/E20)^2)*100</f>
        <v>1.4615384615384714</v>
      </c>
      <c r="F13" s="6" t="s">
        <v>13</v>
      </c>
      <c r="G13" s="1"/>
      <c r="H13" s="1"/>
      <c r="I13" s="1"/>
      <c r="J13" s="1"/>
      <c r="K13" s="1"/>
      <c r="L13" s="1"/>
      <c r="M13" s="1"/>
      <c r="N13" s="1"/>
    </row>
    <row r="14" spans="1:14" x14ac:dyDescent="0.25">
      <c r="A14" s="5">
        <v>13</v>
      </c>
      <c r="B14" s="13">
        <v>0.59</v>
      </c>
      <c r="C14" s="14">
        <f>(B14-E22)^2</f>
        <v>2.5502499999999991E-3</v>
      </c>
      <c r="E14" s="2" t="s">
        <v>15</v>
      </c>
      <c r="F14" s="2" t="s">
        <v>0</v>
      </c>
      <c r="G14" s="1"/>
      <c r="H14" s="1"/>
      <c r="I14" s="1"/>
      <c r="J14" s="1"/>
      <c r="K14" s="1"/>
      <c r="L14" s="1"/>
      <c r="M14" s="1"/>
      <c r="N14" s="1"/>
    </row>
    <row r="15" spans="1:14" x14ac:dyDescent="0.25">
      <c r="A15" s="5">
        <v>14</v>
      </c>
      <c r="B15" s="13">
        <v>0.59</v>
      </c>
      <c r="C15" s="14">
        <f>(B15-E22)^2</f>
        <v>2.5502499999999991E-3</v>
      </c>
      <c r="E15" s="11">
        <f>100-E13</f>
        <v>98.538461538461533</v>
      </c>
      <c r="F15" s="6" t="s">
        <v>13</v>
      </c>
      <c r="G15" s="1"/>
      <c r="H15" s="1"/>
      <c r="I15" s="1"/>
      <c r="J15" s="1"/>
      <c r="K15" s="1"/>
      <c r="L15" s="1"/>
      <c r="M15" s="1"/>
      <c r="N15" s="1"/>
    </row>
    <row r="16" spans="1:14" x14ac:dyDescent="0.25">
      <c r="A16" s="5">
        <v>15</v>
      </c>
      <c r="B16" s="13">
        <v>0.64</v>
      </c>
      <c r="C16" s="14">
        <f>(B16-E22)^2</f>
        <v>2.4999999999994493E-7</v>
      </c>
      <c r="G16" s="1"/>
      <c r="H16" s="1"/>
      <c r="I16" s="1"/>
      <c r="J16" s="1"/>
      <c r="K16" s="1"/>
      <c r="L16" s="1"/>
      <c r="M16" s="1"/>
      <c r="N16" s="1"/>
    </row>
    <row r="17" spans="1:14" x14ac:dyDescent="0.25">
      <c r="A17" s="5">
        <v>16</v>
      </c>
      <c r="B17" s="13">
        <v>0.67</v>
      </c>
      <c r="C17" s="14">
        <f>(B17-E22)^2</f>
        <v>8.7025000000000481E-4</v>
      </c>
      <c r="E17" s="3" t="s">
        <v>4</v>
      </c>
      <c r="F17" s="2" t="s">
        <v>0</v>
      </c>
      <c r="G17" s="1"/>
      <c r="H17" s="1"/>
      <c r="I17" s="1"/>
      <c r="J17" s="1"/>
      <c r="K17" s="1"/>
      <c r="L17" s="1"/>
      <c r="M17" s="1"/>
      <c r="N17" s="1"/>
    </row>
    <row r="18" spans="1:14" x14ac:dyDescent="0.25">
      <c r="A18" s="5">
        <v>17</v>
      </c>
      <c r="B18" s="13">
        <v>0.8</v>
      </c>
      <c r="C18" s="14">
        <f>(B18-E22)^2</f>
        <v>2.5440250000000029E-2</v>
      </c>
      <c r="E18" s="6">
        <v>0.01</v>
      </c>
      <c r="F18" s="6" t="str">
        <f>F20</f>
        <v>s</v>
      </c>
      <c r="G18" s="1"/>
      <c r="H18" s="1"/>
      <c r="I18" s="1"/>
      <c r="J18" s="1"/>
      <c r="K18" s="1"/>
      <c r="L18" s="1"/>
      <c r="M18" s="1"/>
      <c r="N18" s="1"/>
    </row>
    <row r="19" spans="1:14" x14ac:dyDescent="0.25">
      <c r="A19" s="5">
        <v>18</v>
      </c>
      <c r="B19" s="13">
        <v>0.61</v>
      </c>
      <c r="C19" s="14">
        <f>(B19-E22)^2</f>
        <v>9.3024999999999824E-4</v>
      </c>
      <c r="E19" s="2" t="s">
        <v>5</v>
      </c>
      <c r="F19" s="2" t="s">
        <v>0</v>
      </c>
      <c r="G19" s="1"/>
      <c r="H19" s="1"/>
      <c r="I19" s="1"/>
      <c r="J19" s="1"/>
      <c r="K19" s="1"/>
    </row>
    <row r="20" spans="1:14" x14ac:dyDescent="0.25">
      <c r="A20" s="5">
        <v>19</v>
      </c>
      <c r="B20" s="13">
        <v>0.55000000000000004</v>
      </c>
      <c r="C20" s="14">
        <f>(B20-E22)^2</f>
        <v>8.190249999999984E-3</v>
      </c>
      <c r="E20" s="6">
        <v>0.65</v>
      </c>
      <c r="F20" s="6" t="s">
        <v>18</v>
      </c>
      <c r="G20" s="1"/>
      <c r="H20" s="1"/>
      <c r="I20" s="1"/>
      <c r="J20" s="1"/>
      <c r="K20" s="1"/>
    </row>
    <row r="21" spans="1:14" x14ac:dyDescent="0.25">
      <c r="A21" s="5">
        <v>20</v>
      </c>
      <c r="B21" s="13">
        <v>0.54</v>
      </c>
      <c r="C21" s="14">
        <f>(B21-E22)^2</f>
        <v>1.0100249999999984E-2</v>
      </c>
      <c r="E21" s="2" t="s">
        <v>6</v>
      </c>
      <c r="F21" s="2" t="s">
        <v>0</v>
      </c>
      <c r="G21" s="1"/>
      <c r="H21" s="1"/>
      <c r="I21" s="1"/>
      <c r="J21" s="1"/>
      <c r="K21" s="1"/>
    </row>
    <row r="22" spans="1:14" x14ac:dyDescent="0.25">
      <c r="A22" s="2" t="s">
        <v>3</v>
      </c>
      <c r="B22" s="2">
        <f>SUM(B2:B21)</f>
        <v>12.809999999999999</v>
      </c>
      <c r="C22" s="2">
        <f>SUM(C2:C21)</f>
        <v>0.11069499999999999</v>
      </c>
      <c r="E22" s="12">
        <f>AVERAGE(B2:B21)</f>
        <v>0.64049999999999996</v>
      </c>
      <c r="F22" s="6" t="str">
        <f>F20</f>
        <v>s</v>
      </c>
      <c r="G22" s="1"/>
      <c r="H22" s="1"/>
      <c r="I22" s="1"/>
      <c r="J22" s="1"/>
      <c r="K22" s="1"/>
      <c r="L22" s="1"/>
      <c r="M22" s="1"/>
      <c r="N22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F81D6-7FB7-4A92-8340-04B4CDCEC0A8}">
  <dimension ref="A1:N22"/>
  <sheetViews>
    <sheetView showGridLines="0" zoomScale="89" workbookViewId="0">
      <selection activeCell="G23" sqref="G23"/>
    </sheetView>
  </sheetViews>
  <sheetFormatPr defaultRowHeight="15" x14ac:dyDescent="0.25"/>
  <cols>
    <col min="1" max="1" width="10.7109375" customWidth="1"/>
    <col min="2" max="2" width="21" customWidth="1"/>
    <col min="3" max="3" width="22.85546875" customWidth="1"/>
    <col min="4" max="4" width="8.42578125" customWidth="1"/>
    <col min="5" max="5" width="25" customWidth="1"/>
    <col min="6" max="6" width="10.7109375" customWidth="1"/>
    <col min="7" max="7" width="29.42578125" customWidth="1"/>
    <col min="8" max="14" width="10.7109375" customWidth="1"/>
  </cols>
  <sheetData>
    <row r="1" spans="1:14" x14ac:dyDescent="0.25">
      <c r="A1" s="4" t="s">
        <v>1</v>
      </c>
      <c r="B1" s="4" t="s">
        <v>19</v>
      </c>
      <c r="C1" s="2" t="s">
        <v>2</v>
      </c>
      <c r="E1" s="2" t="s">
        <v>7</v>
      </c>
      <c r="F1" s="2" t="s">
        <v>0</v>
      </c>
      <c r="I1" s="1"/>
      <c r="J1" s="1"/>
      <c r="K1" s="1"/>
      <c r="L1" s="1"/>
      <c r="M1" s="1"/>
      <c r="N1" s="1"/>
    </row>
    <row r="2" spans="1:14" x14ac:dyDescent="0.25">
      <c r="A2" s="5">
        <v>1</v>
      </c>
      <c r="B2" s="13">
        <v>96.96</v>
      </c>
      <c r="C2" s="6">
        <f>(B2-E22)^2</f>
        <v>10.810943999999978</v>
      </c>
      <c r="E2" s="9">
        <f>SQRT(C22/(COUNT(A2:A21)*(COUNT(A2:A21)-1)))</f>
        <v>0.54146030617017038</v>
      </c>
      <c r="F2" s="6" t="str">
        <f>F20</f>
        <v>N</v>
      </c>
      <c r="I2" s="1"/>
      <c r="J2" s="1"/>
      <c r="K2" s="1"/>
      <c r="L2" s="1"/>
      <c r="M2" s="1"/>
      <c r="N2" s="1"/>
    </row>
    <row r="3" spans="1:14" x14ac:dyDescent="0.25">
      <c r="A3" s="5">
        <v>2</v>
      </c>
      <c r="B3" s="13">
        <v>100</v>
      </c>
      <c r="C3" s="6">
        <f>(B3-E22)^2</f>
        <v>6.1503999999995264E-2</v>
      </c>
      <c r="E3" s="2" t="s">
        <v>8</v>
      </c>
      <c r="F3" s="2" t="s">
        <v>0</v>
      </c>
      <c r="I3" s="1"/>
      <c r="J3" s="1"/>
      <c r="K3" s="1"/>
      <c r="L3" s="1"/>
      <c r="M3" s="1"/>
      <c r="N3" s="1"/>
    </row>
    <row r="4" spans="1:14" x14ac:dyDescent="0.25">
      <c r="A4" s="5">
        <v>3</v>
      </c>
      <c r="B4" s="13">
        <v>100.57</v>
      </c>
      <c r="C4" s="6">
        <f>(B4-E22)^2</f>
        <v>0.10368400000000176</v>
      </c>
      <c r="E4" s="9">
        <f>SQRT(E2^2+E18^2)</f>
        <v>0.54155264116971547</v>
      </c>
      <c r="F4" s="6" t="str">
        <f>F20</f>
        <v>N</v>
      </c>
      <c r="I4" s="1"/>
      <c r="J4" s="1"/>
      <c r="K4" s="1"/>
      <c r="L4" s="1"/>
      <c r="M4" s="1"/>
      <c r="N4" s="1"/>
    </row>
    <row r="5" spans="1:14" x14ac:dyDescent="0.25">
      <c r="A5" s="5">
        <v>4</v>
      </c>
      <c r="B5" s="13">
        <v>100.64</v>
      </c>
      <c r="C5" s="6">
        <f>(B5-E22)^2</f>
        <v>0.15366400000000793</v>
      </c>
      <c r="I5" s="1"/>
      <c r="J5" s="1"/>
      <c r="K5" s="1"/>
      <c r="L5" s="1"/>
      <c r="M5" s="1"/>
      <c r="N5" s="1"/>
    </row>
    <row r="6" spans="1:14" x14ac:dyDescent="0.25">
      <c r="A6" s="5">
        <v>5</v>
      </c>
      <c r="B6" s="13">
        <v>97.06</v>
      </c>
      <c r="C6" s="6">
        <f>(B6-E22)^2</f>
        <v>10.163343999999924</v>
      </c>
      <c r="E6" s="2" t="s">
        <v>12</v>
      </c>
      <c r="F6" s="2" t="s">
        <v>0</v>
      </c>
      <c r="I6" s="1"/>
      <c r="J6" s="1"/>
      <c r="K6" s="1"/>
      <c r="L6" s="1"/>
      <c r="M6" s="1"/>
      <c r="N6" s="1"/>
    </row>
    <row r="7" spans="1:14" x14ac:dyDescent="0.25">
      <c r="A7" s="5">
        <v>6</v>
      </c>
      <c r="B7" s="13">
        <v>100.06</v>
      </c>
      <c r="C7" s="6">
        <f>(B7-E22)^2</f>
        <v>3.5343999999995553E-2</v>
      </c>
      <c r="E7" s="10" t="str">
        <f>ROUND(E22,1)&amp;" ± "&amp;ROUND(E4,1)</f>
        <v>100,2 ± 0,5</v>
      </c>
      <c r="F7" s="6" t="str">
        <f>F20</f>
        <v>N</v>
      </c>
      <c r="I7" s="1"/>
      <c r="J7" s="1"/>
      <c r="K7" s="1"/>
      <c r="L7" s="1"/>
      <c r="M7" s="1"/>
      <c r="N7" s="1"/>
    </row>
    <row r="8" spans="1:14" x14ac:dyDescent="0.25">
      <c r="A8" s="5">
        <v>7</v>
      </c>
      <c r="B8" s="13">
        <v>101.15</v>
      </c>
      <c r="C8" s="6">
        <f>(B8-E22)^2</f>
        <v>0.81360400000002753</v>
      </c>
      <c r="E8" s="2" t="s">
        <v>9</v>
      </c>
      <c r="F8" s="2" t="s">
        <v>0</v>
      </c>
      <c r="I8" s="1"/>
      <c r="J8" s="1"/>
      <c r="K8" s="1"/>
      <c r="L8" s="1"/>
      <c r="M8" s="1"/>
      <c r="N8" s="1"/>
    </row>
    <row r="9" spans="1:14" x14ac:dyDescent="0.25">
      <c r="A9" s="5">
        <v>8</v>
      </c>
      <c r="B9" s="13">
        <v>102.07</v>
      </c>
      <c r="C9" s="6">
        <f>(B9-E22)^2</f>
        <v>3.3196840000000098</v>
      </c>
      <c r="E9" s="11">
        <f>SQRT((E4/E22)^2)*100</f>
        <v>0.54021291314511566</v>
      </c>
      <c r="F9" s="6" t="s">
        <v>13</v>
      </c>
      <c r="G9" s="1"/>
      <c r="H9" s="1"/>
      <c r="I9" s="1"/>
      <c r="J9" s="1"/>
      <c r="K9" s="1"/>
      <c r="L9" s="1"/>
      <c r="M9" s="1"/>
      <c r="N9" s="1"/>
    </row>
    <row r="10" spans="1:14" x14ac:dyDescent="0.25">
      <c r="A10" s="5">
        <v>9</v>
      </c>
      <c r="B10" s="13">
        <v>103.3</v>
      </c>
      <c r="C10" s="6">
        <f>(B10-E22)^2</f>
        <v>9.3147040000000416</v>
      </c>
      <c r="E10" s="2" t="s">
        <v>14</v>
      </c>
      <c r="F10" s="2" t="s">
        <v>0</v>
      </c>
      <c r="G10" s="1"/>
      <c r="H10" s="1"/>
      <c r="I10" s="1"/>
      <c r="J10" s="1"/>
      <c r="K10" s="1"/>
      <c r="L10" s="1"/>
      <c r="M10" s="1"/>
      <c r="N10" s="1"/>
    </row>
    <row r="11" spans="1:14" x14ac:dyDescent="0.25">
      <c r="A11" s="5">
        <v>10</v>
      </c>
      <c r="B11" s="13">
        <v>103.4</v>
      </c>
      <c r="C11" s="6">
        <f>(B11-E22)^2</f>
        <v>9.9351040000000967</v>
      </c>
      <c r="E11" s="11">
        <f>100-E9</f>
        <v>99.459787086854888</v>
      </c>
      <c r="F11" s="6" t="s">
        <v>13</v>
      </c>
      <c r="G11" s="1"/>
      <c r="H11" s="1"/>
      <c r="I11" s="1"/>
      <c r="J11" s="1"/>
      <c r="K11" s="1"/>
      <c r="L11" s="1"/>
      <c r="M11" s="1"/>
    </row>
    <row r="12" spans="1:14" x14ac:dyDescent="0.25">
      <c r="A12" s="5">
        <v>11</v>
      </c>
      <c r="B12" s="13">
        <v>99.76</v>
      </c>
      <c r="C12" s="6">
        <f>(B12-E22)^2</f>
        <v>0.23814399999998567</v>
      </c>
      <c r="E12" s="2" t="s">
        <v>11</v>
      </c>
      <c r="F12" s="2" t="s">
        <v>0</v>
      </c>
      <c r="G12" s="1"/>
      <c r="H12" s="1"/>
      <c r="I12" s="1"/>
      <c r="J12" s="1"/>
      <c r="K12" s="1"/>
      <c r="L12" s="1"/>
      <c r="M12" s="1"/>
    </row>
    <row r="13" spans="1:14" x14ac:dyDescent="0.25">
      <c r="A13" s="5">
        <v>12</v>
      </c>
      <c r="B13" s="13">
        <v>104.85</v>
      </c>
      <c r="C13" s="6">
        <f>(B13-E22)^2</f>
        <v>21.178404000000036</v>
      </c>
      <c r="E13" s="11">
        <f>SQRT(((E22-E20)/E20)^2)*100</f>
        <v>0.24799999999999045</v>
      </c>
      <c r="F13" s="6" t="s">
        <v>13</v>
      </c>
      <c r="G13" s="1"/>
      <c r="H13" s="1"/>
      <c r="I13" s="1"/>
      <c r="J13" s="1"/>
      <c r="K13" s="1"/>
      <c r="L13" s="1"/>
      <c r="M13" s="1"/>
      <c r="N13" s="1"/>
    </row>
    <row r="14" spans="1:14" x14ac:dyDescent="0.25">
      <c r="A14" s="5">
        <v>13</v>
      </c>
      <c r="B14" s="13">
        <v>103.11</v>
      </c>
      <c r="C14" s="6">
        <f>(B14-E22)^2</f>
        <v>8.1910440000000513</v>
      </c>
      <c r="E14" s="2" t="s">
        <v>15</v>
      </c>
      <c r="F14" s="2" t="s">
        <v>0</v>
      </c>
      <c r="G14" s="1"/>
      <c r="H14" s="1"/>
      <c r="I14" s="1"/>
      <c r="J14" s="1"/>
      <c r="K14" s="1"/>
      <c r="L14" s="1"/>
      <c r="M14" s="1"/>
      <c r="N14" s="1"/>
    </row>
    <row r="15" spans="1:14" x14ac:dyDescent="0.25">
      <c r="A15" s="5">
        <v>14</v>
      </c>
      <c r="B15" s="13">
        <v>99.44</v>
      </c>
      <c r="C15" s="6">
        <f>(B15-E22)^2</f>
        <v>0.65286399999998823</v>
      </c>
      <c r="E15" s="11">
        <f>100-E13</f>
        <v>99.75200000000001</v>
      </c>
      <c r="F15" s="6" t="s">
        <v>13</v>
      </c>
      <c r="G15" s="1"/>
      <c r="H15" s="1"/>
      <c r="I15" s="1"/>
      <c r="J15" s="1"/>
      <c r="K15" s="1"/>
      <c r="L15" s="1"/>
      <c r="M15" s="1"/>
      <c r="N15" s="1"/>
    </row>
    <row r="16" spans="1:14" x14ac:dyDescent="0.25">
      <c r="A16" s="5">
        <v>15</v>
      </c>
      <c r="B16" s="13">
        <v>102.55</v>
      </c>
      <c r="C16" s="6">
        <f>(B16-E22)^2</f>
        <v>5.2992040000000307</v>
      </c>
      <c r="G16" s="1"/>
      <c r="H16" s="1"/>
      <c r="I16" s="1"/>
      <c r="J16" s="1"/>
      <c r="K16" s="1"/>
      <c r="L16" s="1"/>
      <c r="M16" s="1"/>
      <c r="N16" s="1"/>
    </row>
    <row r="17" spans="1:14" x14ac:dyDescent="0.25">
      <c r="A17" s="5">
        <v>16</v>
      </c>
      <c r="B17" s="13">
        <v>98.79</v>
      </c>
      <c r="C17" s="8">
        <f>(B17-E22)^2</f>
        <v>2.125763999999954</v>
      </c>
      <c r="E17" s="3" t="s">
        <v>4</v>
      </c>
      <c r="F17" s="2" t="s">
        <v>0</v>
      </c>
      <c r="G17" s="1"/>
      <c r="H17" s="1"/>
      <c r="I17" s="1"/>
      <c r="J17" s="1"/>
      <c r="K17" s="1"/>
      <c r="L17" s="1"/>
      <c r="M17" s="1"/>
      <c r="N17" s="1"/>
    </row>
    <row r="18" spans="1:14" x14ac:dyDescent="0.25">
      <c r="A18" s="5">
        <v>17</v>
      </c>
      <c r="B18" s="13">
        <v>99.01</v>
      </c>
      <c r="C18" s="6">
        <f>(B18-E22)^2</f>
        <v>1.5326439999999637</v>
      </c>
      <c r="E18" s="6">
        <v>0.01</v>
      </c>
      <c r="F18" s="6" t="str">
        <f>F20</f>
        <v>N</v>
      </c>
      <c r="G18" s="1"/>
      <c r="H18" s="1"/>
      <c r="I18" s="1"/>
      <c r="J18" s="1"/>
      <c r="K18" s="1"/>
      <c r="L18" s="1"/>
      <c r="M18" s="1"/>
      <c r="N18" s="1"/>
    </row>
    <row r="19" spans="1:14" x14ac:dyDescent="0.25">
      <c r="A19" s="5">
        <v>18</v>
      </c>
      <c r="B19" s="13">
        <v>96.95</v>
      </c>
      <c r="C19" s="8">
        <f>(B19-E22)^2</f>
        <v>10.876803999999918</v>
      </c>
      <c r="E19" s="2" t="s">
        <v>5</v>
      </c>
      <c r="F19" s="2" t="s">
        <v>0</v>
      </c>
      <c r="G19" s="1"/>
      <c r="H19" s="1"/>
      <c r="I19" s="1"/>
      <c r="J19" s="1"/>
      <c r="K19" s="1"/>
    </row>
    <row r="20" spans="1:14" x14ac:dyDescent="0.25">
      <c r="A20" s="5">
        <v>19</v>
      </c>
      <c r="B20" s="13">
        <v>98.88</v>
      </c>
      <c r="C20" s="8">
        <f>(B20-E22)^2</f>
        <v>1.8714239999999862</v>
      </c>
      <c r="E20" s="6">
        <v>100</v>
      </c>
      <c r="F20" s="6" t="s">
        <v>20</v>
      </c>
      <c r="G20" s="1"/>
      <c r="H20" s="1"/>
      <c r="I20" s="1"/>
      <c r="J20" s="1"/>
      <c r="K20" s="1"/>
    </row>
    <row r="21" spans="1:14" x14ac:dyDescent="0.25">
      <c r="A21" s="5">
        <v>20</v>
      </c>
      <c r="B21" s="13">
        <v>96.41</v>
      </c>
      <c r="C21" s="8">
        <f>(B21-E22)^2</f>
        <v>14.730243999999953</v>
      </c>
      <c r="E21" s="2" t="s">
        <v>6</v>
      </c>
      <c r="F21" s="2" t="s">
        <v>0</v>
      </c>
      <c r="G21" s="1"/>
      <c r="H21" s="1"/>
      <c r="I21" s="1"/>
      <c r="J21" s="1"/>
      <c r="K21" s="1"/>
    </row>
    <row r="22" spans="1:14" x14ac:dyDescent="0.25">
      <c r="A22" s="2" t="s">
        <v>3</v>
      </c>
      <c r="B22" s="2">
        <f>SUM(B2:B21)</f>
        <v>2004.9599999999998</v>
      </c>
      <c r="C22" s="2">
        <f>SUM(C2:C21)</f>
        <v>111.40811999999995</v>
      </c>
      <c r="E22" s="12">
        <f>AVERAGE(B2:B21)</f>
        <v>100.24799999999999</v>
      </c>
      <c r="F22" s="6" t="str">
        <f>F20</f>
        <v>N</v>
      </c>
      <c r="G22" s="1"/>
      <c r="H22" s="1"/>
      <c r="I22" s="1"/>
      <c r="J22" s="1"/>
      <c r="K22" s="1"/>
      <c r="L22" s="1"/>
      <c r="M22" s="1"/>
      <c r="N22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dados 1</vt:lpstr>
      <vt:lpstr>dados 2</vt:lpstr>
      <vt:lpstr>dados 3</vt:lpstr>
      <vt:lpstr>dados 4</vt:lpstr>
      <vt:lpstr>dados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2021-03-06T13:10:23Z</dcterms:created>
  <dcterms:modified xsi:type="dcterms:W3CDTF">2021-03-08T23:21:08Z</dcterms:modified>
</cp:coreProperties>
</file>