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venv\ELaneSimulation\"/>
    </mc:Choice>
  </mc:AlternateContent>
  <bookViews>
    <workbookView xWindow="0" yWindow="0" windowWidth="28800" windowHeight="12210" activeTab="2"/>
  </bookViews>
  <sheets>
    <sheet name="Sheet1" sheetId="2" r:id="rId1"/>
    <sheet name="Simulation" sheetId="1" r:id="rId2"/>
    <sheet name="费用对比" sheetId="3" r:id="rId3"/>
  </sheets>
  <definedNames>
    <definedName name="_xlnm._FilterDatabase" localSheetId="2" hidden="1">费用对比!$A$1:$M$69</definedName>
  </definedNames>
  <calcPr calcId="162913"/>
  <pivotCaches>
    <pivotCache cacheId="89" r:id="rId4"/>
  </pivotCaches>
</workbook>
</file>

<file path=xl/calcChain.xml><?xml version="1.0" encoding="utf-8"?>
<calcChain xmlns="http://schemas.openxmlformats.org/spreadsheetml/2006/main">
  <c r="L3" i="3" l="1"/>
  <c r="L4" i="3"/>
  <c r="L5" i="3"/>
  <c r="L6" i="3"/>
  <c r="L7" i="3"/>
  <c r="L8" i="3"/>
  <c r="L9" i="3"/>
  <c r="L10" i="3"/>
  <c r="L11" i="3"/>
  <c r="L13" i="3"/>
  <c r="L15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1" i="3"/>
  <c r="L36" i="3"/>
  <c r="L37" i="3"/>
  <c r="L38" i="3"/>
  <c r="L40" i="3"/>
  <c r="L41" i="3"/>
  <c r="L42" i="3"/>
  <c r="L43" i="3"/>
  <c r="L44" i="3"/>
  <c r="L46" i="3"/>
  <c r="L47" i="3"/>
  <c r="L48" i="3"/>
  <c r="L49" i="3"/>
  <c r="L52" i="3"/>
  <c r="L53" i="3"/>
  <c r="L54" i="3"/>
  <c r="L57" i="3"/>
  <c r="L59" i="3"/>
  <c r="L60" i="3"/>
  <c r="L61" i="3"/>
  <c r="L62" i="3"/>
  <c r="L63" i="3"/>
  <c r="L66" i="3"/>
  <c r="L67" i="3"/>
  <c r="L2" i="3"/>
  <c r="K3" i="3"/>
  <c r="K4" i="3"/>
  <c r="K5" i="3"/>
  <c r="K6" i="3"/>
  <c r="K7" i="3"/>
  <c r="K8" i="3"/>
  <c r="K9" i="3"/>
  <c r="K10" i="3"/>
  <c r="K11" i="3"/>
  <c r="K13" i="3"/>
  <c r="K15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1" i="3"/>
  <c r="K36" i="3"/>
  <c r="K37" i="3"/>
  <c r="K38" i="3"/>
  <c r="K40" i="3"/>
  <c r="K41" i="3"/>
  <c r="K42" i="3"/>
  <c r="K43" i="3"/>
  <c r="K44" i="3"/>
  <c r="K46" i="3"/>
  <c r="K47" i="3"/>
  <c r="K48" i="3"/>
  <c r="K49" i="3"/>
  <c r="K52" i="3"/>
  <c r="K53" i="3"/>
  <c r="K54" i="3"/>
  <c r="K57" i="3"/>
  <c r="K59" i="3"/>
  <c r="K60" i="3"/>
  <c r="K61" i="3"/>
  <c r="K62" i="3"/>
  <c r="K63" i="3"/>
  <c r="K66" i="3"/>
  <c r="K67" i="3"/>
  <c r="K2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2" i="3"/>
  <c r="J3" i="3"/>
  <c r="J4" i="3"/>
  <c r="J5" i="3"/>
  <c r="J6" i="3"/>
  <c r="J7" i="3"/>
  <c r="J8" i="3"/>
  <c r="J9" i="3"/>
  <c r="J10" i="3"/>
  <c r="J11" i="3"/>
  <c r="J13" i="3"/>
  <c r="J15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1" i="3"/>
  <c r="J36" i="3"/>
  <c r="J37" i="3"/>
  <c r="J38" i="3"/>
  <c r="J40" i="3"/>
  <c r="J41" i="3"/>
  <c r="J42" i="3"/>
  <c r="J43" i="3"/>
  <c r="J44" i="3"/>
  <c r="J46" i="3"/>
  <c r="J47" i="3"/>
  <c r="J48" i="3"/>
  <c r="J49" i="3"/>
  <c r="J52" i="3"/>
  <c r="J53" i="3"/>
  <c r="J54" i="3"/>
  <c r="J57" i="3"/>
  <c r="J59" i="3"/>
  <c r="J60" i="3"/>
  <c r="J61" i="3"/>
  <c r="J62" i="3"/>
  <c r="J63" i="3"/>
  <c r="J66" i="3"/>
  <c r="J67" i="3"/>
  <c r="J2" i="3"/>
  <c r="J68" i="3" l="1"/>
  <c r="J69" i="3" s="1"/>
  <c r="L68" i="3"/>
  <c r="K68" i="3"/>
  <c r="I68" i="1"/>
  <c r="F68" i="1"/>
  <c r="L68" i="1" s="1"/>
  <c r="K69" i="3" l="1"/>
</calcChain>
</file>

<file path=xl/sharedStrings.xml><?xml version="1.0" encoding="utf-8"?>
<sst xmlns="http://schemas.openxmlformats.org/spreadsheetml/2006/main" count="331" uniqueCount="68">
  <si>
    <t>Plant</t>
  </si>
  <si>
    <t>Region</t>
  </si>
  <si>
    <t>RouteNum</t>
  </si>
  <si>
    <t>Site</t>
  </si>
  <si>
    <t>VMI</t>
  </si>
  <si>
    <t>SiteVolume</t>
  </si>
  <si>
    <t>RouteVolume</t>
  </si>
  <si>
    <t>Utilization</t>
  </si>
  <si>
    <t>TripRound</t>
  </si>
  <si>
    <t>TripTime</t>
  </si>
  <si>
    <t>TruckDemand</t>
  </si>
  <si>
    <t>CPA2</t>
  </si>
  <si>
    <t>江苏昆山</t>
  </si>
  <si>
    <t>N</t>
  </si>
  <si>
    <t>上海嘉定</t>
  </si>
  <si>
    <t xml:space="preserve"> 上海戎翔供应链管理有限公司 </t>
  </si>
  <si>
    <t>Y</t>
  </si>
  <si>
    <t xml:space="preserve"> 上海悦华物流有限公司 </t>
  </si>
  <si>
    <t xml:space="preserve"> YF.RDC </t>
  </si>
  <si>
    <t xml:space="preserve"> 上海众月物流有限公司 </t>
  </si>
  <si>
    <t xml:space="preserve"> 上海佳昱物流有限公司 </t>
  </si>
  <si>
    <t xml:space="preserve"> 上海双筑实业有限公司 </t>
  </si>
  <si>
    <t xml:space="preserve"> 上海汇群仓储物流有限公司 </t>
  </si>
  <si>
    <t xml:space="preserve"> 上海大洋汽车空调配件有限公司 </t>
  </si>
  <si>
    <t xml:space="preserve"> 上海紫兰工贸有限公司 </t>
  </si>
  <si>
    <t xml:space="preserve"> 上海安吉速驰物流有限公司 </t>
  </si>
  <si>
    <t xml:space="preserve"> 上海众耘物流有限公司 </t>
  </si>
  <si>
    <t xml:space="preserve"> 上海海林橡塑制品有限公司 </t>
  </si>
  <si>
    <t xml:space="preserve"> 安吉速驰 </t>
  </si>
  <si>
    <t xml:space="preserve"> 新都物流（上海）有限公司 </t>
  </si>
  <si>
    <t xml:space="preserve"> 雷扬物流上海合格品库 </t>
  </si>
  <si>
    <t xml:space="preserve"> 宁波捷豹上海仓库 </t>
  </si>
  <si>
    <t xml:space="preserve"> 上海安吉汽车零部件物流有限公司 </t>
  </si>
  <si>
    <t>上海宝山</t>
  </si>
  <si>
    <t>上海松江</t>
  </si>
  <si>
    <t>江苏太仓</t>
  </si>
  <si>
    <t>江苏苏州</t>
  </si>
  <si>
    <t>江苏常熟</t>
  </si>
  <si>
    <t>上海青浦</t>
  </si>
  <si>
    <t>江苏无锡</t>
  </si>
  <si>
    <t>上海浦东</t>
  </si>
  <si>
    <t>江苏南京</t>
  </si>
  <si>
    <t>浙江嘉兴</t>
  </si>
  <si>
    <t>江苏南通</t>
  </si>
  <si>
    <t>江苏张家港</t>
  </si>
  <si>
    <t>上海安亭</t>
  </si>
  <si>
    <t>上海奉贤</t>
  </si>
  <si>
    <t>行标签</t>
  </si>
  <si>
    <t>总计</t>
  </si>
  <si>
    <t>求和项:SiteVolume</t>
  </si>
  <si>
    <t>计数项:Site</t>
  </si>
  <si>
    <t>平均值项:TripRound</t>
  </si>
  <si>
    <t>平均值项:RouteVolume</t>
  </si>
  <si>
    <t>平均值项:TruckDemand</t>
  </si>
  <si>
    <t>平均值项:Utilization</t>
  </si>
  <si>
    <t>(全部)</t>
  </si>
  <si>
    <t>线路号</t>
  </si>
  <si>
    <t>提货点</t>
  </si>
  <si>
    <t>线路流量</t>
  </si>
  <si>
    <t>运输轮次</t>
  </si>
  <si>
    <t>卡车数量</t>
  </si>
  <si>
    <t>装载率</t>
  </si>
  <si>
    <t>区域</t>
    <phoneticPr fontId="18" type="noConversion"/>
  </si>
  <si>
    <t>距离</t>
    <phoneticPr fontId="18" type="noConversion"/>
  </si>
  <si>
    <t>CFF往返价格</t>
    <phoneticPr fontId="18" type="noConversion"/>
  </si>
  <si>
    <t>CFF日运费</t>
    <phoneticPr fontId="18" type="noConversion"/>
  </si>
  <si>
    <t>包车日浮动成本</t>
    <phoneticPr fontId="18" type="noConversion"/>
  </si>
  <si>
    <t>包车年固定费用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</si>
</sst>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 * #,##0.00_ ;_ * \-#,##0.00_ ;_ * &quot;-&quot;??_ ;_ @_ "/>
    <numFmt numFmtId="176" formatCode="&quot;¥&quot;#,##0_);[Red]\(&quot;¥&quot;#,##0\)"/>
  </numFmts>
  <fonts count="20" x14ac:knownFonts="1">
    <font>
      <sz val="11"/>
      <color theme="1"/>
      <name val="等线"/>
      <family val="2"/>
      <charset val="134"/>
    </font>
    <font>
      <sz val="11"/>
      <color theme="1"/>
      <name val="等线"/>
      <family val="2"/>
      <charset val="134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</font>
    <font>
      <b/>
      <sz val="13"/>
      <color theme="3"/>
      <name val="等线"/>
      <family val="2"/>
      <charset val="134"/>
    </font>
    <font>
      <b/>
      <sz val="11"/>
      <color theme="3"/>
      <name val="等线"/>
      <family val="2"/>
      <charset val="134"/>
    </font>
    <font>
      <sz val="11"/>
      <color rgb="FF006100"/>
      <name val="等线"/>
      <family val="2"/>
      <charset val="134"/>
    </font>
    <font>
      <sz val="11"/>
      <color rgb="FF9C0006"/>
      <name val="等线"/>
      <family val="2"/>
      <charset val="134"/>
    </font>
    <font>
      <sz val="11"/>
      <color rgb="FF9C6500"/>
      <name val="等线"/>
      <family val="2"/>
      <charset val="134"/>
    </font>
    <font>
      <sz val="11"/>
      <color rgb="FF3F3F76"/>
      <name val="等线"/>
      <family val="2"/>
      <charset val="134"/>
    </font>
    <font>
      <b/>
      <sz val="11"/>
      <color rgb="FF3F3F3F"/>
      <name val="等线"/>
      <family val="2"/>
      <charset val="134"/>
    </font>
    <font>
      <b/>
      <sz val="11"/>
      <color rgb="FFFA7D00"/>
      <name val="等线"/>
      <family val="2"/>
      <charset val="134"/>
    </font>
    <font>
      <sz val="11"/>
      <color rgb="FFFA7D00"/>
      <name val="等线"/>
      <family val="2"/>
      <charset val="134"/>
    </font>
    <font>
      <b/>
      <sz val="11"/>
      <color theme="0"/>
      <name val="等线"/>
      <family val="2"/>
      <charset val="134"/>
    </font>
    <font>
      <sz val="11"/>
      <color rgb="FFFF0000"/>
      <name val="等线"/>
      <family val="2"/>
      <charset val="134"/>
    </font>
    <font>
      <i/>
      <sz val="11"/>
      <color rgb="FF7F7F7F"/>
      <name val="等线"/>
      <family val="2"/>
      <charset val="134"/>
    </font>
    <font>
      <b/>
      <sz val="11"/>
      <color theme="1"/>
      <name val="等线"/>
      <family val="2"/>
      <charset val="134"/>
    </font>
    <font>
      <sz val="11"/>
      <color theme="0"/>
      <name val="等线"/>
      <family val="2"/>
      <charset val="134"/>
    </font>
    <font>
      <sz val="9"/>
      <name val="等线"/>
      <family val="2"/>
      <charset val="134"/>
    </font>
    <font>
      <b/>
      <sz val="11"/>
      <color rgb="FFFF0000"/>
      <name val="等线"/>
      <family val="3"/>
      <charset val="134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9" fontId="0" fillId="0" borderId="0" xfId="1" applyFont="1">
      <alignment vertical="center"/>
    </xf>
    <xf numFmtId="9" fontId="0" fillId="33" borderId="0" xfId="1" applyFont="1" applyFill="1">
      <alignment vertical="center"/>
    </xf>
    <xf numFmtId="0" fontId="0" fillId="0" borderId="10" xfId="0" applyBorder="1">
      <alignment vertical="center"/>
    </xf>
    <xf numFmtId="176" fontId="0" fillId="34" borderId="10" xfId="43" applyNumberFormat="1" applyFont="1" applyFill="1" applyBorder="1">
      <alignment vertical="center"/>
    </xf>
    <xf numFmtId="176" fontId="0" fillId="35" borderId="10" xfId="0" applyNumberFormat="1" applyFill="1" applyBorder="1">
      <alignment vertical="center"/>
    </xf>
    <xf numFmtId="176" fontId="0" fillId="34" borderId="0" xfId="43" applyNumberFormat="1" applyFont="1" applyFill="1">
      <alignment vertical="center"/>
    </xf>
    <xf numFmtId="176" fontId="0" fillId="35" borderId="0" xfId="0" applyNumberFormat="1" applyFill="1">
      <alignment vertical="center"/>
    </xf>
    <xf numFmtId="176" fontId="19" fillId="34" borderId="0" xfId="43" applyNumberFormat="1" applyFont="1" applyFill="1">
      <alignment vertical="center"/>
    </xf>
    <xf numFmtId="176" fontId="19" fillId="35" borderId="0" xfId="0" applyNumberFormat="1" applyFont="1" applyFill="1">
      <alignment vertical="center"/>
    </xf>
    <xf numFmtId="0" fontId="0" fillId="34" borderId="0" xfId="0" applyFill="1">
      <alignment vertical="center"/>
    </xf>
    <xf numFmtId="0" fontId="0" fillId="35" borderId="0" xfId="0" applyFill="1">
      <alignment vertical="center"/>
    </xf>
  </cellXfs>
  <cellStyles count="44">
    <cellStyle name="20% - 着色 1" xfId="20" builtinId="30" customBuiltin="1"/>
    <cellStyle name="20% - 着色 2" xfId="24" builtinId="34" customBuiltin="1"/>
    <cellStyle name="20% - 着色 3" xfId="28" builtinId="38" customBuiltin="1"/>
    <cellStyle name="20% - 着色 4" xfId="32" builtinId="42" customBuiltin="1"/>
    <cellStyle name="20% - 着色 5" xfId="36" builtinId="46" customBuiltin="1"/>
    <cellStyle name="20% - 着色 6" xfId="40" builtinId="50" customBuiltin="1"/>
    <cellStyle name="40% - 着色 1" xfId="21" builtinId="31" customBuiltin="1"/>
    <cellStyle name="40% - 着色 2" xfId="25" builtinId="35" customBuiltin="1"/>
    <cellStyle name="40% - 着色 3" xfId="29" builtinId="39" customBuiltin="1"/>
    <cellStyle name="40% - 着色 4" xfId="33" builtinId="43" customBuiltin="1"/>
    <cellStyle name="40% - 着色 5" xfId="37" builtinId="47" customBuiltin="1"/>
    <cellStyle name="40% - 着色 6" xfId="41" builtinId="51" customBuiltin="1"/>
    <cellStyle name="60% - 着色 1" xfId="22" builtinId="32" customBuiltin="1"/>
    <cellStyle name="60% - 着色 2" xfId="26" builtinId="36" customBuiltin="1"/>
    <cellStyle name="60% - 着色 3" xfId="30" builtinId="40" customBuiltin="1"/>
    <cellStyle name="60% - 着色 4" xfId="34" builtinId="44" customBuiltin="1"/>
    <cellStyle name="60% - 着色 5" xfId="38" builtinId="48" customBuiltin="1"/>
    <cellStyle name="60% - 着色 6" xfId="42" builtinId="52" customBuiltin="1"/>
    <cellStyle name="百分比" xfId="1" builtinId="5"/>
    <cellStyle name="标题" xfId="2" builtinId="15" customBuiltin="1"/>
    <cellStyle name="标题 1" xfId="3" builtinId="16" customBuiltin="1"/>
    <cellStyle name="标题 2" xfId="4" builtinId="17" customBuiltin="1"/>
    <cellStyle name="标题 3" xfId="5" builtinId="18" customBuiltin="1"/>
    <cellStyle name="标题 4" xfId="6" builtinId="19" customBuiltin="1"/>
    <cellStyle name="差" xfId="8" builtinId="27" customBuiltin="1"/>
    <cellStyle name="常规" xfId="0" builtinId="0"/>
    <cellStyle name="好" xfId="7" builtinId="26" customBuiltin="1"/>
    <cellStyle name="汇总" xfId="18" builtinId="25" customBuiltin="1"/>
    <cellStyle name="计算" xfId="12" builtinId="22" customBuiltin="1"/>
    <cellStyle name="检查单元格" xfId="14" builtinId="23" customBuiltin="1"/>
    <cellStyle name="解释性文本" xfId="17" builtinId="53" customBuiltin="1"/>
    <cellStyle name="警告文本" xfId="15" builtinId="11" customBuiltin="1"/>
    <cellStyle name="链接单元格" xfId="13" builtinId="24" customBuiltin="1"/>
    <cellStyle name="千位分隔" xfId="43" builtinId="3"/>
    <cellStyle name="适中" xfId="9" builtinId="28" customBuiltin="1"/>
    <cellStyle name="输出" xfId="11" builtinId="21" customBuiltin="1"/>
    <cellStyle name="输入" xfId="10" builtinId="20" customBuiltin="1"/>
    <cellStyle name="着色 1" xfId="19" builtinId="29" customBuiltin="1"/>
    <cellStyle name="着色 2" xfId="23" builtinId="33" customBuiltin="1"/>
    <cellStyle name="着色 3" xfId="27" builtinId="37" customBuiltin="1"/>
    <cellStyle name="着色 4" xfId="31" builtinId="41" customBuiltin="1"/>
    <cellStyle name="着色 5" xfId="35" builtinId="45" customBuiltin="1"/>
    <cellStyle name="着色 6" xfId="39" builtinId="49" customBuiltin="1"/>
    <cellStyle name="注释" xfId="16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Gu Sisong  (SVW TLLT-2)" refreshedDate="44167.689668865743" createdVersion="6" refreshedVersion="6" minRefreshableVersion="3" recordCount="66">
  <cacheSource type="worksheet">
    <worksheetSource ref="A1:K67" sheet="Simulation"/>
  </cacheSource>
  <cacheFields count="11">
    <cacheField name="Plant" numFmtId="0">
      <sharedItems/>
    </cacheField>
    <cacheField name="Region" numFmtId="0">
      <sharedItems count="16">
        <s v="江苏昆山"/>
        <s v="上海嘉定"/>
        <s v="上海宝山"/>
        <s v="上海松江"/>
        <s v="江苏太仓"/>
        <s v="江苏苏州"/>
        <s v="江苏常熟"/>
        <s v="上海青浦"/>
        <s v="江苏无锡"/>
        <s v="上海浦东"/>
        <s v="江苏南京"/>
        <s v="浙江嘉兴"/>
        <s v="江苏南通"/>
        <s v="江苏张家港"/>
        <s v="上海安亭"/>
        <s v="上海奉贤"/>
      </sharedItems>
    </cacheField>
    <cacheField name="RouteNum" numFmtId="0">
      <sharedItems containsSemiMixedTypes="0" containsString="0" containsNumber="1" containsInteger="1" minValue="1" maxValue="49" count="49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</sharedItems>
    </cacheField>
    <cacheField name="Site" numFmtId="0">
      <sharedItems containsMixedTypes="1" containsNumber="1" containsInteger="1" minValue="10012" maxValue="11508" count="65">
        <n v="10160"/>
        <n v="10274"/>
        <n v="10178"/>
        <n v="11019"/>
        <s v=" 上海戎翔供应链管理有限公司 "/>
        <s v=" 上海悦华物流有限公司 "/>
        <n v="10023"/>
        <s v=" YF.RDC "/>
        <s v=" 上海众月物流有限公司 "/>
        <s v=" 上海佳昱物流有限公司 "/>
        <n v="10169"/>
        <n v="10838"/>
        <n v="11106"/>
        <n v="10037"/>
        <n v="10486"/>
        <s v=" 上海双筑实业有限公司 "/>
        <s v=" 上海汇群仓储物流有限公司 "/>
        <s v=" 上海大洋汽车空调配件有限公司 "/>
        <s v=" 上海紫兰工贸有限公司 "/>
        <s v=" 上海安吉速驰物流有限公司 "/>
        <s v=" 上海众耘物流有限公司 "/>
        <s v=" 上海海林橡塑制品有限公司 "/>
        <s v=" 安吉速驰 "/>
        <s v=" 新都物流（上海）有限公司 "/>
        <s v=" 雷扬物流上海合格品库 "/>
        <s v=" 宁波捷豹上海仓库 "/>
        <s v=" 上海安吉汽车零部件物流有限公司 "/>
        <n v="10264"/>
        <n v="10878"/>
        <n v="10490"/>
        <n v="10638"/>
        <n v="10360"/>
        <n v="10367"/>
        <n v="10151"/>
        <n v="11270"/>
        <n v="11425"/>
        <n v="10118"/>
        <n v="10302"/>
        <n v="10032"/>
        <n v="10012"/>
        <n v="10939"/>
        <n v="11189"/>
        <n v="11169"/>
        <n v="10196"/>
        <n v="10261"/>
        <n v="11301"/>
        <n v="10203"/>
        <n v="10019"/>
        <n v="11182"/>
        <n v="11156"/>
        <n v="11237"/>
        <n v="10168"/>
        <n v="10855"/>
        <n v="10846"/>
        <n v="10405"/>
        <n v="11282"/>
        <n v="10375"/>
        <n v="11228"/>
        <n v="11135"/>
        <n v="11031"/>
        <n v="10369"/>
        <n v="11057"/>
        <n v="11365"/>
        <n v="10262"/>
        <n v="11508"/>
      </sharedItems>
    </cacheField>
    <cacheField name="VMI" numFmtId="0">
      <sharedItems count="2">
        <s v="N"/>
        <s v="Y"/>
      </sharedItems>
    </cacheField>
    <cacheField name="SiteVolume" numFmtId="0">
      <sharedItems containsSemiMixedTypes="0" containsString="0" containsNumber="1" containsInteger="1" minValue="2" maxValue="2446"/>
    </cacheField>
    <cacheField name="RouteVolume" numFmtId="0">
      <sharedItems containsSemiMixedTypes="0" containsString="0" containsNumber="1" containsInteger="1" minValue="2" maxValue="2446"/>
    </cacheField>
    <cacheField name="Utilization" numFmtId="0">
      <sharedItems containsSemiMixedTypes="0" containsString="0" containsNumber="1" minValue="8.6805555555555507E-3" maxValue="0.79427083333333304"/>
    </cacheField>
    <cacheField name="TripRound" numFmtId="0">
      <sharedItems containsSemiMixedTypes="0" containsString="0" containsNumber="1" containsInteger="1" minValue="2" maxValue="33"/>
    </cacheField>
    <cacheField name="TripTime" numFmtId="0">
      <sharedItems containsSemiMixedTypes="0" containsString="0" containsNumber="1" minValue="1.9" maxValue="13.7"/>
    </cacheField>
    <cacheField name="TruckDemand" numFmtId="0">
      <sharedItems containsSemiMixedTypes="0" containsString="0" containsNumber="1" containsInteger="1" minValue="1" maxValue="1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6">
  <r>
    <s v="CPA2"/>
    <x v="0"/>
    <x v="0"/>
    <x v="0"/>
    <x v="0"/>
    <n v="194"/>
    <n v="194"/>
    <n v="0.561342592592592"/>
    <n v="3"/>
    <n v="3.9"/>
    <n v="2"/>
  </r>
  <r>
    <s v="CPA2"/>
    <x v="0"/>
    <x v="1"/>
    <x v="1"/>
    <x v="0"/>
    <n v="52"/>
    <n v="52"/>
    <n v="0.225694444444444"/>
    <n v="2"/>
    <n v="3.9"/>
    <n v="1"/>
  </r>
  <r>
    <s v="CPA2"/>
    <x v="1"/>
    <x v="2"/>
    <x v="2"/>
    <x v="0"/>
    <n v="2446"/>
    <n v="2446"/>
    <n v="0.64341329966329897"/>
    <n v="33"/>
    <n v="3.1"/>
    <n v="11"/>
  </r>
  <r>
    <s v="CPA2"/>
    <x v="1"/>
    <x v="3"/>
    <x v="3"/>
    <x v="0"/>
    <n v="1738"/>
    <n v="1738"/>
    <n v="0.65594806763284996"/>
    <n v="23"/>
    <n v="3.1"/>
    <n v="8"/>
  </r>
  <r>
    <s v="CPA2"/>
    <x v="1"/>
    <x v="4"/>
    <x v="4"/>
    <x v="1"/>
    <n v="622"/>
    <n v="622"/>
    <n v="0.67491319444444398"/>
    <n v="8"/>
    <n v="3.1"/>
    <n v="3"/>
  </r>
  <r>
    <s v="CPA2"/>
    <x v="1"/>
    <x v="5"/>
    <x v="5"/>
    <x v="1"/>
    <n v="527"/>
    <n v="527"/>
    <n v="0.65352182539682502"/>
    <n v="7"/>
    <n v="3.1"/>
    <n v="3"/>
  </r>
  <r>
    <s v="CPA2"/>
    <x v="1"/>
    <x v="6"/>
    <x v="6"/>
    <x v="0"/>
    <n v="299"/>
    <n v="299"/>
    <n v="0.64887152777777701"/>
    <n v="4"/>
    <n v="3.1"/>
    <n v="2"/>
  </r>
  <r>
    <s v="CPA2"/>
    <x v="1"/>
    <x v="7"/>
    <x v="7"/>
    <x v="1"/>
    <n v="177"/>
    <n v="177"/>
    <n v="0.76822916666666596"/>
    <n v="2"/>
    <n v="3.1"/>
    <n v="1"/>
  </r>
  <r>
    <s v="CPA2"/>
    <x v="1"/>
    <x v="8"/>
    <x v="8"/>
    <x v="1"/>
    <n v="171"/>
    <n v="171"/>
    <n v="0.7421875"/>
    <n v="2"/>
    <n v="3.1"/>
    <n v="1"/>
  </r>
  <r>
    <s v="CPA2"/>
    <x v="1"/>
    <x v="9"/>
    <x v="9"/>
    <x v="1"/>
    <n v="154"/>
    <n v="154"/>
    <n v="0.66840277777777701"/>
    <n v="2"/>
    <n v="3.1"/>
    <n v="1"/>
  </r>
  <r>
    <s v="CPA2"/>
    <x v="1"/>
    <x v="10"/>
    <x v="10"/>
    <x v="0"/>
    <n v="139"/>
    <n v="156"/>
    <n v="0.67708333333333304"/>
    <n v="2"/>
    <n v="4.0999999999999996"/>
    <n v="1"/>
  </r>
  <r>
    <s v="CPA2"/>
    <x v="1"/>
    <x v="10"/>
    <x v="11"/>
    <x v="0"/>
    <n v="17"/>
    <n v="156"/>
    <n v="0.67708333333333304"/>
    <n v="2"/>
    <n v="4.0999999999999996"/>
    <n v="1"/>
  </r>
  <r>
    <s v="CPA2"/>
    <x v="1"/>
    <x v="11"/>
    <x v="12"/>
    <x v="0"/>
    <n v="103"/>
    <n v="146"/>
    <n v="0.63368055555555503"/>
    <n v="2"/>
    <n v="4.0999999999999996"/>
    <n v="1"/>
  </r>
  <r>
    <s v="CPA2"/>
    <x v="1"/>
    <x v="11"/>
    <x v="13"/>
    <x v="0"/>
    <n v="43"/>
    <n v="146"/>
    <n v="0.63368055555555503"/>
    <n v="2"/>
    <n v="4.0999999999999996"/>
    <n v="1"/>
  </r>
  <r>
    <s v="CPA2"/>
    <x v="1"/>
    <x v="12"/>
    <x v="14"/>
    <x v="0"/>
    <n v="78"/>
    <n v="156"/>
    <n v="0.67708333333333304"/>
    <n v="2"/>
    <n v="4.0999999999999996"/>
    <n v="1"/>
  </r>
  <r>
    <s v="CPA2"/>
    <x v="1"/>
    <x v="12"/>
    <x v="14"/>
    <x v="0"/>
    <n v="78"/>
    <n v="156"/>
    <n v="0.67708333333333304"/>
    <n v="2"/>
    <n v="4.0999999999999996"/>
    <n v="1"/>
  </r>
  <r>
    <s v="CPA2"/>
    <x v="1"/>
    <x v="13"/>
    <x v="15"/>
    <x v="1"/>
    <n v="72"/>
    <n v="72"/>
    <n v="0.3125"/>
    <n v="2"/>
    <n v="3.1"/>
    <n v="1"/>
  </r>
  <r>
    <s v="CPA2"/>
    <x v="1"/>
    <x v="14"/>
    <x v="16"/>
    <x v="1"/>
    <n v="44"/>
    <n v="44"/>
    <n v="0.19097222222222199"/>
    <n v="2"/>
    <n v="3.1"/>
    <n v="1"/>
  </r>
  <r>
    <s v="CPA2"/>
    <x v="1"/>
    <x v="15"/>
    <x v="17"/>
    <x v="1"/>
    <n v="29"/>
    <n v="29"/>
    <n v="0.125868055555555"/>
    <n v="2"/>
    <n v="3.1"/>
    <n v="1"/>
  </r>
  <r>
    <s v="CPA2"/>
    <x v="1"/>
    <x v="16"/>
    <x v="18"/>
    <x v="1"/>
    <n v="23"/>
    <n v="23"/>
    <n v="9.9826388888888895E-2"/>
    <n v="2"/>
    <n v="3.1"/>
    <n v="1"/>
  </r>
  <r>
    <s v="CPA2"/>
    <x v="1"/>
    <x v="17"/>
    <x v="19"/>
    <x v="1"/>
    <n v="21"/>
    <n v="21"/>
    <n v="9.1145833333333301E-2"/>
    <n v="2"/>
    <n v="3.1"/>
    <n v="1"/>
  </r>
  <r>
    <s v="CPA2"/>
    <x v="1"/>
    <x v="18"/>
    <x v="20"/>
    <x v="1"/>
    <n v="11"/>
    <n v="11"/>
    <n v="4.7743055555555497E-2"/>
    <n v="2"/>
    <n v="3.1"/>
    <n v="1"/>
  </r>
  <r>
    <s v="CPA2"/>
    <x v="1"/>
    <x v="19"/>
    <x v="21"/>
    <x v="1"/>
    <n v="9"/>
    <n v="9"/>
    <n v="3.90625E-2"/>
    <n v="2"/>
    <n v="3.1"/>
    <n v="1"/>
  </r>
  <r>
    <s v="CPA2"/>
    <x v="1"/>
    <x v="20"/>
    <x v="22"/>
    <x v="1"/>
    <n v="4"/>
    <n v="4"/>
    <n v="1.7361111111111101E-2"/>
    <n v="2"/>
    <n v="3.1"/>
    <n v="1"/>
  </r>
  <r>
    <s v="CPA2"/>
    <x v="1"/>
    <x v="21"/>
    <x v="23"/>
    <x v="1"/>
    <n v="4"/>
    <n v="4"/>
    <n v="1.7361111111111101E-2"/>
    <n v="2"/>
    <n v="3.1"/>
    <n v="1"/>
  </r>
  <r>
    <s v="CPA2"/>
    <x v="1"/>
    <x v="22"/>
    <x v="24"/>
    <x v="1"/>
    <n v="3"/>
    <n v="3"/>
    <n v="1.3020833333333299E-2"/>
    <n v="2"/>
    <n v="3.1"/>
    <n v="1"/>
  </r>
  <r>
    <s v="CPA2"/>
    <x v="1"/>
    <x v="23"/>
    <x v="25"/>
    <x v="1"/>
    <n v="3"/>
    <n v="3"/>
    <n v="1.3020833333333299E-2"/>
    <n v="2"/>
    <n v="3.1"/>
    <n v="1"/>
  </r>
  <r>
    <s v="CPA2"/>
    <x v="1"/>
    <x v="24"/>
    <x v="26"/>
    <x v="1"/>
    <n v="2"/>
    <n v="2"/>
    <n v="8.6805555555555507E-3"/>
    <n v="2"/>
    <n v="3.1"/>
    <n v="1"/>
  </r>
  <r>
    <s v="CPA2"/>
    <x v="1"/>
    <x v="25"/>
    <x v="27"/>
    <x v="0"/>
    <n v="145"/>
    <n v="219"/>
    <n v="0.63368055555555503"/>
    <n v="3"/>
    <n v="5.0999999999999996"/>
    <n v="2"/>
  </r>
  <r>
    <s v="CPA2"/>
    <x v="1"/>
    <x v="25"/>
    <x v="28"/>
    <x v="0"/>
    <n v="74"/>
    <n v="219"/>
    <n v="0.63368055555555503"/>
    <n v="3"/>
    <n v="5.0999999999999996"/>
    <n v="2"/>
  </r>
  <r>
    <s v="CPA2"/>
    <x v="1"/>
    <x v="26"/>
    <x v="29"/>
    <x v="0"/>
    <n v="30"/>
    <n v="111"/>
    <n v="0.48177083333333298"/>
    <n v="2"/>
    <n v="7.1"/>
    <n v="2"/>
  </r>
  <r>
    <s v="CPA2"/>
    <x v="1"/>
    <x v="26"/>
    <x v="30"/>
    <x v="0"/>
    <n v="27"/>
    <n v="111"/>
    <n v="0.48177083333333298"/>
    <n v="2"/>
    <n v="7.1"/>
    <n v="2"/>
  </r>
  <r>
    <s v="CPA2"/>
    <x v="1"/>
    <x v="26"/>
    <x v="31"/>
    <x v="0"/>
    <n v="21"/>
    <n v="111"/>
    <n v="0.48177083333333298"/>
    <n v="2"/>
    <n v="7.1"/>
    <n v="2"/>
  </r>
  <r>
    <s v="CPA2"/>
    <x v="1"/>
    <x v="26"/>
    <x v="32"/>
    <x v="0"/>
    <n v="17"/>
    <n v="111"/>
    <n v="0.48177083333333298"/>
    <n v="2"/>
    <n v="7.1"/>
    <n v="2"/>
  </r>
  <r>
    <s v="CPA2"/>
    <x v="1"/>
    <x v="26"/>
    <x v="33"/>
    <x v="0"/>
    <n v="16"/>
    <n v="111"/>
    <n v="0.48177083333333298"/>
    <n v="2"/>
    <n v="7.1"/>
    <n v="2"/>
  </r>
  <r>
    <s v="CPA2"/>
    <x v="2"/>
    <x v="27"/>
    <x v="34"/>
    <x v="0"/>
    <n v="191"/>
    <n v="191"/>
    <n v="0.55266203703703698"/>
    <n v="3"/>
    <n v="4.7"/>
    <n v="2"/>
  </r>
  <r>
    <s v="CPA2"/>
    <x v="2"/>
    <x v="28"/>
    <x v="35"/>
    <x v="0"/>
    <n v="174"/>
    <n v="174"/>
    <n v="0.75520833333333304"/>
    <n v="2"/>
    <n v="4.7"/>
    <n v="1"/>
  </r>
  <r>
    <s v="CPA2"/>
    <x v="2"/>
    <x v="29"/>
    <x v="36"/>
    <x v="0"/>
    <n v="130"/>
    <n v="145"/>
    <n v="0.62934027777777701"/>
    <n v="2"/>
    <n v="5.7"/>
    <n v="2"/>
  </r>
  <r>
    <s v="CPA2"/>
    <x v="2"/>
    <x v="29"/>
    <x v="37"/>
    <x v="0"/>
    <n v="15"/>
    <n v="145"/>
    <n v="0.62934027777777701"/>
    <n v="2"/>
    <n v="5.7"/>
    <n v="2"/>
  </r>
  <r>
    <s v="CPA2"/>
    <x v="2"/>
    <x v="30"/>
    <x v="38"/>
    <x v="0"/>
    <n v="15"/>
    <n v="15"/>
    <n v="6.5104166666666602E-2"/>
    <n v="2"/>
    <n v="4.7"/>
    <n v="1"/>
  </r>
  <r>
    <s v="CPA2"/>
    <x v="3"/>
    <x v="31"/>
    <x v="39"/>
    <x v="0"/>
    <n v="183"/>
    <n v="183"/>
    <n v="0.79427083333333304"/>
    <n v="2"/>
    <n v="5.0999999999999996"/>
    <n v="2"/>
  </r>
  <r>
    <s v="CPA2"/>
    <x v="3"/>
    <x v="32"/>
    <x v="40"/>
    <x v="0"/>
    <n v="26"/>
    <n v="26"/>
    <n v="0.112847222222222"/>
    <n v="2"/>
    <n v="5.0999999999999996"/>
    <n v="2"/>
  </r>
  <r>
    <s v="CPA2"/>
    <x v="4"/>
    <x v="33"/>
    <x v="41"/>
    <x v="0"/>
    <n v="25"/>
    <n v="25"/>
    <n v="0.108506944444444"/>
    <n v="2"/>
    <n v="3.9"/>
    <n v="1"/>
  </r>
  <r>
    <s v="CPA2"/>
    <x v="5"/>
    <x v="34"/>
    <x v="42"/>
    <x v="0"/>
    <n v="115"/>
    <n v="136"/>
    <n v="0.59027777777777701"/>
    <n v="2"/>
    <n v="5.0999999999999996"/>
    <n v="2"/>
  </r>
  <r>
    <s v="CPA2"/>
    <x v="5"/>
    <x v="34"/>
    <x v="43"/>
    <x v="0"/>
    <n v="21"/>
    <n v="136"/>
    <n v="0.59027777777777701"/>
    <n v="2"/>
    <n v="5.0999999999999996"/>
    <n v="2"/>
  </r>
  <r>
    <s v="CPA2"/>
    <x v="6"/>
    <x v="35"/>
    <x v="44"/>
    <x v="0"/>
    <n v="29"/>
    <n v="29"/>
    <n v="0.125868055555555"/>
    <n v="2"/>
    <n v="4.7"/>
    <n v="1"/>
  </r>
  <r>
    <s v="CPA2"/>
    <x v="7"/>
    <x v="36"/>
    <x v="45"/>
    <x v="0"/>
    <n v="750"/>
    <n v="750"/>
    <n v="0.65104166666666596"/>
    <n v="10"/>
    <n v="3.1"/>
    <n v="4"/>
  </r>
  <r>
    <s v="CPA2"/>
    <x v="7"/>
    <x v="37"/>
    <x v="46"/>
    <x v="0"/>
    <n v="157"/>
    <n v="157"/>
    <n v="0.68142361111111105"/>
    <n v="2"/>
    <n v="3.1"/>
    <n v="1"/>
  </r>
  <r>
    <s v="CPA2"/>
    <x v="7"/>
    <x v="38"/>
    <x v="47"/>
    <x v="0"/>
    <n v="98"/>
    <n v="135"/>
    <n v="0.5859375"/>
    <n v="2"/>
    <n v="5.0999999999999996"/>
    <n v="2"/>
  </r>
  <r>
    <s v="CPA2"/>
    <x v="7"/>
    <x v="38"/>
    <x v="48"/>
    <x v="0"/>
    <n v="27"/>
    <n v="135"/>
    <n v="0.5859375"/>
    <n v="2"/>
    <n v="5.0999999999999996"/>
    <n v="2"/>
  </r>
  <r>
    <s v="CPA2"/>
    <x v="7"/>
    <x v="38"/>
    <x v="49"/>
    <x v="0"/>
    <n v="10"/>
    <n v="135"/>
    <n v="0.5859375"/>
    <n v="2"/>
    <n v="5.0999999999999996"/>
    <n v="2"/>
  </r>
  <r>
    <s v="CPA2"/>
    <x v="8"/>
    <x v="39"/>
    <x v="50"/>
    <x v="0"/>
    <n v="167"/>
    <n v="167"/>
    <n v="0.72482638888888895"/>
    <n v="2"/>
    <n v="5.9"/>
    <n v="2"/>
  </r>
  <r>
    <s v="CPA2"/>
    <x v="8"/>
    <x v="40"/>
    <x v="51"/>
    <x v="0"/>
    <n v="24"/>
    <n v="24"/>
    <n v="0.10416666666666601"/>
    <n v="2"/>
    <n v="5.9"/>
    <n v="2"/>
  </r>
  <r>
    <s v="CPA2"/>
    <x v="9"/>
    <x v="41"/>
    <x v="52"/>
    <x v="0"/>
    <n v="26"/>
    <n v="46"/>
    <n v="0.19965277777777701"/>
    <n v="2"/>
    <n v="5.9"/>
    <n v="2"/>
  </r>
  <r>
    <s v="CPA2"/>
    <x v="9"/>
    <x v="41"/>
    <x v="53"/>
    <x v="0"/>
    <n v="10"/>
    <n v="46"/>
    <n v="0.19965277777777701"/>
    <n v="2"/>
    <n v="5.9"/>
    <n v="2"/>
  </r>
  <r>
    <s v="CPA2"/>
    <x v="9"/>
    <x v="41"/>
    <x v="54"/>
    <x v="0"/>
    <n v="10"/>
    <n v="46"/>
    <n v="0.19965277777777701"/>
    <n v="2"/>
    <n v="5.9"/>
    <n v="2"/>
  </r>
  <r>
    <s v="CPA2"/>
    <x v="10"/>
    <x v="42"/>
    <x v="55"/>
    <x v="0"/>
    <n v="25"/>
    <n v="37"/>
    <n v="0.16059027777777701"/>
    <n v="2"/>
    <n v="13.7"/>
    <n v="3"/>
  </r>
  <r>
    <s v="CPA2"/>
    <x v="10"/>
    <x v="42"/>
    <x v="56"/>
    <x v="0"/>
    <n v="12"/>
    <n v="37"/>
    <n v="0.16059027777777701"/>
    <n v="2"/>
    <n v="13.7"/>
    <n v="3"/>
  </r>
  <r>
    <s v="CPA2"/>
    <x v="11"/>
    <x v="43"/>
    <x v="57"/>
    <x v="0"/>
    <n v="19"/>
    <n v="19"/>
    <n v="8.2465277777777707E-2"/>
    <n v="2"/>
    <n v="5.5"/>
    <n v="2"/>
  </r>
  <r>
    <s v="CPA2"/>
    <x v="12"/>
    <x v="44"/>
    <x v="58"/>
    <x v="0"/>
    <n v="10"/>
    <n v="10"/>
    <n v="4.34027777777777E-2"/>
    <n v="2"/>
    <n v="6.3"/>
    <n v="2"/>
  </r>
  <r>
    <s v="CPA2"/>
    <x v="13"/>
    <x v="45"/>
    <x v="59"/>
    <x v="0"/>
    <n v="24"/>
    <n v="24"/>
    <n v="0.10416666666666601"/>
    <n v="2"/>
    <n v="6.3"/>
    <n v="2"/>
  </r>
  <r>
    <s v="CPA2"/>
    <x v="14"/>
    <x v="46"/>
    <x v="60"/>
    <x v="0"/>
    <n v="276"/>
    <n v="276"/>
    <n v="0.59895833333333304"/>
    <n v="4"/>
    <n v="1.9"/>
    <n v="1"/>
  </r>
  <r>
    <s v="CPA2"/>
    <x v="14"/>
    <x v="47"/>
    <x v="61"/>
    <x v="0"/>
    <n v="46"/>
    <n v="109"/>
    <n v="0.47309027777777701"/>
    <n v="2"/>
    <n v="3.9"/>
    <n v="1"/>
  </r>
  <r>
    <s v="CPA2"/>
    <x v="14"/>
    <x v="47"/>
    <x v="62"/>
    <x v="0"/>
    <n v="38"/>
    <n v="109"/>
    <n v="0.47309027777777701"/>
    <n v="2"/>
    <n v="3.9"/>
    <n v="1"/>
  </r>
  <r>
    <s v="CPA2"/>
    <x v="14"/>
    <x v="47"/>
    <x v="63"/>
    <x v="0"/>
    <n v="25"/>
    <n v="109"/>
    <n v="0.47309027777777701"/>
    <n v="2"/>
    <n v="3.9"/>
    <n v="1"/>
  </r>
  <r>
    <s v="CPA2"/>
    <x v="15"/>
    <x v="48"/>
    <x v="64"/>
    <x v="0"/>
    <n v="31"/>
    <n v="31"/>
    <n v="0.13454861111111099"/>
    <n v="2"/>
    <n v="4.0999999999999996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6" cacheId="89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A3:G53" firstHeaderRow="0" firstDataRow="1" firstDataCol="1" rowPageCount="1" colPageCount="1"/>
  <pivotFields count="11">
    <pivotField showAll="0"/>
    <pivotField showAll="0">
      <items count="17">
        <item x="6"/>
        <item x="0"/>
        <item x="10"/>
        <item x="12"/>
        <item x="5"/>
        <item x="4"/>
        <item x="8"/>
        <item x="13"/>
        <item x="14"/>
        <item x="2"/>
        <item x="15"/>
        <item x="1"/>
        <item x="9"/>
        <item x="7"/>
        <item x="3"/>
        <item x="11"/>
        <item t="default"/>
      </items>
    </pivotField>
    <pivotField axis="axisRow" showAll="0">
      <items count="5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t="default"/>
      </items>
    </pivotField>
    <pivotField dataField="1" showAll="0">
      <items count="66">
        <item x="39"/>
        <item x="47"/>
        <item x="6"/>
        <item x="38"/>
        <item x="13"/>
        <item x="36"/>
        <item x="33"/>
        <item x="0"/>
        <item x="51"/>
        <item x="10"/>
        <item x="2"/>
        <item x="43"/>
        <item x="46"/>
        <item x="44"/>
        <item x="63"/>
        <item x="27"/>
        <item x="1"/>
        <item x="37"/>
        <item x="31"/>
        <item x="32"/>
        <item x="60"/>
        <item x="56"/>
        <item x="54"/>
        <item x="14"/>
        <item x="29"/>
        <item x="30"/>
        <item x="11"/>
        <item x="53"/>
        <item x="52"/>
        <item x="28"/>
        <item x="40"/>
        <item x="3"/>
        <item x="59"/>
        <item x="61"/>
        <item x="12"/>
        <item x="58"/>
        <item x="49"/>
        <item x="42"/>
        <item x="48"/>
        <item x="41"/>
        <item x="57"/>
        <item x="50"/>
        <item x="34"/>
        <item x="55"/>
        <item x="45"/>
        <item x="62"/>
        <item x="35"/>
        <item x="64"/>
        <item x="7"/>
        <item x="22"/>
        <item x="24"/>
        <item x="25"/>
        <item x="26"/>
        <item x="19"/>
        <item x="17"/>
        <item x="21"/>
        <item x="16"/>
        <item x="9"/>
        <item x="4"/>
        <item x="15"/>
        <item x="5"/>
        <item x="8"/>
        <item x="20"/>
        <item x="18"/>
        <item x="23"/>
        <item t="default"/>
      </items>
    </pivotField>
    <pivotField axis="axisPage" showAll="0">
      <items count="3">
        <item x="0"/>
        <item x="1"/>
        <item t="default"/>
      </items>
    </pivotField>
    <pivotField dataField="1" showAll="0"/>
    <pivotField dataField="1" showAll="0"/>
    <pivotField dataField="1" showAll="0"/>
    <pivotField dataField="1" showAll="0"/>
    <pivotField showAll="0"/>
    <pivotField dataField="1" showAll="0"/>
  </pivotFields>
  <rowFields count="1">
    <field x="2"/>
  </rowFields>
  <rowItems count="5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pageFields count="1">
    <pageField fld="4" hier="-1"/>
  </pageFields>
  <dataFields count="6">
    <dataField name="计数项:Site" fld="3" subtotal="count" baseField="0" baseItem="0"/>
    <dataField name="求和项:SiteVolume" fld="5" baseField="0" baseItem="0"/>
    <dataField name="平均值项:RouteVolume" fld="6" subtotal="average" baseField="2" baseItem="0"/>
    <dataField name="平均值项:TripRound" fld="8" subtotal="average" baseField="2" baseItem="0"/>
    <dataField name="平均值项:TruckDemand" fld="10" subtotal="average" baseField="2" baseItem="0"/>
    <dataField name="平均值项:Utilization" fld="7" subtotal="average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8"/>
  <sheetViews>
    <sheetView workbookViewId="0">
      <selection activeCell="I22" sqref="I22"/>
    </sheetView>
  </sheetViews>
  <sheetFormatPr defaultRowHeight="14.25" x14ac:dyDescent="0.2"/>
  <cols>
    <col min="1" max="1" width="9.125" customWidth="1"/>
    <col min="2" max="2" width="10.875" bestFit="1" customWidth="1"/>
    <col min="3" max="3" width="18.125" bestFit="1" customWidth="1"/>
    <col min="4" max="4" width="22.375" bestFit="1" customWidth="1"/>
    <col min="5" max="5" width="19.375" bestFit="1" customWidth="1"/>
    <col min="6" max="6" width="22.75" bestFit="1" customWidth="1"/>
    <col min="7" max="7" width="19.125" style="4" bestFit="1" customWidth="1"/>
  </cols>
  <sheetData>
    <row r="1" spans="1:7" x14ac:dyDescent="0.2">
      <c r="A1" s="1" t="s">
        <v>4</v>
      </c>
      <c r="B1" t="s">
        <v>55</v>
      </c>
    </row>
    <row r="3" spans="1:7" x14ac:dyDescent="0.2">
      <c r="A3" s="1" t="s">
        <v>47</v>
      </c>
      <c r="B3" t="s">
        <v>50</v>
      </c>
      <c r="C3" t="s">
        <v>49</v>
      </c>
      <c r="D3" t="s">
        <v>52</v>
      </c>
      <c r="E3" t="s">
        <v>51</v>
      </c>
      <c r="F3" t="s">
        <v>53</v>
      </c>
      <c r="G3" t="s">
        <v>54</v>
      </c>
    </row>
    <row r="4" spans="1:7" x14ac:dyDescent="0.2">
      <c r="A4" s="2">
        <v>1</v>
      </c>
      <c r="B4" s="3">
        <v>1</v>
      </c>
      <c r="C4" s="3">
        <v>194</v>
      </c>
      <c r="D4" s="3">
        <v>194</v>
      </c>
      <c r="E4" s="3">
        <v>3</v>
      </c>
      <c r="F4" s="3">
        <v>2</v>
      </c>
      <c r="G4" s="3">
        <v>0.561342592592592</v>
      </c>
    </row>
    <row r="5" spans="1:7" x14ac:dyDescent="0.2">
      <c r="A5" s="2">
        <v>2</v>
      </c>
      <c r="B5" s="3">
        <v>1</v>
      </c>
      <c r="C5" s="3">
        <v>52</v>
      </c>
      <c r="D5" s="3">
        <v>52</v>
      </c>
      <c r="E5" s="3">
        <v>2</v>
      </c>
      <c r="F5" s="3">
        <v>1</v>
      </c>
      <c r="G5" s="3">
        <v>0.225694444444444</v>
      </c>
    </row>
    <row r="6" spans="1:7" x14ac:dyDescent="0.2">
      <c r="A6" s="2">
        <v>3</v>
      </c>
      <c r="B6" s="3">
        <v>1</v>
      </c>
      <c r="C6" s="3">
        <v>2446</v>
      </c>
      <c r="D6" s="3">
        <v>2446</v>
      </c>
      <c r="E6" s="3">
        <v>33</v>
      </c>
      <c r="F6" s="3">
        <v>11</v>
      </c>
      <c r="G6" s="3">
        <v>0.64341329966329897</v>
      </c>
    </row>
    <row r="7" spans="1:7" x14ac:dyDescent="0.2">
      <c r="A7" s="2">
        <v>4</v>
      </c>
      <c r="B7" s="3">
        <v>1</v>
      </c>
      <c r="C7" s="3">
        <v>1738</v>
      </c>
      <c r="D7" s="3">
        <v>1738</v>
      </c>
      <c r="E7" s="3">
        <v>23</v>
      </c>
      <c r="F7" s="3">
        <v>8</v>
      </c>
      <c r="G7" s="3">
        <v>0.65594806763284996</v>
      </c>
    </row>
    <row r="8" spans="1:7" x14ac:dyDescent="0.2">
      <c r="A8" s="2">
        <v>5</v>
      </c>
      <c r="B8" s="3">
        <v>1</v>
      </c>
      <c r="C8" s="3">
        <v>622</v>
      </c>
      <c r="D8" s="3">
        <v>622</v>
      </c>
      <c r="E8" s="3">
        <v>8</v>
      </c>
      <c r="F8" s="3">
        <v>3</v>
      </c>
      <c r="G8" s="3">
        <v>0.67491319444444398</v>
      </c>
    </row>
    <row r="9" spans="1:7" x14ac:dyDescent="0.2">
      <c r="A9" s="2">
        <v>6</v>
      </c>
      <c r="B9" s="3">
        <v>1</v>
      </c>
      <c r="C9" s="3">
        <v>527</v>
      </c>
      <c r="D9" s="3">
        <v>527</v>
      </c>
      <c r="E9" s="3">
        <v>7</v>
      </c>
      <c r="F9" s="3">
        <v>3</v>
      </c>
      <c r="G9" s="3">
        <v>0.65352182539682502</v>
      </c>
    </row>
    <row r="10" spans="1:7" x14ac:dyDescent="0.2">
      <c r="A10" s="2">
        <v>7</v>
      </c>
      <c r="B10" s="3">
        <v>1</v>
      </c>
      <c r="C10" s="3">
        <v>299</v>
      </c>
      <c r="D10" s="3">
        <v>299</v>
      </c>
      <c r="E10" s="3">
        <v>4</v>
      </c>
      <c r="F10" s="3">
        <v>2</v>
      </c>
      <c r="G10" s="3">
        <v>0.64887152777777701</v>
      </c>
    </row>
    <row r="11" spans="1:7" x14ac:dyDescent="0.2">
      <c r="A11" s="2">
        <v>8</v>
      </c>
      <c r="B11" s="3">
        <v>1</v>
      </c>
      <c r="C11" s="3">
        <v>177</v>
      </c>
      <c r="D11" s="3">
        <v>177</v>
      </c>
      <c r="E11" s="3">
        <v>2</v>
      </c>
      <c r="F11" s="3">
        <v>1</v>
      </c>
      <c r="G11" s="3">
        <v>0.76822916666666596</v>
      </c>
    </row>
    <row r="12" spans="1:7" x14ac:dyDescent="0.2">
      <c r="A12" s="2">
        <v>9</v>
      </c>
      <c r="B12" s="3">
        <v>1</v>
      </c>
      <c r="C12" s="3">
        <v>171</v>
      </c>
      <c r="D12" s="3">
        <v>171</v>
      </c>
      <c r="E12" s="3">
        <v>2</v>
      </c>
      <c r="F12" s="3">
        <v>1</v>
      </c>
      <c r="G12" s="3">
        <v>0.7421875</v>
      </c>
    </row>
    <row r="13" spans="1:7" x14ac:dyDescent="0.2">
      <c r="A13" s="2">
        <v>10</v>
      </c>
      <c r="B13" s="3">
        <v>1</v>
      </c>
      <c r="C13" s="3">
        <v>154</v>
      </c>
      <c r="D13" s="3">
        <v>154</v>
      </c>
      <c r="E13" s="3">
        <v>2</v>
      </c>
      <c r="F13" s="3">
        <v>1</v>
      </c>
      <c r="G13" s="3">
        <v>0.66840277777777701</v>
      </c>
    </row>
    <row r="14" spans="1:7" x14ac:dyDescent="0.2">
      <c r="A14" s="2">
        <v>11</v>
      </c>
      <c r="B14" s="3">
        <v>2</v>
      </c>
      <c r="C14" s="3">
        <v>156</v>
      </c>
      <c r="D14" s="3">
        <v>156</v>
      </c>
      <c r="E14" s="3">
        <v>2</v>
      </c>
      <c r="F14" s="3">
        <v>1</v>
      </c>
      <c r="G14" s="3">
        <v>0.67708333333333304</v>
      </c>
    </row>
    <row r="15" spans="1:7" x14ac:dyDescent="0.2">
      <c r="A15" s="2">
        <v>12</v>
      </c>
      <c r="B15" s="3">
        <v>2</v>
      </c>
      <c r="C15" s="3">
        <v>146</v>
      </c>
      <c r="D15" s="3">
        <v>146</v>
      </c>
      <c r="E15" s="3">
        <v>2</v>
      </c>
      <c r="F15" s="3">
        <v>1</v>
      </c>
      <c r="G15" s="3">
        <v>0.63368055555555503</v>
      </c>
    </row>
    <row r="16" spans="1:7" x14ac:dyDescent="0.2">
      <c r="A16" s="2">
        <v>13</v>
      </c>
      <c r="B16" s="3">
        <v>2</v>
      </c>
      <c r="C16" s="3">
        <v>156</v>
      </c>
      <c r="D16" s="3">
        <v>156</v>
      </c>
      <c r="E16" s="3">
        <v>2</v>
      </c>
      <c r="F16" s="3">
        <v>1</v>
      </c>
      <c r="G16" s="3">
        <v>0.67708333333333304</v>
      </c>
    </row>
    <row r="17" spans="1:7" x14ac:dyDescent="0.2">
      <c r="A17" s="2">
        <v>14</v>
      </c>
      <c r="B17" s="3">
        <v>1</v>
      </c>
      <c r="C17" s="3">
        <v>72</v>
      </c>
      <c r="D17" s="3">
        <v>72</v>
      </c>
      <c r="E17" s="3">
        <v>2</v>
      </c>
      <c r="F17" s="3">
        <v>1</v>
      </c>
      <c r="G17" s="3">
        <v>0.3125</v>
      </c>
    </row>
    <row r="18" spans="1:7" x14ac:dyDescent="0.2">
      <c r="A18" s="2">
        <v>15</v>
      </c>
      <c r="B18" s="3">
        <v>1</v>
      </c>
      <c r="C18" s="3">
        <v>44</v>
      </c>
      <c r="D18" s="3">
        <v>44</v>
      </c>
      <c r="E18" s="3">
        <v>2</v>
      </c>
      <c r="F18" s="3">
        <v>1</v>
      </c>
      <c r="G18" s="3">
        <v>0.19097222222222199</v>
      </c>
    </row>
    <row r="19" spans="1:7" x14ac:dyDescent="0.2">
      <c r="A19" s="2">
        <v>16</v>
      </c>
      <c r="B19" s="3">
        <v>1</v>
      </c>
      <c r="C19" s="3">
        <v>29</v>
      </c>
      <c r="D19" s="3">
        <v>29</v>
      </c>
      <c r="E19" s="3">
        <v>2</v>
      </c>
      <c r="F19" s="3">
        <v>1</v>
      </c>
      <c r="G19" s="3">
        <v>0.125868055555555</v>
      </c>
    </row>
    <row r="20" spans="1:7" x14ac:dyDescent="0.2">
      <c r="A20" s="2">
        <v>17</v>
      </c>
      <c r="B20" s="3">
        <v>1</v>
      </c>
      <c r="C20" s="3">
        <v>23</v>
      </c>
      <c r="D20" s="3">
        <v>23</v>
      </c>
      <c r="E20" s="3">
        <v>2</v>
      </c>
      <c r="F20" s="3">
        <v>1</v>
      </c>
      <c r="G20" s="3">
        <v>9.9826388888888895E-2</v>
      </c>
    </row>
    <row r="21" spans="1:7" x14ac:dyDescent="0.2">
      <c r="A21" s="2">
        <v>18</v>
      </c>
      <c r="B21" s="3">
        <v>1</v>
      </c>
      <c r="C21" s="3">
        <v>21</v>
      </c>
      <c r="D21" s="3">
        <v>21</v>
      </c>
      <c r="E21" s="3">
        <v>2</v>
      </c>
      <c r="F21" s="3">
        <v>1</v>
      </c>
      <c r="G21" s="3">
        <v>9.1145833333333301E-2</v>
      </c>
    </row>
    <row r="22" spans="1:7" x14ac:dyDescent="0.2">
      <c r="A22" s="2">
        <v>19</v>
      </c>
      <c r="B22" s="3">
        <v>1</v>
      </c>
      <c r="C22" s="3">
        <v>11</v>
      </c>
      <c r="D22" s="3">
        <v>11</v>
      </c>
      <c r="E22" s="3">
        <v>2</v>
      </c>
      <c r="F22" s="3">
        <v>1</v>
      </c>
      <c r="G22" s="3">
        <v>4.7743055555555497E-2</v>
      </c>
    </row>
    <row r="23" spans="1:7" x14ac:dyDescent="0.2">
      <c r="A23" s="2">
        <v>20</v>
      </c>
      <c r="B23" s="3">
        <v>1</v>
      </c>
      <c r="C23" s="3">
        <v>9</v>
      </c>
      <c r="D23" s="3">
        <v>9</v>
      </c>
      <c r="E23" s="3">
        <v>2</v>
      </c>
      <c r="F23" s="3">
        <v>1</v>
      </c>
      <c r="G23" s="3">
        <v>3.90625E-2</v>
      </c>
    </row>
    <row r="24" spans="1:7" x14ac:dyDescent="0.2">
      <c r="A24" s="2">
        <v>21</v>
      </c>
      <c r="B24" s="3">
        <v>1</v>
      </c>
      <c r="C24" s="3">
        <v>4</v>
      </c>
      <c r="D24" s="3">
        <v>4</v>
      </c>
      <c r="E24" s="3">
        <v>2</v>
      </c>
      <c r="F24" s="3">
        <v>1</v>
      </c>
      <c r="G24" s="3">
        <v>1.7361111111111101E-2</v>
      </c>
    </row>
    <row r="25" spans="1:7" x14ac:dyDescent="0.2">
      <c r="A25" s="2">
        <v>22</v>
      </c>
      <c r="B25" s="3">
        <v>1</v>
      </c>
      <c r="C25" s="3">
        <v>4</v>
      </c>
      <c r="D25" s="3">
        <v>4</v>
      </c>
      <c r="E25" s="3">
        <v>2</v>
      </c>
      <c r="F25" s="3">
        <v>1</v>
      </c>
      <c r="G25" s="3">
        <v>1.7361111111111101E-2</v>
      </c>
    </row>
    <row r="26" spans="1:7" x14ac:dyDescent="0.2">
      <c r="A26" s="2">
        <v>23</v>
      </c>
      <c r="B26" s="3">
        <v>1</v>
      </c>
      <c r="C26" s="3">
        <v>3</v>
      </c>
      <c r="D26" s="3">
        <v>3</v>
      </c>
      <c r="E26" s="3">
        <v>2</v>
      </c>
      <c r="F26" s="3">
        <v>1</v>
      </c>
      <c r="G26" s="3">
        <v>1.3020833333333299E-2</v>
      </c>
    </row>
    <row r="27" spans="1:7" x14ac:dyDescent="0.2">
      <c r="A27" s="2">
        <v>24</v>
      </c>
      <c r="B27" s="3">
        <v>1</v>
      </c>
      <c r="C27" s="3">
        <v>3</v>
      </c>
      <c r="D27" s="3">
        <v>3</v>
      </c>
      <c r="E27" s="3">
        <v>2</v>
      </c>
      <c r="F27" s="3">
        <v>1</v>
      </c>
      <c r="G27" s="3">
        <v>1.3020833333333299E-2</v>
      </c>
    </row>
    <row r="28" spans="1:7" x14ac:dyDescent="0.2">
      <c r="A28" s="2">
        <v>25</v>
      </c>
      <c r="B28" s="3">
        <v>1</v>
      </c>
      <c r="C28" s="3">
        <v>2</v>
      </c>
      <c r="D28" s="3">
        <v>2</v>
      </c>
      <c r="E28" s="3">
        <v>2</v>
      </c>
      <c r="F28" s="3">
        <v>1</v>
      </c>
      <c r="G28" s="3">
        <v>8.6805555555555507E-3</v>
      </c>
    </row>
    <row r="29" spans="1:7" x14ac:dyDescent="0.2">
      <c r="A29" s="2">
        <v>26</v>
      </c>
      <c r="B29" s="3">
        <v>2</v>
      </c>
      <c r="C29" s="3">
        <v>219</v>
      </c>
      <c r="D29" s="3">
        <v>219</v>
      </c>
      <c r="E29" s="3">
        <v>3</v>
      </c>
      <c r="F29" s="3">
        <v>2</v>
      </c>
      <c r="G29" s="3">
        <v>0.63368055555555503</v>
      </c>
    </row>
    <row r="30" spans="1:7" x14ac:dyDescent="0.2">
      <c r="A30" s="2">
        <v>27</v>
      </c>
      <c r="B30" s="3">
        <v>5</v>
      </c>
      <c r="C30" s="3">
        <v>111</v>
      </c>
      <c r="D30" s="3">
        <v>111</v>
      </c>
      <c r="E30" s="3">
        <v>2</v>
      </c>
      <c r="F30" s="3">
        <v>2</v>
      </c>
      <c r="G30" s="3">
        <v>0.48177083333333293</v>
      </c>
    </row>
    <row r="31" spans="1:7" x14ac:dyDescent="0.2">
      <c r="A31" s="2">
        <v>28</v>
      </c>
      <c r="B31" s="3">
        <v>1</v>
      </c>
      <c r="C31" s="3">
        <v>191</v>
      </c>
      <c r="D31" s="3">
        <v>191</v>
      </c>
      <c r="E31" s="3">
        <v>3</v>
      </c>
      <c r="F31" s="3">
        <v>2</v>
      </c>
      <c r="G31" s="3">
        <v>0.55266203703703698</v>
      </c>
    </row>
    <row r="32" spans="1:7" x14ac:dyDescent="0.2">
      <c r="A32" s="2">
        <v>29</v>
      </c>
      <c r="B32" s="3">
        <v>1</v>
      </c>
      <c r="C32" s="3">
        <v>174</v>
      </c>
      <c r="D32" s="3">
        <v>174</v>
      </c>
      <c r="E32" s="3">
        <v>2</v>
      </c>
      <c r="F32" s="3">
        <v>1</v>
      </c>
      <c r="G32" s="3">
        <v>0.75520833333333304</v>
      </c>
    </row>
    <row r="33" spans="1:7" x14ac:dyDescent="0.2">
      <c r="A33" s="2">
        <v>30</v>
      </c>
      <c r="B33" s="3">
        <v>2</v>
      </c>
      <c r="C33" s="3">
        <v>145</v>
      </c>
      <c r="D33" s="3">
        <v>145</v>
      </c>
      <c r="E33" s="3">
        <v>2</v>
      </c>
      <c r="F33" s="3">
        <v>2</v>
      </c>
      <c r="G33" s="3">
        <v>0.62934027777777701</v>
      </c>
    </row>
    <row r="34" spans="1:7" x14ac:dyDescent="0.2">
      <c r="A34" s="2">
        <v>31</v>
      </c>
      <c r="B34" s="3">
        <v>1</v>
      </c>
      <c r="C34" s="3">
        <v>15</v>
      </c>
      <c r="D34" s="3">
        <v>15</v>
      </c>
      <c r="E34" s="3">
        <v>2</v>
      </c>
      <c r="F34" s="3">
        <v>1</v>
      </c>
      <c r="G34" s="3">
        <v>6.5104166666666602E-2</v>
      </c>
    </row>
    <row r="35" spans="1:7" x14ac:dyDescent="0.2">
      <c r="A35" s="2">
        <v>32</v>
      </c>
      <c r="B35" s="3">
        <v>1</v>
      </c>
      <c r="C35" s="3">
        <v>183</v>
      </c>
      <c r="D35" s="3">
        <v>183</v>
      </c>
      <c r="E35" s="3">
        <v>2</v>
      </c>
      <c r="F35" s="3">
        <v>2</v>
      </c>
      <c r="G35" s="3">
        <v>0.79427083333333304</v>
      </c>
    </row>
    <row r="36" spans="1:7" x14ac:dyDescent="0.2">
      <c r="A36" s="2">
        <v>33</v>
      </c>
      <c r="B36" s="3">
        <v>1</v>
      </c>
      <c r="C36" s="3">
        <v>26</v>
      </c>
      <c r="D36" s="3">
        <v>26</v>
      </c>
      <c r="E36" s="3">
        <v>2</v>
      </c>
      <c r="F36" s="3">
        <v>2</v>
      </c>
      <c r="G36" s="3">
        <v>0.112847222222222</v>
      </c>
    </row>
    <row r="37" spans="1:7" x14ac:dyDescent="0.2">
      <c r="A37" s="2">
        <v>34</v>
      </c>
      <c r="B37" s="3">
        <v>1</v>
      </c>
      <c r="C37" s="3">
        <v>25</v>
      </c>
      <c r="D37" s="3">
        <v>25</v>
      </c>
      <c r="E37" s="3">
        <v>2</v>
      </c>
      <c r="F37" s="3">
        <v>1</v>
      </c>
      <c r="G37" s="3">
        <v>0.108506944444444</v>
      </c>
    </row>
    <row r="38" spans="1:7" x14ac:dyDescent="0.2">
      <c r="A38" s="2">
        <v>35</v>
      </c>
      <c r="B38" s="3">
        <v>2</v>
      </c>
      <c r="C38" s="3">
        <v>136</v>
      </c>
      <c r="D38" s="3">
        <v>136</v>
      </c>
      <c r="E38" s="3">
        <v>2</v>
      </c>
      <c r="F38" s="3">
        <v>2</v>
      </c>
      <c r="G38" s="3">
        <v>0.59027777777777701</v>
      </c>
    </row>
    <row r="39" spans="1:7" x14ac:dyDescent="0.2">
      <c r="A39" s="2">
        <v>36</v>
      </c>
      <c r="B39" s="3">
        <v>1</v>
      </c>
      <c r="C39" s="3">
        <v>29</v>
      </c>
      <c r="D39" s="3">
        <v>29</v>
      </c>
      <c r="E39" s="3">
        <v>2</v>
      </c>
      <c r="F39" s="3">
        <v>1</v>
      </c>
      <c r="G39" s="3">
        <v>0.125868055555555</v>
      </c>
    </row>
    <row r="40" spans="1:7" x14ac:dyDescent="0.2">
      <c r="A40" s="2">
        <v>37</v>
      </c>
      <c r="B40" s="3">
        <v>1</v>
      </c>
      <c r="C40" s="3">
        <v>750</v>
      </c>
      <c r="D40" s="3">
        <v>750</v>
      </c>
      <c r="E40" s="3">
        <v>10</v>
      </c>
      <c r="F40" s="3">
        <v>4</v>
      </c>
      <c r="G40" s="3">
        <v>0.65104166666666596</v>
      </c>
    </row>
    <row r="41" spans="1:7" x14ac:dyDescent="0.2">
      <c r="A41" s="2">
        <v>38</v>
      </c>
      <c r="B41" s="3">
        <v>1</v>
      </c>
      <c r="C41" s="3">
        <v>157</v>
      </c>
      <c r="D41" s="3">
        <v>157</v>
      </c>
      <c r="E41" s="3">
        <v>2</v>
      </c>
      <c r="F41" s="3">
        <v>1</v>
      </c>
      <c r="G41" s="3">
        <v>0.68142361111111105</v>
      </c>
    </row>
    <row r="42" spans="1:7" x14ac:dyDescent="0.2">
      <c r="A42" s="2">
        <v>39</v>
      </c>
      <c r="B42" s="3">
        <v>3</v>
      </c>
      <c r="C42" s="3">
        <v>135</v>
      </c>
      <c r="D42" s="3">
        <v>135</v>
      </c>
      <c r="E42" s="3">
        <v>2</v>
      </c>
      <c r="F42" s="3">
        <v>2</v>
      </c>
      <c r="G42" s="3">
        <v>0.5859375</v>
      </c>
    </row>
    <row r="43" spans="1:7" x14ac:dyDescent="0.2">
      <c r="A43" s="2">
        <v>40</v>
      </c>
      <c r="B43" s="3">
        <v>1</v>
      </c>
      <c r="C43" s="3">
        <v>167</v>
      </c>
      <c r="D43" s="3">
        <v>167</v>
      </c>
      <c r="E43" s="3">
        <v>2</v>
      </c>
      <c r="F43" s="3">
        <v>2</v>
      </c>
      <c r="G43" s="3">
        <v>0.72482638888888895</v>
      </c>
    </row>
    <row r="44" spans="1:7" x14ac:dyDescent="0.2">
      <c r="A44" s="2">
        <v>41</v>
      </c>
      <c r="B44" s="3">
        <v>1</v>
      </c>
      <c r="C44" s="3">
        <v>24</v>
      </c>
      <c r="D44" s="3">
        <v>24</v>
      </c>
      <c r="E44" s="3">
        <v>2</v>
      </c>
      <c r="F44" s="3">
        <v>2</v>
      </c>
      <c r="G44" s="3">
        <v>0.10416666666666601</v>
      </c>
    </row>
    <row r="45" spans="1:7" x14ac:dyDescent="0.2">
      <c r="A45" s="2">
        <v>42</v>
      </c>
      <c r="B45" s="3">
        <v>3</v>
      </c>
      <c r="C45" s="3">
        <v>46</v>
      </c>
      <c r="D45" s="3">
        <v>46</v>
      </c>
      <c r="E45" s="3">
        <v>2</v>
      </c>
      <c r="F45" s="3">
        <v>2</v>
      </c>
      <c r="G45" s="3">
        <v>0.19965277777777701</v>
      </c>
    </row>
    <row r="46" spans="1:7" x14ac:dyDescent="0.2">
      <c r="A46" s="2">
        <v>43</v>
      </c>
      <c r="B46" s="3">
        <v>2</v>
      </c>
      <c r="C46" s="3">
        <v>37</v>
      </c>
      <c r="D46" s="3">
        <v>37</v>
      </c>
      <c r="E46" s="3">
        <v>2</v>
      </c>
      <c r="F46" s="3">
        <v>3</v>
      </c>
      <c r="G46" s="3">
        <v>0.16059027777777701</v>
      </c>
    </row>
    <row r="47" spans="1:7" x14ac:dyDescent="0.2">
      <c r="A47" s="2">
        <v>44</v>
      </c>
      <c r="B47" s="3">
        <v>1</v>
      </c>
      <c r="C47" s="3">
        <v>19</v>
      </c>
      <c r="D47" s="3">
        <v>19</v>
      </c>
      <c r="E47" s="3">
        <v>2</v>
      </c>
      <c r="F47" s="3">
        <v>2</v>
      </c>
      <c r="G47" s="3">
        <v>8.2465277777777707E-2</v>
      </c>
    </row>
    <row r="48" spans="1:7" x14ac:dyDescent="0.2">
      <c r="A48" s="2">
        <v>45</v>
      </c>
      <c r="B48" s="3">
        <v>1</v>
      </c>
      <c r="C48" s="3">
        <v>10</v>
      </c>
      <c r="D48" s="3">
        <v>10</v>
      </c>
      <c r="E48" s="3">
        <v>2</v>
      </c>
      <c r="F48" s="3">
        <v>2</v>
      </c>
      <c r="G48" s="3">
        <v>4.34027777777777E-2</v>
      </c>
    </row>
    <row r="49" spans="1:7" x14ac:dyDescent="0.2">
      <c r="A49" s="2">
        <v>46</v>
      </c>
      <c r="B49" s="3">
        <v>1</v>
      </c>
      <c r="C49" s="3">
        <v>24</v>
      </c>
      <c r="D49" s="3">
        <v>24</v>
      </c>
      <c r="E49" s="3">
        <v>2</v>
      </c>
      <c r="F49" s="3">
        <v>2</v>
      </c>
      <c r="G49" s="3">
        <v>0.10416666666666601</v>
      </c>
    </row>
    <row r="50" spans="1:7" x14ac:dyDescent="0.2">
      <c r="A50" s="2">
        <v>47</v>
      </c>
      <c r="B50" s="3">
        <v>1</v>
      </c>
      <c r="C50" s="3">
        <v>276</v>
      </c>
      <c r="D50" s="3">
        <v>276</v>
      </c>
      <c r="E50" s="3">
        <v>4</v>
      </c>
      <c r="F50" s="3">
        <v>1</v>
      </c>
      <c r="G50" s="3">
        <v>0.59895833333333304</v>
      </c>
    </row>
    <row r="51" spans="1:7" x14ac:dyDescent="0.2">
      <c r="A51" s="2">
        <v>48</v>
      </c>
      <c r="B51" s="3">
        <v>3</v>
      </c>
      <c r="C51" s="3">
        <v>109</v>
      </c>
      <c r="D51" s="3">
        <v>109</v>
      </c>
      <c r="E51" s="3">
        <v>2</v>
      </c>
      <c r="F51" s="3">
        <v>1</v>
      </c>
      <c r="G51" s="3">
        <v>0.47309027777777701</v>
      </c>
    </row>
    <row r="52" spans="1:7" x14ac:dyDescent="0.2">
      <c r="A52" s="2">
        <v>49</v>
      </c>
      <c r="B52" s="3">
        <v>1</v>
      </c>
      <c r="C52" s="3">
        <v>31</v>
      </c>
      <c r="D52" s="3">
        <v>31</v>
      </c>
      <c r="E52" s="3">
        <v>2</v>
      </c>
      <c r="F52" s="3">
        <v>1</v>
      </c>
      <c r="G52" s="3">
        <v>0.13454861111111099</v>
      </c>
    </row>
    <row r="53" spans="1:7" x14ac:dyDescent="0.2">
      <c r="A53" s="2" t="s">
        <v>48</v>
      </c>
      <c r="B53" s="3">
        <v>66</v>
      </c>
      <c r="C53" s="3">
        <v>10102</v>
      </c>
      <c r="D53" s="3">
        <v>183.65151515151516</v>
      </c>
      <c r="E53" s="3">
        <v>3.1969696969696968</v>
      </c>
      <c r="F53" s="3">
        <v>1.8333333333333333</v>
      </c>
      <c r="G53" s="3">
        <v>0.40980185673552744</v>
      </c>
    </row>
    <row r="54" spans="1:7" x14ac:dyDescent="0.2">
      <c r="G54"/>
    </row>
    <row r="55" spans="1:7" x14ac:dyDescent="0.2">
      <c r="G55"/>
    </row>
    <row r="56" spans="1:7" x14ac:dyDescent="0.2">
      <c r="G56"/>
    </row>
    <row r="57" spans="1:7" x14ac:dyDescent="0.2">
      <c r="G57"/>
    </row>
    <row r="58" spans="1:7" x14ac:dyDescent="0.2">
      <c r="G58"/>
    </row>
    <row r="59" spans="1:7" x14ac:dyDescent="0.2">
      <c r="G59"/>
    </row>
    <row r="60" spans="1:7" x14ac:dyDescent="0.2">
      <c r="G60"/>
    </row>
    <row r="61" spans="1:7" x14ac:dyDescent="0.2">
      <c r="G61"/>
    </row>
    <row r="62" spans="1:7" x14ac:dyDescent="0.2">
      <c r="G62"/>
    </row>
    <row r="63" spans="1:7" x14ac:dyDescent="0.2">
      <c r="G63"/>
    </row>
    <row r="64" spans="1:7" x14ac:dyDescent="0.2">
      <c r="G64"/>
    </row>
    <row r="65" spans="7:7" x14ac:dyDescent="0.2">
      <c r="G65"/>
    </row>
    <row r="66" spans="7:7" x14ac:dyDescent="0.2">
      <c r="G66"/>
    </row>
    <row r="67" spans="7:7" x14ac:dyDescent="0.2">
      <c r="G67"/>
    </row>
    <row r="68" spans="7:7" x14ac:dyDescent="0.2">
      <c r="G68"/>
    </row>
    <row r="69" spans="7:7" x14ac:dyDescent="0.2">
      <c r="G69"/>
    </row>
    <row r="70" spans="7:7" x14ac:dyDescent="0.2">
      <c r="G70"/>
    </row>
    <row r="71" spans="7:7" x14ac:dyDescent="0.2">
      <c r="G71"/>
    </row>
    <row r="72" spans="7:7" x14ac:dyDescent="0.2">
      <c r="G72"/>
    </row>
    <row r="73" spans="7:7" x14ac:dyDescent="0.2">
      <c r="G73"/>
    </row>
    <row r="74" spans="7:7" x14ac:dyDescent="0.2">
      <c r="G74"/>
    </row>
    <row r="75" spans="7:7" x14ac:dyDescent="0.2">
      <c r="G75"/>
    </row>
    <row r="76" spans="7:7" x14ac:dyDescent="0.2">
      <c r="G76"/>
    </row>
    <row r="77" spans="7:7" x14ac:dyDescent="0.2">
      <c r="G77"/>
    </row>
    <row r="78" spans="7:7" x14ac:dyDescent="0.2">
      <c r="G78"/>
    </row>
    <row r="79" spans="7:7" x14ac:dyDescent="0.2">
      <c r="G79"/>
    </row>
    <row r="80" spans="7:7" x14ac:dyDescent="0.2">
      <c r="G80"/>
    </row>
    <row r="81" spans="7:7" x14ac:dyDescent="0.2">
      <c r="G81"/>
    </row>
    <row r="82" spans="7:7" x14ac:dyDescent="0.2">
      <c r="G82"/>
    </row>
    <row r="83" spans="7:7" x14ac:dyDescent="0.2">
      <c r="G83"/>
    </row>
    <row r="84" spans="7:7" x14ac:dyDescent="0.2">
      <c r="G84"/>
    </row>
    <row r="85" spans="7:7" x14ac:dyDescent="0.2">
      <c r="G85"/>
    </row>
    <row r="86" spans="7:7" x14ac:dyDescent="0.2">
      <c r="G86"/>
    </row>
    <row r="87" spans="7:7" x14ac:dyDescent="0.2">
      <c r="G87"/>
    </row>
    <row r="88" spans="7:7" x14ac:dyDescent="0.2">
      <c r="G88"/>
    </row>
    <row r="89" spans="7:7" x14ac:dyDescent="0.2">
      <c r="G89"/>
    </row>
    <row r="90" spans="7:7" x14ac:dyDescent="0.2">
      <c r="G90"/>
    </row>
    <row r="91" spans="7:7" x14ac:dyDescent="0.2">
      <c r="G91"/>
    </row>
    <row r="92" spans="7:7" x14ac:dyDescent="0.2">
      <c r="G92"/>
    </row>
    <row r="93" spans="7:7" x14ac:dyDescent="0.2">
      <c r="G93"/>
    </row>
    <row r="94" spans="7:7" x14ac:dyDescent="0.2">
      <c r="G94"/>
    </row>
    <row r="95" spans="7:7" x14ac:dyDescent="0.2">
      <c r="G95"/>
    </row>
    <row r="96" spans="7:7" x14ac:dyDescent="0.2">
      <c r="G96"/>
    </row>
    <row r="97" spans="7:7" x14ac:dyDescent="0.2">
      <c r="G97"/>
    </row>
    <row r="98" spans="7:7" x14ac:dyDescent="0.2">
      <c r="G98"/>
    </row>
    <row r="99" spans="7:7" x14ac:dyDescent="0.2">
      <c r="G99"/>
    </row>
    <row r="100" spans="7:7" x14ac:dyDescent="0.2">
      <c r="G100"/>
    </row>
    <row r="101" spans="7:7" x14ac:dyDescent="0.2">
      <c r="G101"/>
    </row>
    <row r="102" spans="7:7" x14ac:dyDescent="0.2">
      <c r="G102"/>
    </row>
    <row r="103" spans="7:7" x14ac:dyDescent="0.2">
      <c r="G103"/>
    </row>
    <row r="104" spans="7:7" x14ac:dyDescent="0.2">
      <c r="G104"/>
    </row>
    <row r="105" spans="7:7" x14ac:dyDescent="0.2">
      <c r="G105"/>
    </row>
    <row r="106" spans="7:7" x14ac:dyDescent="0.2">
      <c r="G106"/>
    </row>
    <row r="107" spans="7:7" x14ac:dyDescent="0.2">
      <c r="G107"/>
    </row>
    <row r="108" spans="7:7" x14ac:dyDescent="0.2">
      <c r="G108"/>
    </row>
    <row r="109" spans="7:7" x14ac:dyDescent="0.2">
      <c r="G109"/>
    </row>
    <row r="110" spans="7:7" x14ac:dyDescent="0.2">
      <c r="G110"/>
    </row>
    <row r="111" spans="7:7" x14ac:dyDescent="0.2">
      <c r="G111"/>
    </row>
    <row r="112" spans="7:7" x14ac:dyDescent="0.2">
      <c r="G112"/>
    </row>
    <row r="113" spans="7:7" x14ac:dyDescent="0.2">
      <c r="G113"/>
    </row>
    <row r="114" spans="7:7" x14ac:dyDescent="0.2">
      <c r="G114"/>
    </row>
    <row r="115" spans="7:7" x14ac:dyDescent="0.2">
      <c r="G115"/>
    </row>
    <row r="116" spans="7:7" x14ac:dyDescent="0.2">
      <c r="G116"/>
    </row>
    <row r="117" spans="7:7" x14ac:dyDescent="0.2">
      <c r="G117"/>
    </row>
    <row r="118" spans="7:7" x14ac:dyDescent="0.2">
      <c r="G118"/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8"/>
  <sheetViews>
    <sheetView workbookViewId="0">
      <selection activeCell="B1" sqref="B1:B1048576"/>
    </sheetView>
  </sheetViews>
  <sheetFormatPr defaultRowHeight="14.25" x14ac:dyDescent="0.2"/>
  <cols>
    <col min="1" max="1" width="5.875" bestFit="1" customWidth="1"/>
    <col min="2" max="2" width="11" bestFit="1" customWidth="1"/>
    <col min="3" max="3" width="10.375" bestFit="1" customWidth="1"/>
    <col min="4" max="4" width="32.875" bestFit="1" customWidth="1"/>
    <col min="5" max="5" width="4.75" bestFit="1" customWidth="1"/>
    <col min="6" max="6" width="10.875" bestFit="1" customWidth="1"/>
    <col min="7" max="7" width="12.875" bestFit="1" customWidth="1"/>
    <col min="8" max="8" width="12.75" style="4" bestFit="1" customWidth="1"/>
    <col min="9" max="9" width="10" bestFit="1" customWidth="1"/>
    <col min="10" max="10" width="8.625" bestFit="1" customWidth="1"/>
    <col min="11" max="11" width="13.125" bestFit="1" customWidth="1"/>
    <col min="12" max="12" width="9" style="4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4" t="s">
        <v>7</v>
      </c>
      <c r="I1" t="s">
        <v>8</v>
      </c>
      <c r="J1" t="s">
        <v>9</v>
      </c>
      <c r="K1" t="s">
        <v>10</v>
      </c>
    </row>
    <row r="2" spans="1:11" x14ac:dyDescent="0.2">
      <c r="A2" t="s">
        <v>11</v>
      </c>
      <c r="B2" t="s">
        <v>12</v>
      </c>
      <c r="C2">
        <v>1</v>
      </c>
      <c r="D2">
        <v>10160</v>
      </c>
      <c r="E2" t="s">
        <v>13</v>
      </c>
      <c r="F2">
        <v>194</v>
      </c>
      <c r="G2">
        <v>194</v>
      </c>
      <c r="H2" s="4">
        <v>0.561342592592592</v>
      </c>
      <c r="I2">
        <v>3</v>
      </c>
      <c r="J2">
        <v>3.9</v>
      </c>
      <c r="K2">
        <v>2</v>
      </c>
    </row>
    <row r="3" spans="1:11" x14ac:dyDescent="0.2">
      <c r="A3" t="s">
        <v>11</v>
      </c>
      <c r="B3" t="s">
        <v>12</v>
      </c>
      <c r="C3">
        <v>2</v>
      </c>
      <c r="D3">
        <v>10274</v>
      </c>
      <c r="E3" t="s">
        <v>13</v>
      </c>
      <c r="F3">
        <v>52</v>
      </c>
      <c r="G3">
        <v>52</v>
      </c>
      <c r="H3" s="4">
        <v>0.225694444444444</v>
      </c>
      <c r="I3">
        <v>2</v>
      </c>
      <c r="J3">
        <v>3.9</v>
      </c>
      <c r="K3">
        <v>1</v>
      </c>
    </row>
    <row r="4" spans="1:11" x14ac:dyDescent="0.2">
      <c r="A4" t="s">
        <v>11</v>
      </c>
      <c r="B4" t="s">
        <v>14</v>
      </c>
      <c r="C4">
        <v>3</v>
      </c>
      <c r="D4">
        <v>10178</v>
      </c>
      <c r="E4" t="s">
        <v>13</v>
      </c>
      <c r="F4">
        <v>2446</v>
      </c>
      <c r="G4">
        <v>2446</v>
      </c>
      <c r="H4" s="4">
        <v>0.64341329966329897</v>
      </c>
      <c r="I4">
        <v>33</v>
      </c>
      <c r="J4">
        <v>3.1</v>
      </c>
      <c r="K4">
        <v>11</v>
      </c>
    </row>
    <row r="5" spans="1:11" x14ac:dyDescent="0.2">
      <c r="A5" t="s">
        <v>11</v>
      </c>
      <c r="B5" t="s">
        <v>14</v>
      </c>
      <c r="C5">
        <v>4</v>
      </c>
      <c r="D5">
        <v>11019</v>
      </c>
      <c r="E5" t="s">
        <v>13</v>
      </c>
      <c r="F5">
        <v>1738</v>
      </c>
      <c r="G5">
        <v>1738</v>
      </c>
      <c r="H5" s="4">
        <v>0.65594806763284996</v>
      </c>
      <c r="I5">
        <v>23</v>
      </c>
      <c r="J5">
        <v>3.1</v>
      </c>
      <c r="K5">
        <v>8</v>
      </c>
    </row>
    <row r="6" spans="1:11" x14ac:dyDescent="0.2">
      <c r="A6" t="s">
        <v>11</v>
      </c>
      <c r="B6" t="s">
        <v>14</v>
      </c>
      <c r="C6">
        <v>5</v>
      </c>
      <c r="D6" t="s">
        <v>15</v>
      </c>
      <c r="E6" t="s">
        <v>16</v>
      </c>
      <c r="F6">
        <v>622</v>
      </c>
      <c r="G6">
        <v>622</v>
      </c>
      <c r="H6" s="4">
        <v>0.67491319444444398</v>
      </c>
      <c r="I6">
        <v>8</v>
      </c>
      <c r="J6">
        <v>3.1</v>
      </c>
      <c r="K6">
        <v>3</v>
      </c>
    </row>
    <row r="7" spans="1:11" x14ac:dyDescent="0.2">
      <c r="A7" t="s">
        <v>11</v>
      </c>
      <c r="B7" t="s">
        <v>14</v>
      </c>
      <c r="C7">
        <v>6</v>
      </c>
      <c r="D7" t="s">
        <v>17</v>
      </c>
      <c r="E7" t="s">
        <v>16</v>
      </c>
      <c r="F7">
        <v>527</v>
      </c>
      <c r="G7">
        <v>527</v>
      </c>
      <c r="H7" s="4">
        <v>0.65352182539682502</v>
      </c>
      <c r="I7">
        <v>7</v>
      </c>
      <c r="J7">
        <v>3.1</v>
      </c>
      <c r="K7">
        <v>3</v>
      </c>
    </row>
    <row r="8" spans="1:11" x14ac:dyDescent="0.2">
      <c r="A8" t="s">
        <v>11</v>
      </c>
      <c r="B8" t="s">
        <v>14</v>
      </c>
      <c r="C8">
        <v>7</v>
      </c>
      <c r="D8">
        <v>10023</v>
      </c>
      <c r="E8" t="s">
        <v>13</v>
      </c>
      <c r="F8">
        <v>299</v>
      </c>
      <c r="G8">
        <v>299</v>
      </c>
      <c r="H8" s="4">
        <v>0.64887152777777701</v>
      </c>
      <c r="I8">
        <v>4</v>
      </c>
      <c r="J8">
        <v>3.1</v>
      </c>
      <c r="K8">
        <v>2</v>
      </c>
    </row>
    <row r="9" spans="1:11" x14ac:dyDescent="0.2">
      <c r="A9" t="s">
        <v>11</v>
      </c>
      <c r="B9" t="s">
        <v>14</v>
      </c>
      <c r="C9">
        <v>8</v>
      </c>
      <c r="D9" t="s">
        <v>18</v>
      </c>
      <c r="E9" t="s">
        <v>16</v>
      </c>
      <c r="F9">
        <v>177</v>
      </c>
      <c r="G9">
        <v>177</v>
      </c>
      <c r="H9" s="4">
        <v>0.76822916666666596</v>
      </c>
      <c r="I9">
        <v>2</v>
      </c>
      <c r="J9">
        <v>3.1</v>
      </c>
      <c r="K9">
        <v>1</v>
      </c>
    </row>
    <row r="10" spans="1:11" x14ac:dyDescent="0.2">
      <c r="A10" t="s">
        <v>11</v>
      </c>
      <c r="B10" t="s">
        <v>14</v>
      </c>
      <c r="C10">
        <v>9</v>
      </c>
      <c r="D10" t="s">
        <v>19</v>
      </c>
      <c r="E10" t="s">
        <v>16</v>
      </c>
      <c r="F10">
        <v>171</v>
      </c>
      <c r="G10">
        <v>171</v>
      </c>
      <c r="H10" s="4">
        <v>0.7421875</v>
      </c>
      <c r="I10">
        <v>2</v>
      </c>
      <c r="J10">
        <v>3.1</v>
      </c>
      <c r="K10">
        <v>1</v>
      </c>
    </row>
    <row r="11" spans="1:11" x14ac:dyDescent="0.2">
      <c r="A11" t="s">
        <v>11</v>
      </c>
      <c r="B11" t="s">
        <v>14</v>
      </c>
      <c r="C11">
        <v>10</v>
      </c>
      <c r="D11" t="s">
        <v>20</v>
      </c>
      <c r="E11" t="s">
        <v>16</v>
      </c>
      <c r="F11">
        <v>154</v>
      </c>
      <c r="G11">
        <v>154</v>
      </c>
      <c r="H11" s="4">
        <v>0.66840277777777701</v>
      </c>
      <c r="I11">
        <v>2</v>
      </c>
      <c r="J11">
        <v>3.1</v>
      </c>
      <c r="K11">
        <v>1</v>
      </c>
    </row>
    <row r="12" spans="1:11" x14ac:dyDescent="0.2">
      <c r="A12" t="s">
        <v>11</v>
      </c>
      <c r="B12" t="s">
        <v>14</v>
      </c>
      <c r="C12">
        <v>11</v>
      </c>
      <c r="D12">
        <v>10169</v>
      </c>
      <c r="E12" t="s">
        <v>13</v>
      </c>
      <c r="F12">
        <v>139</v>
      </c>
      <c r="G12">
        <v>156</v>
      </c>
      <c r="H12" s="4">
        <v>0.67708333333333304</v>
      </c>
      <c r="I12">
        <v>2</v>
      </c>
      <c r="J12">
        <v>4.0999999999999996</v>
      </c>
      <c r="K12">
        <v>1</v>
      </c>
    </row>
    <row r="13" spans="1:11" x14ac:dyDescent="0.2">
      <c r="A13" t="s">
        <v>11</v>
      </c>
      <c r="B13" t="s">
        <v>14</v>
      </c>
      <c r="C13">
        <v>11</v>
      </c>
      <c r="D13">
        <v>10838</v>
      </c>
      <c r="E13" t="s">
        <v>13</v>
      </c>
      <c r="F13">
        <v>17</v>
      </c>
      <c r="G13">
        <v>156</v>
      </c>
      <c r="H13" s="4">
        <v>0.67708333333333304</v>
      </c>
      <c r="I13">
        <v>2</v>
      </c>
      <c r="J13">
        <v>4.0999999999999996</v>
      </c>
      <c r="K13">
        <v>1</v>
      </c>
    </row>
    <row r="14" spans="1:11" x14ac:dyDescent="0.2">
      <c r="A14" t="s">
        <v>11</v>
      </c>
      <c r="B14" t="s">
        <v>14</v>
      </c>
      <c r="C14">
        <v>12</v>
      </c>
      <c r="D14">
        <v>11106</v>
      </c>
      <c r="E14" t="s">
        <v>13</v>
      </c>
      <c r="F14">
        <v>103</v>
      </c>
      <c r="G14">
        <v>146</v>
      </c>
      <c r="H14" s="4">
        <v>0.63368055555555503</v>
      </c>
      <c r="I14">
        <v>2</v>
      </c>
      <c r="J14">
        <v>4.0999999999999996</v>
      </c>
      <c r="K14">
        <v>1</v>
      </c>
    </row>
    <row r="15" spans="1:11" x14ac:dyDescent="0.2">
      <c r="A15" t="s">
        <v>11</v>
      </c>
      <c r="B15" t="s">
        <v>14</v>
      </c>
      <c r="C15">
        <v>12</v>
      </c>
      <c r="D15">
        <v>10037</v>
      </c>
      <c r="E15" t="s">
        <v>13</v>
      </c>
      <c r="F15">
        <v>43</v>
      </c>
      <c r="G15">
        <v>146</v>
      </c>
      <c r="H15" s="4">
        <v>0.63368055555555503</v>
      </c>
      <c r="I15">
        <v>2</v>
      </c>
      <c r="J15">
        <v>4.0999999999999996</v>
      </c>
      <c r="K15">
        <v>1</v>
      </c>
    </row>
    <row r="16" spans="1:11" x14ac:dyDescent="0.2">
      <c r="A16" t="s">
        <v>11</v>
      </c>
      <c r="B16" t="s">
        <v>14</v>
      </c>
      <c r="C16">
        <v>13</v>
      </c>
      <c r="D16">
        <v>10486</v>
      </c>
      <c r="E16" t="s">
        <v>13</v>
      </c>
      <c r="F16">
        <v>78</v>
      </c>
      <c r="G16">
        <v>156</v>
      </c>
      <c r="H16" s="4">
        <v>0.67708333333333304</v>
      </c>
      <c r="I16">
        <v>2</v>
      </c>
      <c r="J16">
        <v>4.0999999999999996</v>
      </c>
      <c r="K16">
        <v>1</v>
      </c>
    </row>
    <row r="17" spans="1:11" x14ac:dyDescent="0.2">
      <c r="A17" t="s">
        <v>11</v>
      </c>
      <c r="B17" t="s">
        <v>14</v>
      </c>
      <c r="C17">
        <v>13</v>
      </c>
      <c r="D17">
        <v>10486</v>
      </c>
      <c r="E17" t="s">
        <v>13</v>
      </c>
      <c r="F17">
        <v>78</v>
      </c>
      <c r="G17">
        <v>156</v>
      </c>
      <c r="H17" s="4">
        <v>0.67708333333333304</v>
      </c>
      <c r="I17">
        <v>2</v>
      </c>
      <c r="J17">
        <v>4.0999999999999996</v>
      </c>
      <c r="K17">
        <v>1</v>
      </c>
    </row>
    <row r="18" spans="1:11" x14ac:dyDescent="0.2">
      <c r="A18" t="s">
        <v>11</v>
      </c>
      <c r="B18" t="s">
        <v>14</v>
      </c>
      <c r="C18">
        <v>14</v>
      </c>
      <c r="D18" t="s">
        <v>21</v>
      </c>
      <c r="E18" t="s">
        <v>16</v>
      </c>
      <c r="F18">
        <v>72</v>
      </c>
      <c r="G18">
        <v>72</v>
      </c>
      <c r="H18" s="4">
        <v>0.3125</v>
      </c>
      <c r="I18">
        <v>2</v>
      </c>
      <c r="J18">
        <v>3.1</v>
      </c>
      <c r="K18">
        <v>1</v>
      </c>
    </row>
    <row r="19" spans="1:11" x14ac:dyDescent="0.2">
      <c r="A19" t="s">
        <v>11</v>
      </c>
      <c r="B19" t="s">
        <v>14</v>
      </c>
      <c r="C19">
        <v>15</v>
      </c>
      <c r="D19" t="s">
        <v>22</v>
      </c>
      <c r="E19" t="s">
        <v>16</v>
      </c>
      <c r="F19">
        <v>44</v>
      </c>
      <c r="G19">
        <v>44</v>
      </c>
      <c r="H19" s="4">
        <v>0.19097222222222199</v>
      </c>
      <c r="I19">
        <v>2</v>
      </c>
      <c r="J19">
        <v>3.1</v>
      </c>
      <c r="K19">
        <v>1</v>
      </c>
    </row>
    <row r="20" spans="1:11" x14ac:dyDescent="0.2">
      <c r="A20" t="s">
        <v>11</v>
      </c>
      <c r="B20" t="s">
        <v>14</v>
      </c>
      <c r="C20">
        <v>16</v>
      </c>
      <c r="D20" t="s">
        <v>23</v>
      </c>
      <c r="E20" t="s">
        <v>16</v>
      </c>
      <c r="F20">
        <v>29</v>
      </c>
      <c r="G20">
        <v>29</v>
      </c>
      <c r="H20" s="4">
        <v>0.125868055555555</v>
      </c>
      <c r="I20">
        <v>2</v>
      </c>
      <c r="J20">
        <v>3.1</v>
      </c>
      <c r="K20">
        <v>1</v>
      </c>
    </row>
    <row r="21" spans="1:11" x14ac:dyDescent="0.2">
      <c r="A21" t="s">
        <v>11</v>
      </c>
      <c r="B21" t="s">
        <v>14</v>
      </c>
      <c r="C21">
        <v>17</v>
      </c>
      <c r="D21" t="s">
        <v>24</v>
      </c>
      <c r="E21" t="s">
        <v>16</v>
      </c>
      <c r="F21">
        <v>23</v>
      </c>
      <c r="G21">
        <v>23</v>
      </c>
      <c r="H21" s="4">
        <v>9.9826388888888895E-2</v>
      </c>
      <c r="I21">
        <v>2</v>
      </c>
      <c r="J21">
        <v>3.1</v>
      </c>
      <c r="K21">
        <v>1</v>
      </c>
    </row>
    <row r="22" spans="1:11" x14ac:dyDescent="0.2">
      <c r="A22" t="s">
        <v>11</v>
      </c>
      <c r="B22" t="s">
        <v>14</v>
      </c>
      <c r="C22">
        <v>18</v>
      </c>
      <c r="D22" t="s">
        <v>25</v>
      </c>
      <c r="E22" t="s">
        <v>16</v>
      </c>
      <c r="F22">
        <v>21</v>
      </c>
      <c r="G22">
        <v>21</v>
      </c>
      <c r="H22" s="4">
        <v>9.1145833333333301E-2</v>
      </c>
      <c r="I22">
        <v>2</v>
      </c>
      <c r="J22">
        <v>3.1</v>
      </c>
      <c r="K22">
        <v>1</v>
      </c>
    </row>
    <row r="23" spans="1:11" x14ac:dyDescent="0.2">
      <c r="A23" t="s">
        <v>11</v>
      </c>
      <c r="B23" t="s">
        <v>14</v>
      </c>
      <c r="C23">
        <v>19</v>
      </c>
      <c r="D23" t="s">
        <v>26</v>
      </c>
      <c r="E23" t="s">
        <v>16</v>
      </c>
      <c r="F23">
        <v>11</v>
      </c>
      <c r="G23">
        <v>11</v>
      </c>
      <c r="H23" s="4">
        <v>4.7743055555555497E-2</v>
      </c>
      <c r="I23">
        <v>2</v>
      </c>
      <c r="J23">
        <v>3.1</v>
      </c>
      <c r="K23">
        <v>1</v>
      </c>
    </row>
    <row r="24" spans="1:11" x14ac:dyDescent="0.2">
      <c r="A24" t="s">
        <v>11</v>
      </c>
      <c r="B24" t="s">
        <v>14</v>
      </c>
      <c r="C24">
        <v>20</v>
      </c>
      <c r="D24" t="s">
        <v>27</v>
      </c>
      <c r="E24" t="s">
        <v>16</v>
      </c>
      <c r="F24">
        <v>9</v>
      </c>
      <c r="G24">
        <v>9</v>
      </c>
      <c r="H24" s="4">
        <v>3.90625E-2</v>
      </c>
      <c r="I24">
        <v>2</v>
      </c>
      <c r="J24">
        <v>3.1</v>
      </c>
      <c r="K24">
        <v>1</v>
      </c>
    </row>
    <row r="25" spans="1:11" x14ac:dyDescent="0.2">
      <c r="A25" t="s">
        <v>11</v>
      </c>
      <c r="B25" t="s">
        <v>14</v>
      </c>
      <c r="C25">
        <v>21</v>
      </c>
      <c r="D25" t="s">
        <v>28</v>
      </c>
      <c r="E25" t="s">
        <v>16</v>
      </c>
      <c r="F25">
        <v>4</v>
      </c>
      <c r="G25">
        <v>4</v>
      </c>
      <c r="H25" s="4">
        <v>1.7361111111111101E-2</v>
      </c>
      <c r="I25">
        <v>2</v>
      </c>
      <c r="J25">
        <v>3.1</v>
      </c>
      <c r="K25">
        <v>1</v>
      </c>
    </row>
    <row r="26" spans="1:11" x14ac:dyDescent="0.2">
      <c r="A26" t="s">
        <v>11</v>
      </c>
      <c r="B26" t="s">
        <v>14</v>
      </c>
      <c r="C26">
        <v>22</v>
      </c>
      <c r="D26" t="s">
        <v>29</v>
      </c>
      <c r="E26" t="s">
        <v>16</v>
      </c>
      <c r="F26">
        <v>4</v>
      </c>
      <c r="G26">
        <v>4</v>
      </c>
      <c r="H26" s="4">
        <v>1.7361111111111101E-2</v>
      </c>
      <c r="I26">
        <v>2</v>
      </c>
      <c r="J26">
        <v>3.1</v>
      </c>
      <c r="K26">
        <v>1</v>
      </c>
    </row>
    <row r="27" spans="1:11" x14ac:dyDescent="0.2">
      <c r="A27" t="s">
        <v>11</v>
      </c>
      <c r="B27" t="s">
        <v>14</v>
      </c>
      <c r="C27">
        <v>23</v>
      </c>
      <c r="D27" t="s">
        <v>30</v>
      </c>
      <c r="E27" t="s">
        <v>16</v>
      </c>
      <c r="F27">
        <v>3</v>
      </c>
      <c r="G27">
        <v>3</v>
      </c>
      <c r="H27" s="4">
        <v>1.3020833333333299E-2</v>
      </c>
      <c r="I27">
        <v>2</v>
      </c>
      <c r="J27">
        <v>3.1</v>
      </c>
      <c r="K27">
        <v>1</v>
      </c>
    </row>
    <row r="28" spans="1:11" x14ac:dyDescent="0.2">
      <c r="A28" t="s">
        <v>11</v>
      </c>
      <c r="B28" t="s">
        <v>14</v>
      </c>
      <c r="C28">
        <v>24</v>
      </c>
      <c r="D28" t="s">
        <v>31</v>
      </c>
      <c r="E28" t="s">
        <v>16</v>
      </c>
      <c r="F28">
        <v>3</v>
      </c>
      <c r="G28">
        <v>3</v>
      </c>
      <c r="H28" s="4">
        <v>1.3020833333333299E-2</v>
      </c>
      <c r="I28">
        <v>2</v>
      </c>
      <c r="J28">
        <v>3.1</v>
      </c>
      <c r="K28">
        <v>1</v>
      </c>
    </row>
    <row r="29" spans="1:11" x14ac:dyDescent="0.2">
      <c r="A29" t="s">
        <v>11</v>
      </c>
      <c r="B29" t="s">
        <v>14</v>
      </c>
      <c r="C29">
        <v>25</v>
      </c>
      <c r="D29" t="s">
        <v>32</v>
      </c>
      <c r="E29" t="s">
        <v>16</v>
      </c>
      <c r="F29">
        <v>2</v>
      </c>
      <c r="G29">
        <v>2</v>
      </c>
      <c r="H29" s="4">
        <v>8.6805555555555507E-3</v>
      </c>
      <c r="I29">
        <v>2</v>
      </c>
      <c r="J29">
        <v>3.1</v>
      </c>
      <c r="K29">
        <v>1</v>
      </c>
    </row>
    <row r="30" spans="1:11" x14ac:dyDescent="0.2">
      <c r="A30" t="s">
        <v>11</v>
      </c>
      <c r="B30" t="s">
        <v>14</v>
      </c>
      <c r="C30">
        <v>26</v>
      </c>
      <c r="D30">
        <v>10264</v>
      </c>
      <c r="E30" t="s">
        <v>13</v>
      </c>
      <c r="F30">
        <v>145</v>
      </c>
      <c r="G30">
        <v>219</v>
      </c>
      <c r="H30" s="4">
        <v>0.63368055555555503</v>
      </c>
      <c r="I30">
        <v>3</v>
      </c>
      <c r="J30">
        <v>5.0999999999999996</v>
      </c>
      <c r="K30">
        <v>2</v>
      </c>
    </row>
    <row r="31" spans="1:11" x14ac:dyDescent="0.2">
      <c r="A31" t="s">
        <v>11</v>
      </c>
      <c r="B31" t="s">
        <v>14</v>
      </c>
      <c r="C31">
        <v>26</v>
      </c>
      <c r="D31">
        <v>10878</v>
      </c>
      <c r="E31" t="s">
        <v>13</v>
      </c>
      <c r="F31">
        <v>74</v>
      </c>
      <c r="G31">
        <v>219</v>
      </c>
      <c r="H31" s="4">
        <v>0.63368055555555503</v>
      </c>
      <c r="I31">
        <v>3</v>
      </c>
      <c r="J31">
        <v>5.0999999999999996</v>
      </c>
      <c r="K31">
        <v>2</v>
      </c>
    </row>
    <row r="32" spans="1:11" x14ac:dyDescent="0.2">
      <c r="A32" t="s">
        <v>11</v>
      </c>
      <c r="B32" t="s">
        <v>14</v>
      </c>
      <c r="C32">
        <v>27</v>
      </c>
      <c r="D32">
        <v>10490</v>
      </c>
      <c r="E32" t="s">
        <v>13</v>
      </c>
      <c r="F32">
        <v>30</v>
      </c>
      <c r="G32">
        <v>111</v>
      </c>
      <c r="H32" s="4">
        <v>0.48177083333333298</v>
      </c>
      <c r="I32">
        <v>2</v>
      </c>
      <c r="J32">
        <v>7.1</v>
      </c>
      <c r="K32">
        <v>2</v>
      </c>
    </row>
    <row r="33" spans="1:11" x14ac:dyDescent="0.2">
      <c r="A33" t="s">
        <v>11</v>
      </c>
      <c r="B33" t="s">
        <v>14</v>
      </c>
      <c r="C33">
        <v>27</v>
      </c>
      <c r="D33">
        <v>10638</v>
      </c>
      <c r="E33" t="s">
        <v>13</v>
      </c>
      <c r="F33">
        <v>27</v>
      </c>
      <c r="G33">
        <v>111</v>
      </c>
      <c r="H33" s="4">
        <v>0.48177083333333298</v>
      </c>
      <c r="I33">
        <v>2</v>
      </c>
      <c r="J33">
        <v>7.1</v>
      </c>
      <c r="K33">
        <v>2</v>
      </c>
    </row>
    <row r="34" spans="1:11" x14ac:dyDescent="0.2">
      <c r="A34" t="s">
        <v>11</v>
      </c>
      <c r="B34" t="s">
        <v>14</v>
      </c>
      <c r="C34">
        <v>27</v>
      </c>
      <c r="D34">
        <v>10360</v>
      </c>
      <c r="E34" t="s">
        <v>13</v>
      </c>
      <c r="F34">
        <v>21</v>
      </c>
      <c r="G34">
        <v>111</v>
      </c>
      <c r="H34" s="4">
        <v>0.48177083333333298</v>
      </c>
      <c r="I34">
        <v>2</v>
      </c>
      <c r="J34">
        <v>7.1</v>
      </c>
      <c r="K34">
        <v>2</v>
      </c>
    </row>
    <row r="35" spans="1:11" x14ac:dyDescent="0.2">
      <c r="A35" t="s">
        <v>11</v>
      </c>
      <c r="B35" t="s">
        <v>14</v>
      </c>
      <c r="C35">
        <v>27</v>
      </c>
      <c r="D35">
        <v>10367</v>
      </c>
      <c r="E35" t="s">
        <v>13</v>
      </c>
      <c r="F35">
        <v>17</v>
      </c>
      <c r="G35">
        <v>111</v>
      </c>
      <c r="H35" s="4">
        <v>0.48177083333333298</v>
      </c>
      <c r="I35">
        <v>2</v>
      </c>
      <c r="J35">
        <v>7.1</v>
      </c>
      <c r="K35">
        <v>2</v>
      </c>
    </row>
    <row r="36" spans="1:11" x14ac:dyDescent="0.2">
      <c r="A36" t="s">
        <v>11</v>
      </c>
      <c r="B36" t="s">
        <v>14</v>
      </c>
      <c r="C36">
        <v>27</v>
      </c>
      <c r="D36">
        <v>10151</v>
      </c>
      <c r="E36" t="s">
        <v>13</v>
      </c>
      <c r="F36">
        <v>16</v>
      </c>
      <c r="G36">
        <v>111</v>
      </c>
      <c r="H36" s="4">
        <v>0.48177083333333298</v>
      </c>
      <c r="I36">
        <v>2</v>
      </c>
      <c r="J36">
        <v>7.1</v>
      </c>
      <c r="K36">
        <v>2</v>
      </c>
    </row>
    <row r="37" spans="1:11" x14ac:dyDescent="0.2">
      <c r="A37" t="s">
        <v>11</v>
      </c>
      <c r="B37" t="s">
        <v>33</v>
      </c>
      <c r="C37">
        <v>28</v>
      </c>
      <c r="D37">
        <v>11270</v>
      </c>
      <c r="E37" t="s">
        <v>13</v>
      </c>
      <c r="F37">
        <v>191</v>
      </c>
      <c r="G37">
        <v>191</v>
      </c>
      <c r="H37" s="4">
        <v>0.55266203703703698</v>
      </c>
      <c r="I37">
        <v>3</v>
      </c>
      <c r="J37">
        <v>4.7</v>
      </c>
      <c r="K37">
        <v>2</v>
      </c>
    </row>
    <row r="38" spans="1:11" x14ac:dyDescent="0.2">
      <c r="A38" t="s">
        <v>11</v>
      </c>
      <c r="B38" t="s">
        <v>33</v>
      </c>
      <c r="C38">
        <v>29</v>
      </c>
      <c r="D38">
        <v>11425</v>
      </c>
      <c r="E38" t="s">
        <v>13</v>
      </c>
      <c r="F38">
        <v>174</v>
      </c>
      <c r="G38">
        <v>174</v>
      </c>
      <c r="H38" s="4">
        <v>0.75520833333333304</v>
      </c>
      <c r="I38">
        <v>2</v>
      </c>
      <c r="J38">
        <v>4.7</v>
      </c>
      <c r="K38">
        <v>1</v>
      </c>
    </row>
    <row r="39" spans="1:11" x14ac:dyDescent="0.2">
      <c r="A39" t="s">
        <v>11</v>
      </c>
      <c r="B39" t="s">
        <v>33</v>
      </c>
      <c r="C39">
        <v>30</v>
      </c>
      <c r="D39">
        <v>10118</v>
      </c>
      <c r="E39" t="s">
        <v>13</v>
      </c>
      <c r="F39">
        <v>130</v>
      </c>
      <c r="G39">
        <v>145</v>
      </c>
      <c r="H39" s="4">
        <v>0.62934027777777701</v>
      </c>
      <c r="I39">
        <v>2</v>
      </c>
      <c r="J39">
        <v>5.7</v>
      </c>
      <c r="K39">
        <v>2</v>
      </c>
    </row>
    <row r="40" spans="1:11" x14ac:dyDescent="0.2">
      <c r="A40" t="s">
        <v>11</v>
      </c>
      <c r="B40" t="s">
        <v>33</v>
      </c>
      <c r="C40">
        <v>30</v>
      </c>
      <c r="D40">
        <v>10302</v>
      </c>
      <c r="E40" t="s">
        <v>13</v>
      </c>
      <c r="F40">
        <v>15</v>
      </c>
      <c r="G40">
        <v>145</v>
      </c>
      <c r="H40" s="4">
        <v>0.62934027777777701</v>
      </c>
      <c r="I40">
        <v>2</v>
      </c>
      <c r="J40">
        <v>5.7</v>
      </c>
      <c r="K40">
        <v>2</v>
      </c>
    </row>
    <row r="41" spans="1:11" x14ac:dyDescent="0.2">
      <c r="A41" t="s">
        <v>11</v>
      </c>
      <c r="B41" t="s">
        <v>33</v>
      </c>
      <c r="C41">
        <v>31</v>
      </c>
      <c r="D41">
        <v>10032</v>
      </c>
      <c r="E41" t="s">
        <v>13</v>
      </c>
      <c r="F41">
        <v>15</v>
      </c>
      <c r="G41">
        <v>15</v>
      </c>
      <c r="H41" s="4">
        <v>6.5104166666666602E-2</v>
      </c>
      <c r="I41">
        <v>2</v>
      </c>
      <c r="J41">
        <v>4.7</v>
      </c>
      <c r="K41">
        <v>1</v>
      </c>
    </row>
    <row r="42" spans="1:11" x14ac:dyDescent="0.2">
      <c r="A42" t="s">
        <v>11</v>
      </c>
      <c r="B42" t="s">
        <v>34</v>
      </c>
      <c r="C42">
        <v>32</v>
      </c>
      <c r="D42">
        <v>10012</v>
      </c>
      <c r="E42" t="s">
        <v>13</v>
      </c>
      <c r="F42">
        <v>183</v>
      </c>
      <c r="G42">
        <v>183</v>
      </c>
      <c r="H42" s="4">
        <v>0.79427083333333304</v>
      </c>
      <c r="I42">
        <v>2</v>
      </c>
      <c r="J42">
        <v>5.0999999999999996</v>
      </c>
      <c r="K42">
        <v>2</v>
      </c>
    </row>
    <row r="43" spans="1:11" x14ac:dyDescent="0.2">
      <c r="A43" t="s">
        <v>11</v>
      </c>
      <c r="B43" t="s">
        <v>34</v>
      </c>
      <c r="C43">
        <v>33</v>
      </c>
      <c r="D43">
        <v>10939</v>
      </c>
      <c r="E43" t="s">
        <v>13</v>
      </c>
      <c r="F43">
        <v>26</v>
      </c>
      <c r="G43">
        <v>26</v>
      </c>
      <c r="H43" s="4">
        <v>0.112847222222222</v>
      </c>
      <c r="I43">
        <v>2</v>
      </c>
      <c r="J43">
        <v>5.0999999999999996</v>
      </c>
      <c r="K43">
        <v>2</v>
      </c>
    </row>
    <row r="44" spans="1:11" x14ac:dyDescent="0.2">
      <c r="A44" t="s">
        <v>11</v>
      </c>
      <c r="B44" t="s">
        <v>35</v>
      </c>
      <c r="C44">
        <v>34</v>
      </c>
      <c r="D44">
        <v>11189</v>
      </c>
      <c r="E44" t="s">
        <v>13</v>
      </c>
      <c r="F44">
        <v>25</v>
      </c>
      <c r="G44">
        <v>25</v>
      </c>
      <c r="H44" s="4">
        <v>0.108506944444444</v>
      </c>
      <c r="I44">
        <v>2</v>
      </c>
      <c r="J44">
        <v>3.9</v>
      </c>
      <c r="K44">
        <v>1</v>
      </c>
    </row>
    <row r="45" spans="1:11" x14ac:dyDescent="0.2">
      <c r="A45" t="s">
        <v>11</v>
      </c>
      <c r="B45" t="s">
        <v>36</v>
      </c>
      <c r="C45">
        <v>35</v>
      </c>
      <c r="D45">
        <v>11169</v>
      </c>
      <c r="E45" t="s">
        <v>13</v>
      </c>
      <c r="F45">
        <v>115</v>
      </c>
      <c r="G45">
        <v>136</v>
      </c>
      <c r="H45" s="4">
        <v>0.59027777777777701</v>
      </c>
      <c r="I45">
        <v>2</v>
      </c>
      <c r="J45">
        <v>5.0999999999999996</v>
      </c>
      <c r="K45">
        <v>2</v>
      </c>
    </row>
    <row r="46" spans="1:11" x14ac:dyDescent="0.2">
      <c r="A46" t="s">
        <v>11</v>
      </c>
      <c r="B46" t="s">
        <v>36</v>
      </c>
      <c r="C46">
        <v>35</v>
      </c>
      <c r="D46">
        <v>10196</v>
      </c>
      <c r="E46" t="s">
        <v>13</v>
      </c>
      <c r="F46">
        <v>21</v>
      </c>
      <c r="G46">
        <v>136</v>
      </c>
      <c r="H46" s="4">
        <v>0.59027777777777701</v>
      </c>
      <c r="I46">
        <v>2</v>
      </c>
      <c r="J46">
        <v>5.0999999999999996</v>
      </c>
      <c r="K46">
        <v>2</v>
      </c>
    </row>
    <row r="47" spans="1:11" x14ac:dyDescent="0.2">
      <c r="A47" t="s">
        <v>11</v>
      </c>
      <c r="B47" t="s">
        <v>37</v>
      </c>
      <c r="C47">
        <v>36</v>
      </c>
      <c r="D47">
        <v>10261</v>
      </c>
      <c r="E47" t="s">
        <v>13</v>
      </c>
      <c r="F47">
        <v>29</v>
      </c>
      <c r="G47">
        <v>29</v>
      </c>
      <c r="H47" s="4">
        <v>0.125868055555555</v>
      </c>
      <c r="I47">
        <v>2</v>
      </c>
      <c r="J47">
        <v>4.7</v>
      </c>
      <c r="K47">
        <v>1</v>
      </c>
    </row>
    <row r="48" spans="1:11" x14ac:dyDescent="0.2">
      <c r="A48" t="s">
        <v>11</v>
      </c>
      <c r="B48" t="s">
        <v>38</v>
      </c>
      <c r="C48">
        <v>37</v>
      </c>
      <c r="D48">
        <v>11301</v>
      </c>
      <c r="E48" t="s">
        <v>13</v>
      </c>
      <c r="F48">
        <v>750</v>
      </c>
      <c r="G48">
        <v>750</v>
      </c>
      <c r="H48" s="4">
        <v>0.65104166666666596</v>
      </c>
      <c r="I48">
        <v>10</v>
      </c>
      <c r="J48">
        <v>3.1</v>
      </c>
      <c r="K48">
        <v>4</v>
      </c>
    </row>
    <row r="49" spans="1:11" x14ac:dyDescent="0.2">
      <c r="A49" t="s">
        <v>11</v>
      </c>
      <c r="B49" t="s">
        <v>38</v>
      </c>
      <c r="C49">
        <v>38</v>
      </c>
      <c r="D49">
        <v>10203</v>
      </c>
      <c r="E49" t="s">
        <v>13</v>
      </c>
      <c r="F49">
        <v>157</v>
      </c>
      <c r="G49">
        <v>157</v>
      </c>
      <c r="H49" s="4">
        <v>0.68142361111111105</v>
      </c>
      <c r="I49">
        <v>2</v>
      </c>
      <c r="J49">
        <v>3.1</v>
      </c>
      <c r="K49">
        <v>1</v>
      </c>
    </row>
    <row r="50" spans="1:11" x14ac:dyDescent="0.2">
      <c r="A50" t="s">
        <v>11</v>
      </c>
      <c r="B50" t="s">
        <v>38</v>
      </c>
      <c r="C50">
        <v>39</v>
      </c>
      <c r="D50">
        <v>10019</v>
      </c>
      <c r="E50" t="s">
        <v>13</v>
      </c>
      <c r="F50">
        <v>98</v>
      </c>
      <c r="G50">
        <v>135</v>
      </c>
      <c r="H50" s="4">
        <v>0.5859375</v>
      </c>
      <c r="I50">
        <v>2</v>
      </c>
      <c r="J50">
        <v>5.0999999999999996</v>
      </c>
      <c r="K50">
        <v>2</v>
      </c>
    </row>
    <row r="51" spans="1:11" x14ac:dyDescent="0.2">
      <c r="A51" t="s">
        <v>11</v>
      </c>
      <c r="B51" t="s">
        <v>38</v>
      </c>
      <c r="C51">
        <v>39</v>
      </c>
      <c r="D51">
        <v>11182</v>
      </c>
      <c r="E51" t="s">
        <v>13</v>
      </c>
      <c r="F51">
        <v>27</v>
      </c>
      <c r="G51">
        <v>135</v>
      </c>
      <c r="H51" s="4">
        <v>0.5859375</v>
      </c>
      <c r="I51">
        <v>2</v>
      </c>
      <c r="J51">
        <v>5.0999999999999996</v>
      </c>
      <c r="K51">
        <v>2</v>
      </c>
    </row>
    <row r="52" spans="1:11" x14ac:dyDescent="0.2">
      <c r="A52" t="s">
        <v>11</v>
      </c>
      <c r="B52" t="s">
        <v>38</v>
      </c>
      <c r="C52">
        <v>39</v>
      </c>
      <c r="D52">
        <v>11156</v>
      </c>
      <c r="E52" t="s">
        <v>13</v>
      </c>
      <c r="F52">
        <v>10</v>
      </c>
      <c r="G52">
        <v>135</v>
      </c>
      <c r="H52" s="4">
        <v>0.5859375</v>
      </c>
      <c r="I52">
        <v>2</v>
      </c>
      <c r="J52">
        <v>5.0999999999999996</v>
      </c>
      <c r="K52">
        <v>2</v>
      </c>
    </row>
    <row r="53" spans="1:11" x14ac:dyDescent="0.2">
      <c r="A53" t="s">
        <v>11</v>
      </c>
      <c r="B53" t="s">
        <v>39</v>
      </c>
      <c r="C53">
        <v>40</v>
      </c>
      <c r="D53">
        <v>11237</v>
      </c>
      <c r="E53" t="s">
        <v>13</v>
      </c>
      <c r="F53">
        <v>167</v>
      </c>
      <c r="G53">
        <v>167</v>
      </c>
      <c r="H53" s="4">
        <v>0.72482638888888895</v>
      </c>
      <c r="I53">
        <v>2</v>
      </c>
      <c r="J53">
        <v>5.9</v>
      </c>
      <c r="K53">
        <v>2</v>
      </c>
    </row>
    <row r="54" spans="1:11" x14ac:dyDescent="0.2">
      <c r="A54" t="s">
        <v>11</v>
      </c>
      <c r="B54" t="s">
        <v>39</v>
      </c>
      <c r="C54">
        <v>41</v>
      </c>
      <c r="D54">
        <v>10168</v>
      </c>
      <c r="E54" t="s">
        <v>13</v>
      </c>
      <c r="F54">
        <v>24</v>
      </c>
      <c r="G54">
        <v>24</v>
      </c>
      <c r="H54" s="4">
        <v>0.10416666666666601</v>
      </c>
      <c r="I54">
        <v>2</v>
      </c>
      <c r="J54">
        <v>5.9</v>
      </c>
      <c r="K54">
        <v>2</v>
      </c>
    </row>
    <row r="55" spans="1:11" x14ac:dyDescent="0.2">
      <c r="A55" t="s">
        <v>11</v>
      </c>
      <c r="B55" t="s">
        <v>40</v>
      </c>
      <c r="C55">
        <v>42</v>
      </c>
      <c r="D55">
        <v>10855</v>
      </c>
      <c r="E55" t="s">
        <v>13</v>
      </c>
      <c r="F55">
        <v>26</v>
      </c>
      <c r="G55">
        <v>46</v>
      </c>
      <c r="H55" s="4">
        <v>0.19965277777777701</v>
      </c>
      <c r="I55">
        <v>2</v>
      </c>
      <c r="J55">
        <v>5.9</v>
      </c>
      <c r="K55">
        <v>2</v>
      </c>
    </row>
    <row r="56" spans="1:11" x14ac:dyDescent="0.2">
      <c r="A56" t="s">
        <v>11</v>
      </c>
      <c r="B56" t="s">
        <v>40</v>
      </c>
      <c r="C56">
        <v>42</v>
      </c>
      <c r="D56">
        <v>10846</v>
      </c>
      <c r="E56" t="s">
        <v>13</v>
      </c>
      <c r="F56">
        <v>10</v>
      </c>
      <c r="G56">
        <v>46</v>
      </c>
      <c r="H56" s="4">
        <v>0.19965277777777701</v>
      </c>
      <c r="I56">
        <v>2</v>
      </c>
      <c r="J56">
        <v>5.9</v>
      </c>
      <c r="K56">
        <v>2</v>
      </c>
    </row>
    <row r="57" spans="1:11" x14ac:dyDescent="0.2">
      <c r="A57" t="s">
        <v>11</v>
      </c>
      <c r="B57" t="s">
        <v>40</v>
      </c>
      <c r="C57">
        <v>42</v>
      </c>
      <c r="D57">
        <v>10405</v>
      </c>
      <c r="E57" t="s">
        <v>13</v>
      </c>
      <c r="F57">
        <v>10</v>
      </c>
      <c r="G57">
        <v>46</v>
      </c>
      <c r="H57" s="4">
        <v>0.19965277777777701</v>
      </c>
      <c r="I57">
        <v>2</v>
      </c>
      <c r="J57">
        <v>5.9</v>
      </c>
      <c r="K57">
        <v>2</v>
      </c>
    </row>
    <row r="58" spans="1:11" x14ac:dyDescent="0.2">
      <c r="A58" t="s">
        <v>11</v>
      </c>
      <c r="B58" t="s">
        <v>41</v>
      </c>
      <c r="C58">
        <v>43</v>
      </c>
      <c r="D58">
        <v>11282</v>
      </c>
      <c r="E58" t="s">
        <v>13</v>
      </c>
      <c r="F58">
        <v>25</v>
      </c>
      <c r="G58">
        <v>37</v>
      </c>
      <c r="H58" s="4">
        <v>0.16059027777777701</v>
      </c>
      <c r="I58">
        <v>2</v>
      </c>
      <c r="J58">
        <v>13.7</v>
      </c>
      <c r="K58">
        <v>3</v>
      </c>
    </row>
    <row r="59" spans="1:11" x14ac:dyDescent="0.2">
      <c r="A59" t="s">
        <v>11</v>
      </c>
      <c r="B59" t="s">
        <v>41</v>
      </c>
      <c r="C59">
        <v>43</v>
      </c>
      <c r="D59">
        <v>10375</v>
      </c>
      <c r="E59" t="s">
        <v>13</v>
      </c>
      <c r="F59">
        <v>12</v>
      </c>
      <c r="G59">
        <v>37</v>
      </c>
      <c r="H59" s="4">
        <v>0.16059027777777701</v>
      </c>
      <c r="I59">
        <v>2</v>
      </c>
      <c r="J59">
        <v>13.7</v>
      </c>
      <c r="K59">
        <v>3</v>
      </c>
    </row>
    <row r="60" spans="1:11" x14ac:dyDescent="0.2">
      <c r="A60" t="s">
        <v>11</v>
      </c>
      <c r="B60" t="s">
        <v>42</v>
      </c>
      <c r="C60">
        <v>44</v>
      </c>
      <c r="D60">
        <v>11228</v>
      </c>
      <c r="E60" t="s">
        <v>13</v>
      </c>
      <c r="F60">
        <v>19</v>
      </c>
      <c r="G60">
        <v>19</v>
      </c>
      <c r="H60" s="4">
        <v>8.2465277777777707E-2</v>
      </c>
      <c r="I60">
        <v>2</v>
      </c>
      <c r="J60">
        <v>5.5</v>
      </c>
      <c r="K60">
        <v>2</v>
      </c>
    </row>
    <row r="61" spans="1:11" x14ac:dyDescent="0.2">
      <c r="A61" t="s">
        <v>11</v>
      </c>
      <c r="B61" t="s">
        <v>43</v>
      </c>
      <c r="C61">
        <v>45</v>
      </c>
      <c r="D61">
        <v>11135</v>
      </c>
      <c r="E61" t="s">
        <v>13</v>
      </c>
      <c r="F61">
        <v>10</v>
      </c>
      <c r="G61">
        <v>10</v>
      </c>
      <c r="H61" s="4">
        <v>4.34027777777777E-2</v>
      </c>
      <c r="I61">
        <v>2</v>
      </c>
      <c r="J61">
        <v>6.3</v>
      </c>
      <c r="K61">
        <v>2</v>
      </c>
    </row>
    <row r="62" spans="1:11" x14ac:dyDescent="0.2">
      <c r="A62" t="s">
        <v>11</v>
      </c>
      <c r="B62" t="s">
        <v>44</v>
      </c>
      <c r="C62">
        <v>46</v>
      </c>
      <c r="D62">
        <v>11031</v>
      </c>
      <c r="E62" t="s">
        <v>13</v>
      </c>
      <c r="F62">
        <v>24</v>
      </c>
      <c r="G62">
        <v>24</v>
      </c>
      <c r="H62" s="4">
        <v>0.10416666666666601</v>
      </c>
      <c r="I62">
        <v>2</v>
      </c>
      <c r="J62">
        <v>6.3</v>
      </c>
      <c r="K62">
        <v>2</v>
      </c>
    </row>
    <row r="63" spans="1:11" x14ac:dyDescent="0.2">
      <c r="A63" t="s">
        <v>11</v>
      </c>
      <c r="B63" t="s">
        <v>45</v>
      </c>
      <c r="C63">
        <v>47</v>
      </c>
      <c r="D63">
        <v>10369</v>
      </c>
      <c r="E63" t="s">
        <v>13</v>
      </c>
      <c r="F63">
        <v>276</v>
      </c>
      <c r="G63">
        <v>276</v>
      </c>
      <c r="H63" s="4">
        <v>0.59895833333333304</v>
      </c>
      <c r="I63">
        <v>4</v>
      </c>
      <c r="J63">
        <v>1.9</v>
      </c>
      <c r="K63">
        <v>1</v>
      </c>
    </row>
    <row r="64" spans="1:11" x14ac:dyDescent="0.2">
      <c r="A64" t="s">
        <v>11</v>
      </c>
      <c r="B64" t="s">
        <v>45</v>
      </c>
      <c r="C64">
        <v>48</v>
      </c>
      <c r="D64">
        <v>11057</v>
      </c>
      <c r="E64" t="s">
        <v>13</v>
      </c>
      <c r="F64">
        <v>46</v>
      </c>
      <c r="G64">
        <v>109</v>
      </c>
      <c r="H64" s="4">
        <v>0.47309027777777701</v>
      </c>
      <c r="I64">
        <v>2</v>
      </c>
      <c r="J64">
        <v>3.9</v>
      </c>
      <c r="K64">
        <v>1</v>
      </c>
    </row>
    <row r="65" spans="1:12" x14ac:dyDescent="0.2">
      <c r="A65" t="s">
        <v>11</v>
      </c>
      <c r="B65" t="s">
        <v>45</v>
      </c>
      <c r="C65">
        <v>48</v>
      </c>
      <c r="D65">
        <v>11365</v>
      </c>
      <c r="E65" t="s">
        <v>13</v>
      </c>
      <c r="F65">
        <v>38</v>
      </c>
      <c r="G65">
        <v>109</v>
      </c>
      <c r="H65" s="4">
        <v>0.47309027777777701</v>
      </c>
      <c r="I65">
        <v>2</v>
      </c>
      <c r="J65">
        <v>3.9</v>
      </c>
      <c r="K65">
        <v>1</v>
      </c>
    </row>
    <row r="66" spans="1:12" x14ac:dyDescent="0.2">
      <c r="A66" t="s">
        <v>11</v>
      </c>
      <c r="B66" t="s">
        <v>45</v>
      </c>
      <c r="C66">
        <v>48</v>
      </c>
      <c r="D66">
        <v>10262</v>
      </c>
      <c r="E66" t="s">
        <v>13</v>
      </c>
      <c r="F66">
        <v>25</v>
      </c>
      <c r="G66">
        <v>109</v>
      </c>
      <c r="H66" s="4">
        <v>0.47309027777777701</v>
      </c>
      <c r="I66">
        <v>2</v>
      </c>
      <c r="J66">
        <v>3.9</v>
      </c>
      <c r="K66">
        <v>1</v>
      </c>
    </row>
    <row r="67" spans="1:12" x14ac:dyDescent="0.2">
      <c r="A67" t="s">
        <v>11</v>
      </c>
      <c r="B67" t="s">
        <v>46</v>
      </c>
      <c r="C67">
        <v>49</v>
      </c>
      <c r="D67">
        <v>11508</v>
      </c>
      <c r="E67" t="s">
        <v>13</v>
      </c>
      <c r="F67">
        <v>31</v>
      </c>
      <c r="G67">
        <v>31</v>
      </c>
      <c r="H67" s="4">
        <v>0.13454861111111099</v>
      </c>
      <c r="I67">
        <v>2</v>
      </c>
      <c r="J67">
        <v>4.0999999999999996</v>
      </c>
      <c r="K67">
        <v>1</v>
      </c>
    </row>
    <row r="68" spans="1:12" x14ac:dyDescent="0.2">
      <c r="F68">
        <f>SUM(F2:F67)</f>
        <v>10102</v>
      </c>
      <c r="I68">
        <f>SUM(I2:I67)</f>
        <v>211</v>
      </c>
      <c r="L68" s="5">
        <f>F68/2/(I68*57.6)</f>
        <v>0.41559702474986832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9"/>
  <sheetViews>
    <sheetView tabSelected="1" topLeftCell="A31" workbookViewId="0">
      <selection activeCell="N68" sqref="N68"/>
    </sheetView>
  </sheetViews>
  <sheetFormatPr defaultRowHeight="14.25" x14ac:dyDescent="0.2"/>
  <cols>
    <col min="1" max="1" width="7.125" bestFit="1" customWidth="1"/>
    <col min="2" max="2" width="32.875" bestFit="1" customWidth="1"/>
    <col min="3" max="5" width="9" bestFit="1" customWidth="1"/>
    <col min="6" max="6" width="12.75" bestFit="1" customWidth="1"/>
    <col min="7" max="7" width="11" bestFit="1" customWidth="1"/>
    <col min="8" max="8" width="5.25" bestFit="1" customWidth="1"/>
    <col min="9" max="9" width="12.125" bestFit="1" customWidth="1"/>
    <col min="10" max="10" width="13.875" style="13" customWidth="1"/>
    <col min="11" max="12" width="13.875" style="14" customWidth="1"/>
  </cols>
  <sheetData>
    <row r="1" spans="1:13" x14ac:dyDescent="0.2">
      <c r="A1" s="6" t="s">
        <v>56</v>
      </c>
      <c r="B1" s="6" t="s">
        <v>57</v>
      </c>
      <c r="C1" s="6" t="s">
        <v>58</v>
      </c>
      <c r="D1" s="6" t="s">
        <v>59</v>
      </c>
      <c r="E1" s="6" t="s">
        <v>60</v>
      </c>
      <c r="F1" s="6" t="s">
        <v>61</v>
      </c>
      <c r="G1" s="6" t="s">
        <v>62</v>
      </c>
      <c r="H1" s="6" t="s">
        <v>63</v>
      </c>
      <c r="I1" s="6" t="s">
        <v>64</v>
      </c>
      <c r="J1" s="7" t="s">
        <v>65</v>
      </c>
      <c r="K1" s="8" t="s">
        <v>66</v>
      </c>
      <c r="L1" s="8" t="s">
        <v>67</v>
      </c>
    </row>
    <row r="2" spans="1:13" x14ac:dyDescent="0.2">
      <c r="A2" s="6">
        <v>1</v>
      </c>
      <c r="B2" s="6">
        <v>10160</v>
      </c>
      <c r="C2" s="6">
        <v>194</v>
      </c>
      <c r="D2" s="6">
        <v>3</v>
      </c>
      <c r="E2" s="6">
        <v>2</v>
      </c>
      <c r="F2" s="6">
        <v>0.561342592592592</v>
      </c>
      <c r="G2" s="6" t="s">
        <v>12</v>
      </c>
      <c r="H2" s="6">
        <v>30</v>
      </c>
      <c r="I2" s="6">
        <v>21.32</v>
      </c>
      <c r="J2" s="7">
        <f t="shared" ref="J2:J65" si="0">I2*C2</f>
        <v>4136.08</v>
      </c>
      <c r="K2" s="8">
        <f>D2*H2*2*(0.47+0.38*6.98)</f>
        <v>562.03199999999993</v>
      </c>
      <c r="L2" s="8">
        <f>E2*414501</f>
        <v>829002</v>
      </c>
      <c r="M2">
        <f>IF(A3=A2,1,0)</f>
        <v>0</v>
      </c>
    </row>
    <row r="3" spans="1:13" x14ac:dyDescent="0.2">
      <c r="A3" s="6">
        <v>2</v>
      </c>
      <c r="B3" s="6">
        <v>10274</v>
      </c>
      <c r="C3" s="6">
        <v>52</v>
      </c>
      <c r="D3" s="6">
        <v>2</v>
      </c>
      <c r="E3" s="6">
        <v>1</v>
      </c>
      <c r="F3" s="6">
        <v>0.225694444444444</v>
      </c>
      <c r="G3" s="6" t="s">
        <v>12</v>
      </c>
      <c r="H3" s="6">
        <v>30</v>
      </c>
      <c r="I3" s="6">
        <v>21.32</v>
      </c>
      <c r="J3" s="7">
        <f t="shared" si="0"/>
        <v>1108.6400000000001</v>
      </c>
      <c r="K3" s="8">
        <f t="shared" ref="K3:K66" si="1">D3*H3*2*(0.47+0.38*6.98)</f>
        <v>374.68799999999999</v>
      </c>
      <c r="L3" s="8">
        <f t="shared" ref="L3:L66" si="2">E3*414501</f>
        <v>414501</v>
      </c>
      <c r="M3">
        <f t="shared" ref="M3:M66" si="3">IF(A4=A3,1,0)</f>
        <v>0</v>
      </c>
    </row>
    <row r="4" spans="1:13" x14ac:dyDescent="0.2">
      <c r="A4" s="6">
        <v>3</v>
      </c>
      <c r="B4" s="6">
        <v>10178</v>
      </c>
      <c r="C4" s="6">
        <v>2446</v>
      </c>
      <c r="D4" s="6">
        <v>33</v>
      </c>
      <c r="E4" s="6">
        <v>11</v>
      </c>
      <c r="F4" s="6">
        <v>0.64341329966329897</v>
      </c>
      <c r="G4" s="6" t="s">
        <v>14</v>
      </c>
      <c r="H4" s="6">
        <v>20</v>
      </c>
      <c r="I4" s="6">
        <v>13.64</v>
      </c>
      <c r="J4" s="7">
        <f t="shared" si="0"/>
        <v>33363.440000000002</v>
      </c>
      <c r="K4" s="8">
        <f t="shared" si="1"/>
        <v>4121.5680000000002</v>
      </c>
      <c r="L4" s="8">
        <f t="shared" si="2"/>
        <v>4559511</v>
      </c>
      <c r="M4">
        <f t="shared" si="3"/>
        <v>0</v>
      </c>
    </row>
    <row r="5" spans="1:13" x14ac:dyDescent="0.2">
      <c r="A5" s="6">
        <v>4</v>
      </c>
      <c r="B5" s="6">
        <v>11019</v>
      </c>
      <c r="C5" s="6">
        <v>1738</v>
      </c>
      <c r="D5" s="6">
        <v>23</v>
      </c>
      <c r="E5" s="6">
        <v>8</v>
      </c>
      <c r="F5" s="6">
        <v>0.65594806763284996</v>
      </c>
      <c r="G5" s="6" t="s">
        <v>14</v>
      </c>
      <c r="H5" s="6">
        <v>20</v>
      </c>
      <c r="I5" s="6">
        <v>13.64</v>
      </c>
      <c r="J5" s="7">
        <f t="shared" si="0"/>
        <v>23706.32</v>
      </c>
      <c r="K5" s="8">
        <f t="shared" si="1"/>
        <v>2872.6079999999997</v>
      </c>
      <c r="L5" s="8">
        <f t="shared" si="2"/>
        <v>3316008</v>
      </c>
      <c r="M5">
        <f t="shared" si="3"/>
        <v>0</v>
      </c>
    </row>
    <row r="6" spans="1:13" x14ac:dyDescent="0.2">
      <c r="A6" s="6">
        <v>5</v>
      </c>
      <c r="B6" s="6" t="s">
        <v>15</v>
      </c>
      <c r="C6" s="6">
        <v>622</v>
      </c>
      <c r="D6" s="6">
        <v>8</v>
      </c>
      <c r="E6" s="6">
        <v>3</v>
      </c>
      <c r="F6" s="6">
        <v>0.67491319444444398</v>
      </c>
      <c r="G6" s="6" t="s">
        <v>14</v>
      </c>
      <c r="H6" s="6">
        <v>20</v>
      </c>
      <c r="I6" s="6">
        <v>13.64</v>
      </c>
      <c r="J6" s="7">
        <f t="shared" si="0"/>
        <v>8484.08</v>
      </c>
      <c r="K6" s="8">
        <f t="shared" si="1"/>
        <v>999.16799999999989</v>
      </c>
      <c r="L6" s="8">
        <f t="shared" si="2"/>
        <v>1243503</v>
      </c>
      <c r="M6">
        <f t="shared" si="3"/>
        <v>0</v>
      </c>
    </row>
    <row r="7" spans="1:13" x14ac:dyDescent="0.2">
      <c r="A7" s="6">
        <v>6</v>
      </c>
      <c r="B7" s="6" t="s">
        <v>17</v>
      </c>
      <c r="C7" s="6">
        <v>527</v>
      </c>
      <c r="D7" s="6">
        <v>7</v>
      </c>
      <c r="E7" s="6">
        <v>3</v>
      </c>
      <c r="F7" s="6">
        <v>0.65352182539682502</v>
      </c>
      <c r="G7" s="6" t="s">
        <v>14</v>
      </c>
      <c r="H7" s="6">
        <v>20</v>
      </c>
      <c r="I7" s="6">
        <v>13.64</v>
      </c>
      <c r="J7" s="7">
        <f t="shared" si="0"/>
        <v>7188.2800000000007</v>
      </c>
      <c r="K7" s="8">
        <f t="shared" si="1"/>
        <v>874.27199999999993</v>
      </c>
      <c r="L7" s="8">
        <f t="shared" si="2"/>
        <v>1243503</v>
      </c>
      <c r="M7">
        <f t="shared" si="3"/>
        <v>0</v>
      </c>
    </row>
    <row r="8" spans="1:13" x14ac:dyDescent="0.2">
      <c r="A8" s="6">
        <v>7</v>
      </c>
      <c r="B8" s="6">
        <v>10023</v>
      </c>
      <c r="C8" s="6">
        <v>299</v>
      </c>
      <c r="D8" s="6">
        <v>4</v>
      </c>
      <c r="E8" s="6">
        <v>2</v>
      </c>
      <c r="F8" s="6">
        <v>0.64887152777777701</v>
      </c>
      <c r="G8" s="6" t="s">
        <v>14</v>
      </c>
      <c r="H8" s="6">
        <v>20</v>
      </c>
      <c r="I8" s="6">
        <v>13.64</v>
      </c>
      <c r="J8" s="7">
        <f t="shared" si="0"/>
        <v>4078.36</v>
      </c>
      <c r="K8" s="8">
        <f t="shared" si="1"/>
        <v>499.58399999999995</v>
      </c>
      <c r="L8" s="8">
        <f t="shared" si="2"/>
        <v>829002</v>
      </c>
      <c r="M8">
        <f t="shared" si="3"/>
        <v>0</v>
      </c>
    </row>
    <row r="9" spans="1:13" x14ac:dyDescent="0.2">
      <c r="A9" s="6">
        <v>8</v>
      </c>
      <c r="B9" s="6" t="s">
        <v>18</v>
      </c>
      <c r="C9" s="6">
        <v>177</v>
      </c>
      <c r="D9" s="6">
        <v>2</v>
      </c>
      <c r="E9" s="6">
        <v>1</v>
      </c>
      <c r="F9" s="6">
        <v>0.76822916666666596</v>
      </c>
      <c r="G9" s="6" t="s">
        <v>14</v>
      </c>
      <c r="H9" s="6">
        <v>20</v>
      </c>
      <c r="I9" s="6">
        <v>13.64</v>
      </c>
      <c r="J9" s="7">
        <f t="shared" si="0"/>
        <v>2414.2800000000002</v>
      </c>
      <c r="K9" s="8">
        <f t="shared" si="1"/>
        <v>249.79199999999997</v>
      </c>
      <c r="L9" s="8">
        <f t="shared" si="2"/>
        <v>414501</v>
      </c>
      <c r="M9">
        <f t="shared" si="3"/>
        <v>0</v>
      </c>
    </row>
    <row r="10" spans="1:13" x14ac:dyDescent="0.2">
      <c r="A10" s="6">
        <v>9</v>
      </c>
      <c r="B10" s="6" t="s">
        <v>19</v>
      </c>
      <c r="C10" s="6">
        <v>171</v>
      </c>
      <c r="D10" s="6">
        <v>2</v>
      </c>
      <c r="E10" s="6">
        <v>1</v>
      </c>
      <c r="F10" s="6">
        <v>0.7421875</v>
      </c>
      <c r="G10" s="6" t="s">
        <v>14</v>
      </c>
      <c r="H10" s="6">
        <v>20</v>
      </c>
      <c r="I10" s="6">
        <v>13.64</v>
      </c>
      <c r="J10" s="7">
        <f t="shared" si="0"/>
        <v>2332.44</v>
      </c>
      <c r="K10" s="8">
        <f t="shared" si="1"/>
        <v>249.79199999999997</v>
      </c>
      <c r="L10" s="8">
        <f t="shared" si="2"/>
        <v>414501</v>
      </c>
      <c r="M10">
        <f t="shared" si="3"/>
        <v>0</v>
      </c>
    </row>
    <row r="11" spans="1:13" x14ac:dyDescent="0.2">
      <c r="A11" s="6">
        <v>10</v>
      </c>
      <c r="B11" s="6" t="s">
        <v>20</v>
      </c>
      <c r="C11" s="6">
        <v>154</v>
      </c>
      <c r="D11" s="6">
        <v>2</v>
      </c>
      <c r="E11" s="6">
        <v>1</v>
      </c>
      <c r="F11" s="6">
        <v>0.66840277777777701</v>
      </c>
      <c r="G11" s="6" t="s">
        <v>14</v>
      </c>
      <c r="H11" s="6">
        <v>20</v>
      </c>
      <c r="I11" s="6">
        <v>13.64</v>
      </c>
      <c r="J11" s="7">
        <f t="shared" si="0"/>
        <v>2100.56</v>
      </c>
      <c r="K11" s="8">
        <f t="shared" si="1"/>
        <v>249.79199999999997</v>
      </c>
      <c r="L11" s="8">
        <f t="shared" si="2"/>
        <v>414501</v>
      </c>
      <c r="M11">
        <f t="shared" si="3"/>
        <v>0</v>
      </c>
    </row>
    <row r="12" spans="1:13" x14ac:dyDescent="0.2">
      <c r="A12" s="6">
        <v>11</v>
      </c>
      <c r="B12" s="6">
        <v>10169</v>
      </c>
      <c r="C12" s="6">
        <v>156</v>
      </c>
      <c r="D12" s="6">
        <v>2</v>
      </c>
      <c r="E12" s="6">
        <v>1</v>
      </c>
      <c r="F12" s="6">
        <v>0.67708333333333304</v>
      </c>
      <c r="G12" s="6" t="s">
        <v>14</v>
      </c>
      <c r="H12" s="6">
        <v>20</v>
      </c>
      <c r="I12" s="6">
        <v>13.64</v>
      </c>
      <c r="J12" s="7"/>
      <c r="K12" s="8"/>
      <c r="L12" s="8"/>
      <c r="M12">
        <f t="shared" si="3"/>
        <v>1</v>
      </c>
    </row>
    <row r="13" spans="1:13" x14ac:dyDescent="0.2">
      <c r="A13" s="6">
        <v>11</v>
      </c>
      <c r="B13" s="6">
        <v>10838</v>
      </c>
      <c r="C13" s="6">
        <v>156</v>
      </c>
      <c r="D13" s="6">
        <v>2</v>
      </c>
      <c r="E13" s="6">
        <v>1</v>
      </c>
      <c r="F13" s="6">
        <v>0.67708333333333304</v>
      </c>
      <c r="G13" s="6" t="s">
        <v>14</v>
      </c>
      <c r="H13" s="6">
        <v>20</v>
      </c>
      <c r="I13" s="6">
        <v>13.64</v>
      </c>
      <c r="J13" s="7">
        <f t="shared" si="0"/>
        <v>2127.84</v>
      </c>
      <c r="K13" s="8">
        <f t="shared" si="1"/>
        <v>249.79199999999997</v>
      </c>
      <c r="L13" s="8">
        <f t="shared" si="2"/>
        <v>414501</v>
      </c>
      <c r="M13">
        <f t="shared" si="3"/>
        <v>0</v>
      </c>
    </row>
    <row r="14" spans="1:13" x14ac:dyDescent="0.2">
      <c r="A14" s="6">
        <v>12</v>
      </c>
      <c r="B14" s="6">
        <v>11106</v>
      </c>
      <c r="C14" s="6">
        <v>146</v>
      </c>
      <c r="D14" s="6">
        <v>2</v>
      </c>
      <c r="E14" s="6">
        <v>1</v>
      </c>
      <c r="F14" s="6">
        <v>0.63368055555555503</v>
      </c>
      <c r="G14" s="6" t="s">
        <v>14</v>
      </c>
      <c r="H14" s="6">
        <v>20</v>
      </c>
      <c r="I14" s="6">
        <v>13.64</v>
      </c>
      <c r="J14" s="7"/>
      <c r="K14" s="8"/>
      <c r="L14" s="8"/>
      <c r="M14">
        <f t="shared" si="3"/>
        <v>1</v>
      </c>
    </row>
    <row r="15" spans="1:13" x14ac:dyDescent="0.2">
      <c r="A15" s="6">
        <v>12</v>
      </c>
      <c r="B15" s="6">
        <v>10037</v>
      </c>
      <c r="C15" s="6">
        <v>146</v>
      </c>
      <c r="D15" s="6">
        <v>2</v>
      </c>
      <c r="E15" s="6">
        <v>1</v>
      </c>
      <c r="F15" s="6">
        <v>0.63368055555555503</v>
      </c>
      <c r="G15" s="6" t="s">
        <v>14</v>
      </c>
      <c r="H15" s="6">
        <v>20</v>
      </c>
      <c r="I15" s="6">
        <v>13.64</v>
      </c>
      <c r="J15" s="7">
        <f t="shared" si="0"/>
        <v>1991.44</v>
      </c>
      <c r="K15" s="8">
        <f t="shared" si="1"/>
        <v>249.79199999999997</v>
      </c>
      <c r="L15" s="8">
        <f t="shared" si="2"/>
        <v>414501</v>
      </c>
      <c r="M15">
        <f t="shared" si="3"/>
        <v>0</v>
      </c>
    </row>
    <row r="16" spans="1:13" x14ac:dyDescent="0.2">
      <c r="A16" s="6">
        <v>13</v>
      </c>
      <c r="B16" s="6">
        <v>10486</v>
      </c>
      <c r="C16" s="6">
        <v>156</v>
      </c>
      <c r="D16" s="6">
        <v>2</v>
      </c>
      <c r="E16" s="6">
        <v>1</v>
      </c>
      <c r="F16" s="6">
        <v>0.67708333333333304</v>
      </c>
      <c r="G16" s="6" t="s">
        <v>14</v>
      </c>
      <c r="H16" s="6">
        <v>20</v>
      </c>
      <c r="I16" s="6">
        <v>13.64</v>
      </c>
      <c r="J16" s="7"/>
      <c r="K16" s="8"/>
      <c r="L16" s="8"/>
      <c r="M16">
        <f t="shared" si="3"/>
        <v>1</v>
      </c>
    </row>
    <row r="17" spans="1:13" x14ac:dyDescent="0.2">
      <c r="A17" s="6">
        <v>13</v>
      </c>
      <c r="B17" s="6">
        <v>10486</v>
      </c>
      <c r="C17" s="6">
        <v>156</v>
      </c>
      <c r="D17" s="6">
        <v>2</v>
      </c>
      <c r="E17" s="6">
        <v>1</v>
      </c>
      <c r="F17" s="6">
        <v>0.67708333333333304</v>
      </c>
      <c r="G17" s="6" t="s">
        <v>14</v>
      </c>
      <c r="H17" s="6">
        <v>20</v>
      </c>
      <c r="I17" s="6">
        <v>13.64</v>
      </c>
      <c r="J17" s="7">
        <f t="shared" si="0"/>
        <v>2127.84</v>
      </c>
      <c r="K17" s="8">
        <f t="shared" si="1"/>
        <v>249.79199999999997</v>
      </c>
      <c r="L17" s="8">
        <f t="shared" si="2"/>
        <v>414501</v>
      </c>
      <c r="M17">
        <f t="shared" si="3"/>
        <v>0</v>
      </c>
    </row>
    <row r="18" spans="1:13" x14ac:dyDescent="0.2">
      <c r="A18" s="6">
        <v>14</v>
      </c>
      <c r="B18" s="6" t="s">
        <v>21</v>
      </c>
      <c r="C18" s="6">
        <v>72</v>
      </c>
      <c r="D18" s="6">
        <v>2</v>
      </c>
      <c r="E18" s="6">
        <v>1</v>
      </c>
      <c r="F18" s="6">
        <v>0.3125</v>
      </c>
      <c r="G18" s="6" t="s">
        <v>14</v>
      </c>
      <c r="H18" s="6">
        <v>20</v>
      </c>
      <c r="I18" s="6">
        <v>13.64</v>
      </c>
      <c r="J18" s="7">
        <f t="shared" si="0"/>
        <v>982.08</v>
      </c>
      <c r="K18" s="8">
        <f t="shared" si="1"/>
        <v>249.79199999999997</v>
      </c>
      <c r="L18" s="8">
        <f t="shared" si="2"/>
        <v>414501</v>
      </c>
      <c r="M18">
        <f t="shared" si="3"/>
        <v>0</v>
      </c>
    </row>
    <row r="19" spans="1:13" x14ac:dyDescent="0.2">
      <c r="A19" s="6">
        <v>15</v>
      </c>
      <c r="B19" s="6" t="s">
        <v>22</v>
      </c>
      <c r="C19" s="6">
        <v>44</v>
      </c>
      <c r="D19" s="6">
        <v>2</v>
      </c>
      <c r="E19" s="6">
        <v>1</v>
      </c>
      <c r="F19" s="6">
        <v>0.19097222222222199</v>
      </c>
      <c r="G19" s="6" t="s">
        <v>14</v>
      </c>
      <c r="H19" s="6">
        <v>20</v>
      </c>
      <c r="I19" s="6">
        <v>13.64</v>
      </c>
      <c r="J19" s="7">
        <f t="shared" si="0"/>
        <v>600.16000000000008</v>
      </c>
      <c r="K19" s="8">
        <f t="shared" si="1"/>
        <v>249.79199999999997</v>
      </c>
      <c r="L19" s="8">
        <f t="shared" si="2"/>
        <v>414501</v>
      </c>
      <c r="M19">
        <f t="shared" si="3"/>
        <v>0</v>
      </c>
    </row>
    <row r="20" spans="1:13" x14ac:dyDescent="0.2">
      <c r="A20" s="6">
        <v>16</v>
      </c>
      <c r="B20" s="6" t="s">
        <v>23</v>
      </c>
      <c r="C20" s="6">
        <v>29</v>
      </c>
      <c r="D20" s="6">
        <v>2</v>
      </c>
      <c r="E20" s="6">
        <v>1</v>
      </c>
      <c r="F20" s="6">
        <v>0.125868055555555</v>
      </c>
      <c r="G20" s="6" t="s">
        <v>14</v>
      </c>
      <c r="H20" s="6">
        <v>20</v>
      </c>
      <c r="I20" s="6">
        <v>13.64</v>
      </c>
      <c r="J20" s="7">
        <f t="shared" si="0"/>
        <v>395.56</v>
      </c>
      <c r="K20" s="8">
        <f t="shared" si="1"/>
        <v>249.79199999999997</v>
      </c>
      <c r="L20" s="8">
        <f t="shared" si="2"/>
        <v>414501</v>
      </c>
      <c r="M20">
        <f t="shared" si="3"/>
        <v>0</v>
      </c>
    </row>
    <row r="21" spans="1:13" x14ac:dyDescent="0.2">
      <c r="A21" s="6">
        <v>17</v>
      </c>
      <c r="B21" s="6" t="s">
        <v>24</v>
      </c>
      <c r="C21" s="6">
        <v>23</v>
      </c>
      <c r="D21" s="6">
        <v>2</v>
      </c>
      <c r="E21" s="6">
        <v>1</v>
      </c>
      <c r="F21" s="6">
        <v>9.9826388888888895E-2</v>
      </c>
      <c r="G21" s="6" t="s">
        <v>14</v>
      </c>
      <c r="H21" s="6">
        <v>20</v>
      </c>
      <c r="I21" s="6">
        <v>13.64</v>
      </c>
      <c r="J21" s="7">
        <f t="shared" si="0"/>
        <v>313.72000000000003</v>
      </c>
      <c r="K21" s="8">
        <f t="shared" si="1"/>
        <v>249.79199999999997</v>
      </c>
      <c r="L21" s="8">
        <f t="shared" si="2"/>
        <v>414501</v>
      </c>
      <c r="M21">
        <f t="shared" si="3"/>
        <v>0</v>
      </c>
    </row>
    <row r="22" spans="1:13" x14ac:dyDescent="0.2">
      <c r="A22" s="6">
        <v>18</v>
      </c>
      <c r="B22" s="6" t="s">
        <v>25</v>
      </c>
      <c r="C22" s="6">
        <v>21</v>
      </c>
      <c r="D22" s="6">
        <v>2</v>
      </c>
      <c r="E22" s="6">
        <v>1</v>
      </c>
      <c r="F22" s="6">
        <v>9.1145833333333301E-2</v>
      </c>
      <c r="G22" s="6" t="s">
        <v>14</v>
      </c>
      <c r="H22" s="6">
        <v>20</v>
      </c>
      <c r="I22" s="6">
        <v>13.64</v>
      </c>
      <c r="J22" s="7">
        <f t="shared" si="0"/>
        <v>286.44</v>
      </c>
      <c r="K22" s="8">
        <f t="shared" si="1"/>
        <v>249.79199999999997</v>
      </c>
      <c r="L22" s="8">
        <f t="shared" si="2"/>
        <v>414501</v>
      </c>
      <c r="M22">
        <f t="shared" si="3"/>
        <v>0</v>
      </c>
    </row>
    <row r="23" spans="1:13" x14ac:dyDescent="0.2">
      <c r="A23" s="6">
        <v>19</v>
      </c>
      <c r="B23" s="6" t="s">
        <v>26</v>
      </c>
      <c r="C23" s="6">
        <v>11</v>
      </c>
      <c r="D23" s="6">
        <v>2</v>
      </c>
      <c r="E23" s="6">
        <v>1</v>
      </c>
      <c r="F23" s="6">
        <v>4.7743055555555497E-2</v>
      </c>
      <c r="G23" s="6" t="s">
        <v>14</v>
      </c>
      <c r="H23" s="6">
        <v>20</v>
      </c>
      <c r="I23" s="6">
        <v>13.64</v>
      </c>
      <c r="J23" s="7">
        <f t="shared" si="0"/>
        <v>150.04000000000002</v>
      </c>
      <c r="K23" s="8">
        <f t="shared" si="1"/>
        <v>249.79199999999997</v>
      </c>
      <c r="L23" s="8">
        <f t="shared" si="2"/>
        <v>414501</v>
      </c>
      <c r="M23">
        <f t="shared" si="3"/>
        <v>0</v>
      </c>
    </row>
    <row r="24" spans="1:13" x14ac:dyDescent="0.2">
      <c r="A24" s="6">
        <v>20</v>
      </c>
      <c r="B24" s="6" t="s">
        <v>27</v>
      </c>
      <c r="C24" s="6">
        <v>9</v>
      </c>
      <c r="D24" s="6">
        <v>2</v>
      </c>
      <c r="E24" s="6">
        <v>1</v>
      </c>
      <c r="F24" s="6">
        <v>3.90625E-2</v>
      </c>
      <c r="G24" s="6" t="s">
        <v>14</v>
      </c>
      <c r="H24" s="6">
        <v>20</v>
      </c>
      <c r="I24" s="6">
        <v>13.64</v>
      </c>
      <c r="J24" s="7">
        <f t="shared" si="0"/>
        <v>122.76</v>
      </c>
      <c r="K24" s="8">
        <f t="shared" si="1"/>
        <v>249.79199999999997</v>
      </c>
      <c r="L24" s="8">
        <f t="shared" si="2"/>
        <v>414501</v>
      </c>
      <c r="M24">
        <f t="shared" si="3"/>
        <v>0</v>
      </c>
    </row>
    <row r="25" spans="1:13" x14ac:dyDescent="0.2">
      <c r="A25" s="6">
        <v>21</v>
      </c>
      <c r="B25" s="6" t="s">
        <v>28</v>
      </c>
      <c r="C25" s="6">
        <v>4</v>
      </c>
      <c r="D25" s="6">
        <v>2</v>
      </c>
      <c r="E25" s="6">
        <v>1</v>
      </c>
      <c r="F25" s="6">
        <v>1.7361111111111101E-2</v>
      </c>
      <c r="G25" s="6" t="s">
        <v>14</v>
      </c>
      <c r="H25" s="6">
        <v>20</v>
      </c>
      <c r="I25" s="6">
        <v>13.64</v>
      </c>
      <c r="J25" s="7">
        <f t="shared" si="0"/>
        <v>54.56</v>
      </c>
      <c r="K25" s="8">
        <f t="shared" si="1"/>
        <v>249.79199999999997</v>
      </c>
      <c r="L25" s="8">
        <f t="shared" si="2"/>
        <v>414501</v>
      </c>
      <c r="M25">
        <f t="shared" si="3"/>
        <v>0</v>
      </c>
    </row>
    <row r="26" spans="1:13" x14ac:dyDescent="0.2">
      <c r="A26" s="6">
        <v>22</v>
      </c>
      <c r="B26" s="6" t="s">
        <v>29</v>
      </c>
      <c r="C26" s="6">
        <v>4</v>
      </c>
      <c r="D26" s="6">
        <v>2</v>
      </c>
      <c r="E26" s="6">
        <v>1</v>
      </c>
      <c r="F26" s="6">
        <v>1.7361111111111101E-2</v>
      </c>
      <c r="G26" s="6" t="s">
        <v>14</v>
      </c>
      <c r="H26" s="6">
        <v>20</v>
      </c>
      <c r="I26" s="6">
        <v>13.64</v>
      </c>
      <c r="J26" s="7">
        <f t="shared" si="0"/>
        <v>54.56</v>
      </c>
      <c r="K26" s="8">
        <f t="shared" si="1"/>
        <v>249.79199999999997</v>
      </c>
      <c r="L26" s="8">
        <f t="shared" si="2"/>
        <v>414501</v>
      </c>
      <c r="M26">
        <f t="shared" si="3"/>
        <v>0</v>
      </c>
    </row>
    <row r="27" spans="1:13" x14ac:dyDescent="0.2">
      <c r="A27" s="6">
        <v>23</v>
      </c>
      <c r="B27" s="6" t="s">
        <v>30</v>
      </c>
      <c r="C27" s="6">
        <v>3</v>
      </c>
      <c r="D27" s="6">
        <v>2</v>
      </c>
      <c r="E27" s="6">
        <v>1</v>
      </c>
      <c r="F27" s="6">
        <v>1.3020833333333299E-2</v>
      </c>
      <c r="G27" s="6" t="s">
        <v>14</v>
      </c>
      <c r="H27" s="6">
        <v>20</v>
      </c>
      <c r="I27" s="6">
        <v>13.64</v>
      </c>
      <c r="J27" s="7">
        <f t="shared" si="0"/>
        <v>40.92</v>
      </c>
      <c r="K27" s="8">
        <f t="shared" si="1"/>
        <v>249.79199999999997</v>
      </c>
      <c r="L27" s="8">
        <f t="shared" si="2"/>
        <v>414501</v>
      </c>
      <c r="M27">
        <f t="shared" si="3"/>
        <v>0</v>
      </c>
    </row>
    <row r="28" spans="1:13" x14ac:dyDescent="0.2">
      <c r="A28" s="6">
        <v>24</v>
      </c>
      <c r="B28" s="6" t="s">
        <v>31</v>
      </c>
      <c r="C28" s="6">
        <v>3</v>
      </c>
      <c r="D28" s="6">
        <v>2</v>
      </c>
      <c r="E28" s="6">
        <v>1</v>
      </c>
      <c r="F28" s="6">
        <v>1.3020833333333299E-2</v>
      </c>
      <c r="G28" s="6" t="s">
        <v>14</v>
      </c>
      <c r="H28" s="6">
        <v>20</v>
      </c>
      <c r="I28" s="6">
        <v>13.64</v>
      </c>
      <c r="J28" s="7">
        <f t="shared" si="0"/>
        <v>40.92</v>
      </c>
      <c r="K28" s="8">
        <f t="shared" si="1"/>
        <v>249.79199999999997</v>
      </c>
      <c r="L28" s="8">
        <f t="shared" si="2"/>
        <v>414501</v>
      </c>
      <c r="M28">
        <f t="shared" si="3"/>
        <v>0</v>
      </c>
    </row>
    <row r="29" spans="1:13" x14ac:dyDescent="0.2">
      <c r="A29" s="6">
        <v>25</v>
      </c>
      <c r="B29" s="6" t="s">
        <v>32</v>
      </c>
      <c r="C29" s="6">
        <v>2</v>
      </c>
      <c r="D29" s="6">
        <v>2</v>
      </c>
      <c r="E29" s="6">
        <v>1</v>
      </c>
      <c r="F29" s="6">
        <v>8.6805555555555507E-3</v>
      </c>
      <c r="G29" s="6" t="s">
        <v>14</v>
      </c>
      <c r="H29" s="6">
        <v>20</v>
      </c>
      <c r="I29" s="6">
        <v>13.64</v>
      </c>
      <c r="J29" s="7">
        <f t="shared" si="0"/>
        <v>27.28</v>
      </c>
      <c r="K29" s="8">
        <f t="shared" si="1"/>
        <v>249.79199999999997</v>
      </c>
      <c r="L29" s="8">
        <f t="shared" si="2"/>
        <v>414501</v>
      </c>
      <c r="M29">
        <f t="shared" si="3"/>
        <v>0</v>
      </c>
    </row>
    <row r="30" spans="1:13" x14ac:dyDescent="0.2">
      <c r="A30" s="6">
        <v>26</v>
      </c>
      <c r="B30" s="6">
        <v>10264</v>
      </c>
      <c r="C30" s="6">
        <v>219</v>
      </c>
      <c r="D30" s="6">
        <v>3</v>
      </c>
      <c r="E30" s="6">
        <v>2</v>
      </c>
      <c r="F30" s="6">
        <v>0.63368055555555503</v>
      </c>
      <c r="G30" s="6" t="s">
        <v>14</v>
      </c>
      <c r="H30" s="6">
        <v>20</v>
      </c>
      <c r="I30" s="6">
        <v>13.64</v>
      </c>
      <c r="J30" s="7"/>
      <c r="K30" s="8"/>
      <c r="L30" s="8"/>
      <c r="M30">
        <f t="shared" si="3"/>
        <v>1</v>
      </c>
    </row>
    <row r="31" spans="1:13" x14ac:dyDescent="0.2">
      <c r="A31" s="6">
        <v>26</v>
      </c>
      <c r="B31" s="6">
        <v>10878</v>
      </c>
      <c r="C31" s="6">
        <v>219</v>
      </c>
      <c r="D31" s="6">
        <v>3</v>
      </c>
      <c r="E31" s="6">
        <v>2</v>
      </c>
      <c r="F31" s="6">
        <v>0.63368055555555503</v>
      </c>
      <c r="G31" s="6" t="s">
        <v>14</v>
      </c>
      <c r="H31" s="6">
        <v>20</v>
      </c>
      <c r="I31" s="6">
        <v>13.64</v>
      </c>
      <c r="J31" s="7">
        <f t="shared" si="0"/>
        <v>2987.1600000000003</v>
      </c>
      <c r="K31" s="8">
        <f t="shared" si="1"/>
        <v>374.68799999999999</v>
      </c>
      <c r="L31" s="8">
        <f t="shared" si="2"/>
        <v>829002</v>
      </c>
      <c r="M31">
        <f t="shared" si="3"/>
        <v>0</v>
      </c>
    </row>
    <row r="32" spans="1:13" x14ac:dyDescent="0.2">
      <c r="A32" s="6">
        <v>27</v>
      </c>
      <c r="B32" s="6">
        <v>10490</v>
      </c>
      <c r="C32" s="6">
        <v>111</v>
      </c>
      <c r="D32" s="6">
        <v>2</v>
      </c>
      <c r="E32" s="6">
        <v>2</v>
      </c>
      <c r="F32" s="6">
        <v>0.48177083333333298</v>
      </c>
      <c r="G32" s="6" t="s">
        <v>14</v>
      </c>
      <c r="H32" s="6">
        <v>20</v>
      </c>
      <c r="I32" s="6">
        <v>13.64</v>
      </c>
      <c r="J32" s="7"/>
      <c r="K32" s="8"/>
      <c r="L32" s="8"/>
      <c r="M32">
        <f t="shared" si="3"/>
        <v>1</v>
      </c>
    </row>
    <row r="33" spans="1:13" x14ac:dyDescent="0.2">
      <c r="A33" s="6">
        <v>27</v>
      </c>
      <c r="B33" s="6">
        <v>10638</v>
      </c>
      <c r="C33" s="6">
        <v>111</v>
      </c>
      <c r="D33" s="6">
        <v>2</v>
      </c>
      <c r="E33" s="6">
        <v>2</v>
      </c>
      <c r="F33" s="6">
        <v>0.48177083333333298</v>
      </c>
      <c r="G33" s="6" t="s">
        <v>14</v>
      </c>
      <c r="H33" s="6">
        <v>20</v>
      </c>
      <c r="I33" s="6">
        <v>13.64</v>
      </c>
      <c r="J33" s="7"/>
      <c r="K33" s="8"/>
      <c r="L33" s="8"/>
      <c r="M33">
        <f t="shared" si="3"/>
        <v>1</v>
      </c>
    </row>
    <row r="34" spans="1:13" x14ac:dyDescent="0.2">
      <c r="A34" s="6">
        <v>27</v>
      </c>
      <c r="B34" s="6">
        <v>10360</v>
      </c>
      <c r="C34" s="6">
        <v>111</v>
      </c>
      <c r="D34" s="6">
        <v>2</v>
      </c>
      <c r="E34" s="6">
        <v>2</v>
      </c>
      <c r="F34" s="6">
        <v>0.48177083333333298</v>
      </c>
      <c r="G34" s="6" t="s">
        <v>14</v>
      </c>
      <c r="H34" s="6">
        <v>20</v>
      </c>
      <c r="I34" s="6">
        <v>13.64</v>
      </c>
      <c r="J34" s="7"/>
      <c r="K34" s="8"/>
      <c r="L34" s="8"/>
      <c r="M34">
        <f t="shared" si="3"/>
        <v>1</v>
      </c>
    </row>
    <row r="35" spans="1:13" x14ac:dyDescent="0.2">
      <c r="A35" s="6">
        <v>27</v>
      </c>
      <c r="B35" s="6">
        <v>10367</v>
      </c>
      <c r="C35" s="6">
        <v>111</v>
      </c>
      <c r="D35" s="6">
        <v>2</v>
      </c>
      <c r="E35" s="6">
        <v>2</v>
      </c>
      <c r="F35" s="6">
        <v>0.48177083333333298</v>
      </c>
      <c r="G35" s="6" t="s">
        <v>14</v>
      </c>
      <c r="H35" s="6">
        <v>20</v>
      </c>
      <c r="I35" s="6">
        <v>13.64</v>
      </c>
      <c r="J35" s="7"/>
      <c r="K35" s="8"/>
      <c r="L35" s="8"/>
      <c r="M35">
        <f t="shared" si="3"/>
        <v>1</v>
      </c>
    </row>
    <row r="36" spans="1:13" x14ac:dyDescent="0.2">
      <c r="A36" s="6">
        <v>27</v>
      </c>
      <c r="B36" s="6">
        <v>10151</v>
      </c>
      <c r="C36" s="6">
        <v>111</v>
      </c>
      <c r="D36" s="6">
        <v>2</v>
      </c>
      <c r="E36" s="6">
        <v>2</v>
      </c>
      <c r="F36" s="6">
        <v>0.48177083333333298</v>
      </c>
      <c r="G36" s="6" t="s">
        <v>14</v>
      </c>
      <c r="H36" s="6">
        <v>20</v>
      </c>
      <c r="I36" s="6">
        <v>13.64</v>
      </c>
      <c r="J36" s="7">
        <f t="shared" si="0"/>
        <v>1514.04</v>
      </c>
      <c r="K36" s="8">
        <f t="shared" si="1"/>
        <v>249.79199999999997</v>
      </c>
      <c r="L36" s="8">
        <f t="shared" si="2"/>
        <v>829002</v>
      </c>
      <c r="M36">
        <f t="shared" si="3"/>
        <v>0</v>
      </c>
    </row>
    <row r="37" spans="1:13" x14ac:dyDescent="0.2">
      <c r="A37" s="6">
        <v>28</v>
      </c>
      <c r="B37" s="6">
        <v>11270</v>
      </c>
      <c r="C37" s="6">
        <v>191</v>
      </c>
      <c r="D37" s="6">
        <v>3</v>
      </c>
      <c r="E37" s="6">
        <v>2</v>
      </c>
      <c r="F37" s="6">
        <v>0.55266203703703698</v>
      </c>
      <c r="G37" s="6" t="s">
        <v>33</v>
      </c>
      <c r="H37" s="6">
        <v>40</v>
      </c>
      <c r="I37" s="6">
        <v>13.72</v>
      </c>
      <c r="J37" s="7">
        <f t="shared" si="0"/>
        <v>2620.52</v>
      </c>
      <c r="K37" s="8">
        <f t="shared" si="1"/>
        <v>749.37599999999998</v>
      </c>
      <c r="L37" s="8">
        <f t="shared" si="2"/>
        <v>829002</v>
      </c>
      <c r="M37">
        <f t="shared" si="3"/>
        <v>0</v>
      </c>
    </row>
    <row r="38" spans="1:13" x14ac:dyDescent="0.2">
      <c r="A38" s="6">
        <v>29</v>
      </c>
      <c r="B38" s="6">
        <v>11425</v>
      </c>
      <c r="C38" s="6">
        <v>174</v>
      </c>
      <c r="D38" s="6">
        <v>2</v>
      </c>
      <c r="E38" s="6">
        <v>1</v>
      </c>
      <c r="F38" s="6">
        <v>0.75520833333333304</v>
      </c>
      <c r="G38" s="6" t="s">
        <v>33</v>
      </c>
      <c r="H38" s="6">
        <v>40</v>
      </c>
      <c r="I38" s="6">
        <v>13.72</v>
      </c>
      <c r="J38" s="7">
        <f t="shared" si="0"/>
        <v>2387.2800000000002</v>
      </c>
      <c r="K38" s="8">
        <f t="shared" si="1"/>
        <v>499.58399999999995</v>
      </c>
      <c r="L38" s="8">
        <f t="shared" si="2"/>
        <v>414501</v>
      </c>
      <c r="M38">
        <f t="shared" si="3"/>
        <v>0</v>
      </c>
    </row>
    <row r="39" spans="1:13" x14ac:dyDescent="0.2">
      <c r="A39" s="6">
        <v>30</v>
      </c>
      <c r="B39" s="6">
        <v>10118</v>
      </c>
      <c r="C39" s="6">
        <v>145</v>
      </c>
      <c r="D39" s="6">
        <v>2</v>
      </c>
      <c r="E39" s="6">
        <v>2</v>
      </c>
      <c r="F39" s="6">
        <v>0.62934027777777701</v>
      </c>
      <c r="G39" s="6" t="s">
        <v>33</v>
      </c>
      <c r="H39" s="6">
        <v>40</v>
      </c>
      <c r="I39" s="6">
        <v>13.72</v>
      </c>
      <c r="J39" s="7"/>
      <c r="K39" s="8"/>
      <c r="L39" s="8"/>
      <c r="M39">
        <f t="shared" si="3"/>
        <v>1</v>
      </c>
    </row>
    <row r="40" spans="1:13" x14ac:dyDescent="0.2">
      <c r="A40" s="6">
        <v>30</v>
      </c>
      <c r="B40" s="6">
        <v>10302</v>
      </c>
      <c r="C40" s="6">
        <v>145</v>
      </c>
      <c r="D40" s="6">
        <v>2</v>
      </c>
      <c r="E40" s="6">
        <v>2</v>
      </c>
      <c r="F40" s="6">
        <v>0.62934027777777701</v>
      </c>
      <c r="G40" s="6" t="s">
        <v>33</v>
      </c>
      <c r="H40" s="6">
        <v>40</v>
      </c>
      <c r="I40" s="6">
        <v>13.72</v>
      </c>
      <c r="J40" s="7">
        <f t="shared" si="0"/>
        <v>1989.4</v>
      </c>
      <c r="K40" s="8">
        <f t="shared" si="1"/>
        <v>499.58399999999995</v>
      </c>
      <c r="L40" s="8">
        <f t="shared" si="2"/>
        <v>829002</v>
      </c>
      <c r="M40">
        <f t="shared" si="3"/>
        <v>0</v>
      </c>
    </row>
    <row r="41" spans="1:13" x14ac:dyDescent="0.2">
      <c r="A41" s="6">
        <v>31</v>
      </c>
      <c r="B41" s="6">
        <v>10032</v>
      </c>
      <c r="C41" s="6">
        <v>15</v>
      </c>
      <c r="D41" s="6">
        <v>2</v>
      </c>
      <c r="E41" s="6">
        <v>1</v>
      </c>
      <c r="F41" s="6">
        <v>6.5104166666666602E-2</v>
      </c>
      <c r="G41" s="6" t="s">
        <v>33</v>
      </c>
      <c r="H41" s="6">
        <v>40</v>
      </c>
      <c r="I41" s="6">
        <v>13.72</v>
      </c>
      <c r="J41" s="7">
        <f t="shared" si="0"/>
        <v>205.8</v>
      </c>
      <c r="K41" s="8">
        <f t="shared" si="1"/>
        <v>499.58399999999995</v>
      </c>
      <c r="L41" s="8">
        <f t="shared" si="2"/>
        <v>414501</v>
      </c>
      <c r="M41">
        <f t="shared" si="3"/>
        <v>0</v>
      </c>
    </row>
    <row r="42" spans="1:13" x14ac:dyDescent="0.2">
      <c r="A42" s="6">
        <v>32</v>
      </c>
      <c r="B42" s="6">
        <v>10012</v>
      </c>
      <c r="C42" s="6">
        <v>183</v>
      </c>
      <c r="D42" s="6">
        <v>2</v>
      </c>
      <c r="E42" s="6">
        <v>2</v>
      </c>
      <c r="F42" s="6">
        <v>0.79427083333333304</v>
      </c>
      <c r="G42" s="6" t="s">
        <v>34</v>
      </c>
      <c r="H42" s="6">
        <v>45</v>
      </c>
      <c r="I42" s="6">
        <v>16.8</v>
      </c>
      <c r="J42" s="7">
        <f t="shared" si="0"/>
        <v>3074.4</v>
      </c>
      <c r="K42" s="8">
        <f t="shared" si="1"/>
        <v>562.03199999999993</v>
      </c>
      <c r="L42" s="8">
        <f t="shared" si="2"/>
        <v>829002</v>
      </c>
      <c r="M42">
        <f t="shared" si="3"/>
        <v>0</v>
      </c>
    </row>
    <row r="43" spans="1:13" x14ac:dyDescent="0.2">
      <c r="A43" s="6">
        <v>33</v>
      </c>
      <c r="B43" s="6">
        <v>10939</v>
      </c>
      <c r="C43" s="6">
        <v>26</v>
      </c>
      <c r="D43" s="6">
        <v>2</v>
      </c>
      <c r="E43" s="6">
        <v>2</v>
      </c>
      <c r="F43" s="6">
        <v>0.112847222222222</v>
      </c>
      <c r="G43" s="6" t="s">
        <v>34</v>
      </c>
      <c r="H43" s="6">
        <v>45</v>
      </c>
      <c r="I43" s="6">
        <v>16.8</v>
      </c>
      <c r="J43" s="7">
        <f t="shared" si="0"/>
        <v>436.8</v>
      </c>
      <c r="K43" s="8">
        <f t="shared" si="1"/>
        <v>562.03199999999993</v>
      </c>
      <c r="L43" s="8">
        <f t="shared" si="2"/>
        <v>829002</v>
      </c>
      <c r="M43">
        <f t="shared" si="3"/>
        <v>0</v>
      </c>
    </row>
    <row r="44" spans="1:13" x14ac:dyDescent="0.2">
      <c r="A44" s="6">
        <v>34</v>
      </c>
      <c r="B44" s="6">
        <v>11189</v>
      </c>
      <c r="C44" s="6">
        <v>25</v>
      </c>
      <c r="D44" s="6">
        <v>2</v>
      </c>
      <c r="E44" s="6">
        <v>1</v>
      </c>
      <c r="F44" s="6">
        <v>0.108506944444444</v>
      </c>
      <c r="G44" s="6" t="s">
        <v>35</v>
      </c>
      <c r="H44" s="6">
        <v>30</v>
      </c>
      <c r="I44" s="6">
        <v>25.33</v>
      </c>
      <c r="J44" s="7">
        <f t="shared" si="0"/>
        <v>633.25</v>
      </c>
      <c r="K44" s="8">
        <f t="shared" si="1"/>
        <v>374.68799999999999</v>
      </c>
      <c r="L44" s="8">
        <f t="shared" si="2"/>
        <v>414501</v>
      </c>
      <c r="M44">
        <f t="shared" si="3"/>
        <v>0</v>
      </c>
    </row>
    <row r="45" spans="1:13" x14ac:dyDescent="0.2">
      <c r="A45" s="6">
        <v>35</v>
      </c>
      <c r="B45" s="6">
        <v>11169</v>
      </c>
      <c r="C45" s="6">
        <v>136</v>
      </c>
      <c r="D45" s="6">
        <v>2</v>
      </c>
      <c r="E45" s="6">
        <v>2</v>
      </c>
      <c r="F45" s="6">
        <v>0.59027777777777701</v>
      </c>
      <c r="G45" s="6" t="s">
        <v>36</v>
      </c>
      <c r="H45" s="6">
        <v>65</v>
      </c>
      <c r="I45" s="6">
        <v>48.76</v>
      </c>
      <c r="J45" s="7"/>
      <c r="K45" s="8"/>
      <c r="L45" s="8"/>
      <c r="M45">
        <f t="shared" si="3"/>
        <v>1</v>
      </c>
    </row>
    <row r="46" spans="1:13" x14ac:dyDescent="0.2">
      <c r="A46" s="6">
        <v>35</v>
      </c>
      <c r="B46" s="6">
        <v>10196</v>
      </c>
      <c r="C46" s="6">
        <v>136</v>
      </c>
      <c r="D46" s="6">
        <v>2</v>
      </c>
      <c r="E46" s="6">
        <v>2</v>
      </c>
      <c r="F46" s="6">
        <v>0.59027777777777701</v>
      </c>
      <c r="G46" s="6" t="s">
        <v>36</v>
      </c>
      <c r="H46" s="6">
        <v>65</v>
      </c>
      <c r="I46" s="6">
        <v>48.76</v>
      </c>
      <c r="J46" s="7">
        <f t="shared" si="0"/>
        <v>6631.36</v>
      </c>
      <c r="K46" s="8">
        <f t="shared" si="1"/>
        <v>811.82399999999996</v>
      </c>
      <c r="L46" s="8">
        <f t="shared" si="2"/>
        <v>829002</v>
      </c>
      <c r="M46">
        <f t="shared" si="3"/>
        <v>0</v>
      </c>
    </row>
    <row r="47" spans="1:13" x14ac:dyDescent="0.2">
      <c r="A47" s="6">
        <v>36</v>
      </c>
      <c r="B47" s="6">
        <v>10261</v>
      </c>
      <c r="C47" s="6">
        <v>29</v>
      </c>
      <c r="D47" s="6">
        <v>2</v>
      </c>
      <c r="E47" s="6">
        <v>1</v>
      </c>
      <c r="F47" s="6">
        <v>0.125868055555555</v>
      </c>
      <c r="G47" s="6" t="s">
        <v>37</v>
      </c>
      <c r="H47" s="6">
        <v>80</v>
      </c>
      <c r="I47" s="6">
        <v>34.869999999999997</v>
      </c>
      <c r="J47" s="7">
        <f t="shared" si="0"/>
        <v>1011.2299999999999</v>
      </c>
      <c r="K47" s="8">
        <f t="shared" si="1"/>
        <v>999.16799999999989</v>
      </c>
      <c r="L47" s="8">
        <f t="shared" si="2"/>
        <v>414501</v>
      </c>
      <c r="M47">
        <f t="shared" si="3"/>
        <v>0</v>
      </c>
    </row>
    <row r="48" spans="1:13" x14ac:dyDescent="0.2">
      <c r="A48" s="6">
        <v>37</v>
      </c>
      <c r="B48" s="6">
        <v>11301</v>
      </c>
      <c r="C48" s="6">
        <v>750</v>
      </c>
      <c r="D48" s="6">
        <v>10</v>
      </c>
      <c r="E48" s="6">
        <v>4</v>
      </c>
      <c r="F48" s="6">
        <v>0.65104166666666596</v>
      </c>
      <c r="G48" s="6" t="s">
        <v>38</v>
      </c>
      <c r="H48" s="6">
        <v>20</v>
      </c>
      <c r="I48" s="6">
        <v>11.7</v>
      </c>
      <c r="J48" s="7">
        <f t="shared" si="0"/>
        <v>8775</v>
      </c>
      <c r="K48" s="8">
        <f t="shared" si="1"/>
        <v>1248.96</v>
      </c>
      <c r="L48" s="8">
        <f t="shared" si="2"/>
        <v>1658004</v>
      </c>
      <c r="M48">
        <f t="shared" si="3"/>
        <v>0</v>
      </c>
    </row>
    <row r="49" spans="1:13" x14ac:dyDescent="0.2">
      <c r="A49" s="6">
        <v>38</v>
      </c>
      <c r="B49" s="6">
        <v>10203</v>
      </c>
      <c r="C49" s="6">
        <v>157</v>
      </c>
      <c r="D49" s="6">
        <v>2</v>
      </c>
      <c r="E49" s="6">
        <v>1</v>
      </c>
      <c r="F49" s="6">
        <v>0.68142361111111105</v>
      </c>
      <c r="G49" s="6" t="s">
        <v>38</v>
      </c>
      <c r="H49" s="6">
        <v>20</v>
      </c>
      <c r="I49" s="6">
        <v>11.7</v>
      </c>
      <c r="J49" s="7">
        <f t="shared" si="0"/>
        <v>1836.8999999999999</v>
      </c>
      <c r="K49" s="8">
        <f t="shared" si="1"/>
        <v>249.79199999999997</v>
      </c>
      <c r="L49" s="8">
        <f t="shared" si="2"/>
        <v>414501</v>
      </c>
      <c r="M49">
        <f t="shared" si="3"/>
        <v>0</v>
      </c>
    </row>
    <row r="50" spans="1:13" x14ac:dyDescent="0.2">
      <c r="A50" s="6">
        <v>39</v>
      </c>
      <c r="B50" s="6">
        <v>10019</v>
      </c>
      <c r="C50" s="6">
        <v>135</v>
      </c>
      <c r="D50" s="6">
        <v>2</v>
      </c>
      <c r="E50" s="6">
        <v>2</v>
      </c>
      <c r="F50" s="6">
        <v>0.5859375</v>
      </c>
      <c r="G50" s="6" t="s">
        <v>38</v>
      </c>
      <c r="H50" s="6">
        <v>20</v>
      </c>
      <c r="I50" s="6">
        <v>11.7</v>
      </c>
      <c r="J50" s="7"/>
      <c r="K50" s="8"/>
      <c r="L50" s="8"/>
      <c r="M50">
        <f t="shared" si="3"/>
        <v>1</v>
      </c>
    </row>
    <row r="51" spans="1:13" x14ac:dyDescent="0.2">
      <c r="A51" s="6">
        <v>39</v>
      </c>
      <c r="B51" s="6">
        <v>11182</v>
      </c>
      <c r="C51" s="6">
        <v>135</v>
      </c>
      <c r="D51" s="6">
        <v>2</v>
      </c>
      <c r="E51" s="6">
        <v>2</v>
      </c>
      <c r="F51" s="6">
        <v>0.5859375</v>
      </c>
      <c r="G51" s="6" t="s">
        <v>38</v>
      </c>
      <c r="H51" s="6">
        <v>20</v>
      </c>
      <c r="I51" s="6">
        <v>11.7</v>
      </c>
      <c r="J51" s="7"/>
      <c r="K51" s="8"/>
      <c r="L51" s="8"/>
      <c r="M51">
        <f t="shared" si="3"/>
        <v>1</v>
      </c>
    </row>
    <row r="52" spans="1:13" x14ac:dyDescent="0.2">
      <c r="A52" s="6">
        <v>39</v>
      </c>
      <c r="B52" s="6">
        <v>11156</v>
      </c>
      <c r="C52" s="6">
        <v>135</v>
      </c>
      <c r="D52" s="6">
        <v>2</v>
      </c>
      <c r="E52" s="6">
        <v>2</v>
      </c>
      <c r="F52" s="6">
        <v>0.5859375</v>
      </c>
      <c r="G52" s="6" t="s">
        <v>38</v>
      </c>
      <c r="H52" s="6">
        <v>20</v>
      </c>
      <c r="I52" s="6">
        <v>11.7</v>
      </c>
      <c r="J52" s="7">
        <f t="shared" si="0"/>
        <v>1579.5</v>
      </c>
      <c r="K52" s="8">
        <f t="shared" si="1"/>
        <v>249.79199999999997</v>
      </c>
      <c r="L52" s="8">
        <f t="shared" si="2"/>
        <v>829002</v>
      </c>
      <c r="M52">
        <f t="shared" si="3"/>
        <v>0</v>
      </c>
    </row>
    <row r="53" spans="1:13" x14ac:dyDescent="0.2">
      <c r="A53" s="6">
        <v>40</v>
      </c>
      <c r="B53" s="6">
        <v>11237</v>
      </c>
      <c r="C53" s="6">
        <v>167</v>
      </c>
      <c r="D53" s="6">
        <v>2</v>
      </c>
      <c r="E53" s="6">
        <v>2</v>
      </c>
      <c r="F53" s="6">
        <v>0.72482638888888895</v>
      </c>
      <c r="G53" s="6" t="s">
        <v>39</v>
      </c>
      <c r="H53" s="6">
        <v>110</v>
      </c>
      <c r="I53" s="6">
        <v>50.37</v>
      </c>
      <c r="J53" s="7">
        <f t="shared" si="0"/>
        <v>8411.7899999999991</v>
      </c>
      <c r="K53" s="8">
        <f t="shared" si="1"/>
        <v>1373.856</v>
      </c>
      <c r="L53" s="8">
        <f t="shared" si="2"/>
        <v>829002</v>
      </c>
      <c r="M53">
        <f t="shared" si="3"/>
        <v>0</v>
      </c>
    </row>
    <row r="54" spans="1:13" x14ac:dyDescent="0.2">
      <c r="A54" s="6">
        <v>41</v>
      </c>
      <c r="B54" s="6">
        <v>10168</v>
      </c>
      <c r="C54" s="6">
        <v>24</v>
      </c>
      <c r="D54" s="6">
        <v>2</v>
      </c>
      <c r="E54" s="6">
        <v>2</v>
      </c>
      <c r="F54" s="6">
        <v>0.10416666666666601</v>
      </c>
      <c r="G54" s="6" t="s">
        <v>39</v>
      </c>
      <c r="H54" s="6">
        <v>110</v>
      </c>
      <c r="I54" s="6">
        <v>50.37</v>
      </c>
      <c r="J54" s="7">
        <f t="shared" si="0"/>
        <v>1208.8799999999999</v>
      </c>
      <c r="K54" s="8">
        <f t="shared" si="1"/>
        <v>1373.856</v>
      </c>
      <c r="L54" s="8">
        <f t="shared" si="2"/>
        <v>829002</v>
      </c>
      <c r="M54">
        <f t="shared" si="3"/>
        <v>0</v>
      </c>
    </row>
    <row r="55" spans="1:13" x14ac:dyDescent="0.2">
      <c r="A55" s="6">
        <v>42</v>
      </c>
      <c r="B55" s="6">
        <v>10855</v>
      </c>
      <c r="C55" s="6">
        <v>46</v>
      </c>
      <c r="D55" s="6">
        <v>2</v>
      </c>
      <c r="E55" s="6">
        <v>2</v>
      </c>
      <c r="F55" s="6">
        <v>0.19965277777777701</v>
      </c>
      <c r="G55" s="6" t="s">
        <v>40</v>
      </c>
      <c r="H55" s="6">
        <v>60</v>
      </c>
      <c r="I55" s="6">
        <v>19.98</v>
      </c>
      <c r="J55" s="7"/>
      <c r="K55" s="8"/>
      <c r="L55" s="8"/>
      <c r="M55">
        <f t="shared" si="3"/>
        <v>1</v>
      </c>
    </row>
    <row r="56" spans="1:13" x14ac:dyDescent="0.2">
      <c r="A56" s="6">
        <v>42</v>
      </c>
      <c r="B56" s="6">
        <v>10846</v>
      </c>
      <c r="C56" s="6">
        <v>46</v>
      </c>
      <c r="D56" s="6">
        <v>2</v>
      </c>
      <c r="E56" s="6">
        <v>2</v>
      </c>
      <c r="F56" s="6">
        <v>0.19965277777777701</v>
      </c>
      <c r="G56" s="6" t="s">
        <v>40</v>
      </c>
      <c r="H56" s="6">
        <v>60</v>
      </c>
      <c r="I56" s="6">
        <v>19.98</v>
      </c>
      <c r="J56" s="7"/>
      <c r="K56" s="8"/>
      <c r="L56" s="8"/>
      <c r="M56">
        <f t="shared" si="3"/>
        <v>1</v>
      </c>
    </row>
    <row r="57" spans="1:13" x14ac:dyDescent="0.2">
      <c r="A57" s="6">
        <v>42</v>
      </c>
      <c r="B57" s="6">
        <v>10405</v>
      </c>
      <c r="C57" s="6">
        <v>46</v>
      </c>
      <c r="D57" s="6">
        <v>2</v>
      </c>
      <c r="E57" s="6">
        <v>2</v>
      </c>
      <c r="F57" s="6">
        <v>0.19965277777777701</v>
      </c>
      <c r="G57" s="6" t="s">
        <v>40</v>
      </c>
      <c r="H57" s="6">
        <v>60</v>
      </c>
      <c r="I57" s="6">
        <v>19.98</v>
      </c>
      <c r="J57" s="7">
        <f t="shared" si="0"/>
        <v>919.08</v>
      </c>
      <c r="K57" s="8">
        <f t="shared" si="1"/>
        <v>749.37599999999998</v>
      </c>
      <c r="L57" s="8">
        <f t="shared" si="2"/>
        <v>829002</v>
      </c>
      <c r="M57">
        <f t="shared" si="3"/>
        <v>0</v>
      </c>
    </row>
    <row r="58" spans="1:13" x14ac:dyDescent="0.2">
      <c r="A58" s="6">
        <v>43</v>
      </c>
      <c r="B58" s="6">
        <v>11282</v>
      </c>
      <c r="C58" s="6">
        <v>37</v>
      </c>
      <c r="D58" s="6">
        <v>2</v>
      </c>
      <c r="E58" s="6">
        <v>3</v>
      </c>
      <c r="F58" s="6">
        <v>0.16059027777777701</v>
      </c>
      <c r="G58" s="6" t="s">
        <v>41</v>
      </c>
      <c r="H58" s="6">
        <v>280</v>
      </c>
      <c r="I58" s="6">
        <v>75.34</v>
      </c>
      <c r="J58" s="7"/>
      <c r="K58" s="8"/>
      <c r="L58" s="8"/>
      <c r="M58">
        <f t="shared" si="3"/>
        <v>1</v>
      </c>
    </row>
    <row r="59" spans="1:13" x14ac:dyDescent="0.2">
      <c r="A59" s="6">
        <v>43</v>
      </c>
      <c r="B59" s="6">
        <v>10375</v>
      </c>
      <c r="C59" s="6">
        <v>37</v>
      </c>
      <c r="D59" s="6">
        <v>2</v>
      </c>
      <c r="E59" s="6">
        <v>3</v>
      </c>
      <c r="F59" s="6">
        <v>0.16059027777777701</v>
      </c>
      <c r="G59" s="6" t="s">
        <v>41</v>
      </c>
      <c r="H59" s="6">
        <v>280</v>
      </c>
      <c r="I59" s="6">
        <v>75.34</v>
      </c>
      <c r="J59" s="7">
        <f t="shared" si="0"/>
        <v>2787.58</v>
      </c>
      <c r="K59" s="8">
        <f t="shared" si="1"/>
        <v>3497.0879999999997</v>
      </c>
      <c r="L59" s="8">
        <f t="shared" si="2"/>
        <v>1243503</v>
      </c>
      <c r="M59">
        <f t="shared" si="3"/>
        <v>0</v>
      </c>
    </row>
    <row r="60" spans="1:13" x14ac:dyDescent="0.2">
      <c r="A60" s="6">
        <v>44</v>
      </c>
      <c r="B60" s="6">
        <v>11228</v>
      </c>
      <c r="C60" s="6">
        <v>19</v>
      </c>
      <c r="D60" s="6">
        <v>2</v>
      </c>
      <c r="E60" s="6">
        <v>2</v>
      </c>
      <c r="F60" s="6">
        <v>8.2465277777777707E-2</v>
      </c>
      <c r="G60" s="6" t="s">
        <v>42</v>
      </c>
      <c r="H60" s="6">
        <v>100</v>
      </c>
      <c r="I60" s="6">
        <v>40</v>
      </c>
      <c r="J60" s="7">
        <f t="shared" si="0"/>
        <v>760</v>
      </c>
      <c r="K60" s="8">
        <f t="shared" si="1"/>
        <v>1248.96</v>
      </c>
      <c r="L60" s="8">
        <f t="shared" si="2"/>
        <v>829002</v>
      </c>
      <c r="M60">
        <f t="shared" si="3"/>
        <v>0</v>
      </c>
    </row>
    <row r="61" spans="1:13" x14ac:dyDescent="0.2">
      <c r="A61" s="6">
        <v>45</v>
      </c>
      <c r="B61" s="6">
        <v>11135</v>
      </c>
      <c r="C61" s="6">
        <v>10</v>
      </c>
      <c r="D61" s="6">
        <v>2</v>
      </c>
      <c r="E61" s="6">
        <v>2</v>
      </c>
      <c r="F61" s="6">
        <v>4.34027777777777E-2</v>
      </c>
      <c r="G61" s="6" t="s">
        <v>43</v>
      </c>
      <c r="H61" s="6">
        <v>120</v>
      </c>
      <c r="I61" s="6">
        <v>137.5</v>
      </c>
      <c r="J61" s="7">
        <f t="shared" si="0"/>
        <v>1375</v>
      </c>
      <c r="K61" s="8">
        <f t="shared" si="1"/>
        <v>1498.752</v>
      </c>
      <c r="L61" s="8">
        <f t="shared" si="2"/>
        <v>829002</v>
      </c>
      <c r="M61">
        <f t="shared" si="3"/>
        <v>0</v>
      </c>
    </row>
    <row r="62" spans="1:13" x14ac:dyDescent="0.2">
      <c r="A62" s="6">
        <v>46</v>
      </c>
      <c r="B62" s="6">
        <v>11031</v>
      </c>
      <c r="C62" s="6">
        <v>24</v>
      </c>
      <c r="D62" s="6">
        <v>2</v>
      </c>
      <c r="E62" s="6">
        <v>2</v>
      </c>
      <c r="F62" s="6">
        <v>0.10416666666666601</v>
      </c>
      <c r="G62" s="6" t="s">
        <v>44</v>
      </c>
      <c r="H62" s="6">
        <v>120</v>
      </c>
      <c r="I62" s="6">
        <v>54.23</v>
      </c>
      <c r="J62" s="7">
        <f t="shared" si="0"/>
        <v>1301.52</v>
      </c>
      <c r="K62" s="8">
        <f t="shared" si="1"/>
        <v>1498.752</v>
      </c>
      <c r="L62" s="8">
        <f t="shared" si="2"/>
        <v>829002</v>
      </c>
      <c r="M62">
        <f t="shared" si="3"/>
        <v>0</v>
      </c>
    </row>
    <row r="63" spans="1:13" x14ac:dyDescent="0.2">
      <c r="A63" s="6">
        <v>47</v>
      </c>
      <c r="B63" s="6">
        <v>10369</v>
      </c>
      <c r="C63" s="6">
        <v>276</v>
      </c>
      <c r="D63" s="6">
        <v>4</v>
      </c>
      <c r="E63" s="6">
        <v>1</v>
      </c>
      <c r="F63" s="6">
        <v>0.59895833333333304</v>
      </c>
      <c r="G63" s="6" t="s">
        <v>45</v>
      </c>
      <c r="H63" s="6">
        <v>5</v>
      </c>
      <c r="I63" s="6">
        <v>6.12</v>
      </c>
      <c r="J63" s="7">
        <f t="shared" si="0"/>
        <v>1689.1200000000001</v>
      </c>
      <c r="K63" s="8">
        <f t="shared" si="1"/>
        <v>124.89599999999999</v>
      </c>
      <c r="L63" s="8">
        <f t="shared" si="2"/>
        <v>414501</v>
      </c>
      <c r="M63">
        <f t="shared" si="3"/>
        <v>0</v>
      </c>
    </row>
    <row r="64" spans="1:13" x14ac:dyDescent="0.2">
      <c r="A64" s="6">
        <v>48</v>
      </c>
      <c r="B64" s="6">
        <v>11057</v>
      </c>
      <c r="C64" s="6">
        <v>109</v>
      </c>
      <c r="D64" s="6">
        <v>2</v>
      </c>
      <c r="E64" s="6">
        <v>1</v>
      </c>
      <c r="F64" s="6">
        <v>0.47309027777777701</v>
      </c>
      <c r="G64" s="6" t="s">
        <v>45</v>
      </c>
      <c r="H64" s="6">
        <v>5</v>
      </c>
      <c r="I64" s="6">
        <v>6.12</v>
      </c>
      <c r="J64" s="7"/>
      <c r="K64" s="8"/>
      <c r="L64" s="8"/>
      <c r="M64">
        <f t="shared" si="3"/>
        <v>1</v>
      </c>
    </row>
    <row r="65" spans="1:13" x14ac:dyDescent="0.2">
      <c r="A65" s="6">
        <v>48</v>
      </c>
      <c r="B65" s="6">
        <v>11365</v>
      </c>
      <c r="C65" s="6">
        <v>109</v>
      </c>
      <c r="D65" s="6">
        <v>2</v>
      </c>
      <c r="E65" s="6">
        <v>1</v>
      </c>
      <c r="F65" s="6">
        <v>0.47309027777777701</v>
      </c>
      <c r="G65" s="6" t="s">
        <v>45</v>
      </c>
      <c r="H65" s="6">
        <v>5</v>
      </c>
      <c r="I65" s="6">
        <v>6.12</v>
      </c>
      <c r="J65" s="7"/>
      <c r="K65" s="8"/>
      <c r="L65" s="8"/>
      <c r="M65">
        <f t="shared" si="3"/>
        <v>1</v>
      </c>
    </row>
    <row r="66" spans="1:13" x14ac:dyDescent="0.2">
      <c r="A66" s="6">
        <v>48</v>
      </c>
      <c r="B66" s="6">
        <v>10262</v>
      </c>
      <c r="C66" s="6">
        <v>109</v>
      </c>
      <c r="D66" s="6">
        <v>2</v>
      </c>
      <c r="E66" s="6">
        <v>1</v>
      </c>
      <c r="F66" s="6">
        <v>0.47309027777777701</v>
      </c>
      <c r="G66" s="6" t="s">
        <v>45</v>
      </c>
      <c r="H66" s="6">
        <v>5</v>
      </c>
      <c r="I66" s="6">
        <v>6.12</v>
      </c>
      <c r="J66" s="7">
        <f t="shared" ref="J66:J67" si="4">I66*C66</f>
        <v>667.08</v>
      </c>
      <c r="K66" s="8">
        <f t="shared" si="1"/>
        <v>62.447999999999993</v>
      </c>
      <c r="L66" s="8">
        <f t="shared" si="2"/>
        <v>414501</v>
      </c>
      <c r="M66">
        <f t="shared" si="3"/>
        <v>0</v>
      </c>
    </row>
    <row r="67" spans="1:13" x14ac:dyDescent="0.2">
      <c r="A67" s="6">
        <v>49</v>
      </c>
      <c r="B67" s="6">
        <v>11508</v>
      </c>
      <c r="C67" s="6">
        <v>31</v>
      </c>
      <c r="D67" s="6">
        <v>2</v>
      </c>
      <c r="E67" s="6">
        <v>1</v>
      </c>
      <c r="F67" s="6">
        <v>0.13454861111111099</v>
      </c>
      <c r="G67" s="6" t="s">
        <v>46</v>
      </c>
      <c r="H67" s="6">
        <v>65</v>
      </c>
      <c r="I67" s="6">
        <v>26.47</v>
      </c>
      <c r="J67" s="7">
        <f t="shared" si="4"/>
        <v>820.56999999999994</v>
      </c>
      <c r="K67" s="8">
        <f t="shared" ref="K67" si="5">D67*H67*2*(0.47+0.38*6.98)</f>
        <v>811.82399999999996</v>
      </c>
      <c r="L67" s="8">
        <f t="shared" ref="L67" si="6">E67*414501</f>
        <v>414501</v>
      </c>
      <c r="M67">
        <f t="shared" ref="M67" si="7">IF(A68=A67,1,0)</f>
        <v>0</v>
      </c>
    </row>
    <row r="68" spans="1:13" x14ac:dyDescent="0.2">
      <c r="J68" s="9">
        <f>SUM(J2:J67)</f>
        <v>153851.85999999993</v>
      </c>
      <c r="K68" s="10">
        <f t="shared" ref="K68:L68" si="8">SUM(K2:K67)</f>
        <v>34970.879999999983</v>
      </c>
      <c r="L68" s="10">
        <f t="shared" si="8"/>
        <v>37719591</v>
      </c>
    </row>
    <row r="69" spans="1:13" x14ac:dyDescent="0.2">
      <c r="J69" s="11">
        <f>J68*250</f>
        <v>38462964.999999985</v>
      </c>
      <c r="K69" s="12">
        <f>K68*250+L68</f>
        <v>46462311</v>
      </c>
    </row>
  </sheetData>
  <autoFilter ref="A1:M69"/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Simulation</vt:lpstr>
      <vt:lpstr>费用对比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 Sisong  (SVW PLLT-2)</dc:creator>
  <cp:lastModifiedBy>Gu Sisong  (SVW TLLT-2)</cp:lastModifiedBy>
  <dcterms:created xsi:type="dcterms:W3CDTF">2020-12-02T08:32:42Z</dcterms:created>
  <dcterms:modified xsi:type="dcterms:W3CDTF">2020-12-03T06:02:19Z</dcterms:modified>
</cp:coreProperties>
</file>