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MAN 4558 ~ Lean Operations/"/>
    </mc:Choice>
  </mc:AlternateContent>
  <xr:revisionPtr revIDLastSave="0" documentId="13_ncr:1_{B8CA642A-40F2-664B-A0E8-8C93251C8BDA}" xr6:coauthVersionLast="47" xr6:coauthVersionMax="47" xr10:uidLastSave="{00000000-0000-0000-0000-000000000000}"/>
  <bookViews>
    <workbookView xWindow="0" yWindow="880" windowWidth="18000" windowHeight="22500" activeTab="2" xr2:uid="{C48CF16A-1718-6B4D-8879-0E5CD1DDCE4B}"/>
  </bookViews>
  <sheets>
    <sheet name="Sheet1" sheetId="1" r:id="rId1"/>
    <sheet name="Uncertain Demand" sheetId="2" r:id="rId2"/>
    <sheet name="ABC Classification" sheetId="3" r:id="rId3"/>
    <sheet name="EOQ" sheetId="4" r:id="rId4"/>
    <sheet name="EPQ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B19" i="5"/>
  <c r="B14" i="5"/>
  <c r="B12" i="5"/>
  <c r="B4" i="5"/>
  <c r="B8" i="5" s="1"/>
  <c r="B20" i="4"/>
  <c r="B12" i="4"/>
  <c r="B19" i="4" s="1"/>
  <c r="B9" i="4"/>
  <c r="B18" i="4"/>
  <c r="B4" i="4"/>
  <c r="B10" i="4" s="1"/>
  <c r="B13" i="4"/>
  <c r="B11" i="4"/>
  <c r="C14" i="3"/>
  <c r="C7" i="3"/>
  <c r="C10" i="3"/>
  <c r="C13" i="3" s="1"/>
  <c r="C3" i="3"/>
  <c r="C4" i="3"/>
  <c r="C5" i="3"/>
  <c r="C6" i="3"/>
  <c r="C2" i="3"/>
  <c r="B4" i="2"/>
  <c r="C6" i="1"/>
  <c r="C8" i="1" s="1"/>
  <c r="B11" i="5" l="1"/>
  <c r="B18" i="5"/>
  <c r="B10" i="5"/>
  <c r="B13" i="5" s="1"/>
  <c r="B20" i="5" s="1"/>
  <c r="B7" i="4"/>
  <c r="B17" i="4" s="1"/>
  <c r="B15" i="4"/>
  <c r="B16" i="5" l="1"/>
  <c r="B21" i="5" s="1"/>
</calcChain>
</file>

<file path=xl/sharedStrings.xml><?xml version="1.0" encoding="utf-8"?>
<sst xmlns="http://schemas.openxmlformats.org/spreadsheetml/2006/main" count="64" uniqueCount="41">
  <si>
    <t>Known Demand</t>
  </si>
  <si>
    <t>D</t>
  </si>
  <si>
    <t>Days per year</t>
  </si>
  <si>
    <t>S</t>
  </si>
  <si>
    <t>H</t>
  </si>
  <si>
    <t>Setup Cost</t>
  </si>
  <si>
    <t>d</t>
  </si>
  <si>
    <t>p</t>
  </si>
  <si>
    <t>Daily demand</t>
  </si>
  <si>
    <t>Q*</t>
  </si>
  <si>
    <t>Yearly holding cost</t>
  </si>
  <si>
    <t>Daily production</t>
  </si>
  <si>
    <t>Demand per day</t>
  </si>
  <si>
    <t>Lead time</t>
  </si>
  <si>
    <t>Order quantity</t>
  </si>
  <si>
    <t>Probability</t>
  </si>
  <si>
    <t>Demand</t>
  </si>
  <si>
    <t>Expected Demand</t>
  </si>
  <si>
    <t>Maximum Demand</t>
  </si>
  <si>
    <t>100% Service Level</t>
  </si>
  <si>
    <t>85% Service Level</t>
  </si>
  <si>
    <t>Safety Stock Level</t>
  </si>
  <si>
    <t>Total Average Demand</t>
  </si>
  <si>
    <t>100% Customer Service</t>
  </si>
  <si>
    <t>Lead Time</t>
  </si>
  <si>
    <t>EOQ = Q*</t>
  </si>
  <si>
    <t>D (Yearly Demand)</t>
  </si>
  <si>
    <t>S (Setup Costs)</t>
  </si>
  <si>
    <t>H (Holding Cost)</t>
  </si>
  <si>
    <t>Q (Quantity)</t>
  </si>
  <si>
    <t>S (Setup Cost)</t>
  </si>
  <si>
    <t>Imax (Max inventory level (Q))</t>
  </si>
  <si>
    <t>P (Acquisition Cost)</t>
  </si>
  <si>
    <t>TC (Total Cost)</t>
  </si>
  <si>
    <t>Quantity to purchase</t>
  </si>
  <si>
    <t>x day lead time, what is reorder point</t>
  </si>
  <si>
    <t>Daily Demand</t>
  </si>
  <si>
    <t>Days in Year</t>
  </si>
  <si>
    <t>Order this quantity?</t>
  </si>
  <si>
    <t>If you only ordered x units, premium?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</si>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</sst>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7844-0B6B-B24D-AA98-01FA0E7E9228}">
  <dimension ref="A1:C8"/>
  <sheetViews>
    <sheetView zoomScale="150" zoomScaleNormal="150" workbookViewId="0">
      <selection activeCell="F10" sqref="F10"/>
    </sheetView>
  </sheetViews>
  <sheetFormatPr baseColWidth="10" defaultRowHeight="16" x14ac:dyDescent="0.2"/>
  <cols>
    <col min="1" max="1" width="16.6640625" bestFit="1" customWidth="1"/>
    <col min="2" max="2" width="3.5" bestFit="1" customWidth="1"/>
    <col min="3" max="3" width="8.1640625" bestFit="1" customWidth="1"/>
  </cols>
  <sheetData>
    <row r="1" spans="1:3" x14ac:dyDescent="0.2">
      <c r="A1" t="s">
        <v>2</v>
      </c>
      <c r="C1" s="1">
        <v>200</v>
      </c>
    </row>
    <row r="2" spans="1:3" x14ac:dyDescent="0.2">
      <c r="A2" t="s">
        <v>5</v>
      </c>
      <c r="B2" t="s">
        <v>3</v>
      </c>
      <c r="C2" s="1">
        <v>100</v>
      </c>
    </row>
    <row r="3" spans="1:3" x14ac:dyDescent="0.2">
      <c r="A3" t="s">
        <v>10</v>
      </c>
      <c r="B3" t="s">
        <v>4</v>
      </c>
      <c r="C3" s="1">
        <v>2E-3</v>
      </c>
    </row>
    <row r="4" spans="1:3" x14ac:dyDescent="0.2">
      <c r="A4" t="s">
        <v>8</v>
      </c>
      <c r="B4" t="s">
        <v>6</v>
      </c>
      <c r="C4" s="1">
        <v>10000</v>
      </c>
    </row>
    <row r="5" spans="1:3" x14ac:dyDescent="0.2">
      <c r="A5" t="s">
        <v>11</v>
      </c>
      <c r="B5" t="s">
        <v>7</v>
      </c>
      <c r="C5" s="1">
        <v>50000</v>
      </c>
    </row>
    <row r="6" spans="1:3" x14ac:dyDescent="0.2">
      <c r="A6" t="s">
        <v>0</v>
      </c>
      <c r="B6" t="s">
        <v>1</v>
      </c>
      <c r="C6">
        <f xml:space="preserve"> C4 * C1</f>
        <v>2000000</v>
      </c>
    </row>
    <row r="8" spans="1:3" x14ac:dyDescent="0.2">
      <c r="B8" t="s">
        <v>9</v>
      </c>
      <c r="C8">
        <f>SQRT((2*C6*C2)/(C3*(1-(C4/C5))))</f>
        <v>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4111-0F25-8245-8AF1-B451525B2EFC}">
  <dimension ref="A1:B4"/>
  <sheetViews>
    <sheetView zoomScale="150" zoomScaleNormal="150" workbookViewId="0">
      <selection activeCell="F22" sqref="F22"/>
    </sheetView>
  </sheetViews>
  <sheetFormatPr baseColWidth="10" defaultRowHeight="16" x14ac:dyDescent="0.2"/>
  <cols>
    <col min="1" max="1" width="14.5" bestFit="1" customWidth="1"/>
  </cols>
  <sheetData>
    <row r="1" spans="1:2" x14ac:dyDescent="0.2">
      <c r="A1" t="s">
        <v>12</v>
      </c>
      <c r="B1">
        <v>10</v>
      </c>
    </row>
    <row r="2" spans="1:2" x14ac:dyDescent="0.2">
      <c r="A2" t="s">
        <v>13</v>
      </c>
      <c r="B2">
        <v>3</v>
      </c>
    </row>
    <row r="4" spans="1:2" x14ac:dyDescent="0.2">
      <c r="A4" t="s">
        <v>14</v>
      </c>
      <c r="B4">
        <f xml:space="preserve"> B1 * B2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320E-E2E6-7548-B14D-F732E0D62D6E}">
  <dimension ref="A1:C14"/>
  <sheetViews>
    <sheetView tabSelected="1" zoomScale="150" zoomScaleNormal="150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>
        <v>0.05</v>
      </c>
      <c r="B2">
        <v>15</v>
      </c>
      <c r="C2">
        <f xml:space="preserve"> A2 * B2</f>
        <v>0.75</v>
      </c>
    </row>
    <row r="3" spans="1:3" x14ac:dyDescent="0.2">
      <c r="A3">
        <v>0.2</v>
      </c>
      <c r="B3">
        <v>20</v>
      </c>
      <c r="C3">
        <f t="shared" ref="C3:C6" si="0" xml:space="preserve"> A3 * B3</f>
        <v>4</v>
      </c>
    </row>
    <row r="4" spans="1:3" x14ac:dyDescent="0.2">
      <c r="A4">
        <v>0.25</v>
      </c>
      <c r="B4">
        <v>25</v>
      </c>
      <c r="C4">
        <f t="shared" si="0"/>
        <v>6.25</v>
      </c>
    </row>
    <row r="5" spans="1:3" x14ac:dyDescent="0.2">
      <c r="A5">
        <v>0.35</v>
      </c>
      <c r="B5">
        <v>30</v>
      </c>
      <c r="C5">
        <f t="shared" si="0"/>
        <v>10.5</v>
      </c>
    </row>
    <row r="6" spans="1:3" x14ac:dyDescent="0.2">
      <c r="A6">
        <v>0.15</v>
      </c>
      <c r="B6">
        <v>35</v>
      </c>
      <c r="C6">
        <f t="shared" si="0"/>
        <v>5.25</v>
      </c>
    </row>
    <row r="7" spans="1:3" x14ac:dyDescent="0.2">
      <c r="A7" t="s">
        <v>22</v>
      </c>
      <c r="C7">
        <f xml:space="preserve"> SUM(C2:C6)</f>
        <v>26.75</v>
      </c>
    </row>
    <row r="9" spans="1:3" x14ac:dyDescent="0.2">
      <c r="A9" t="s">
        <v>24</v>
      </c>
      <c r="C9">
        <v>1</v>
      </c>
    </row>
    <row r="10" spans="1:3" x14ac:dyDescent="0.2">
      <c r="A10" t="s">
        <v>18</v>
      </c>
      <c r="C10">
        <f xml:space="preserve"> MAX(B2:B6)</f>
        <v>35</v>
      </c>
    </row>
    <row r="11" spans="1:3" x14ac:dyDescent="0.2">
      <c r="A11" t="s">
        <v>19</v>
      </c>
      <c r="C11">
        <f xml:space="preserve"> C10</f>
        <v>35</v>
      </c>
    </row>
    <row r="12" spans="1:3" x14ac:dyDescent="0.2">
      <c r="A12" t="s">
        <v>20</v>
      </c>
      <c r="C12">
        <f xml:space="preserve"> CEILING(0.85 * C11,  1)</f>
        <v>30</v>
      </c>
    </row>
    <row r="13" spans="1:3" x14ac:dyDescent="0.2">
      <c r="A13" t="s">
        <v>23</v>
      </c>
      <c r="C13">
        <f xml:space="preserve"> C10 * C9</f>
        <v>35</v>
      </c>
    </row>
    <row r="14" spans="1:3" x14ac:dyDescent="0.2">
      <c r="A14" t="s">
        <v>21</v>
      </c>
      <c r="C14">
        <f xml:space="preserve"> CEILING(C13 - (C7 * C9), 1)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806E-3765-164B-9E76-EA275B16CA8F}">
  <dimension ref="A1:D20"/>
  <sheetViews>
    <sheetView zoomScale="150" zoomScaleNormal="150" workbookViewId="0">
      <selection sqref="A1:D20"/>
    </sheetView>
  </sheetViews>
  <sheetFormatPr baseColWidth="10" defaultRowHeight="16" x14ac:dyDescent="0.2"/>
  <cols>
    <col min="1" max="1" width="32.5" bestFit="1" customWidth="1"/>
  </cols>
  <sheetData>
    <row r="1" spans="1:2" x14ac:dyDescent="0.2">
      <c r="A1" t="s">
        <v>36</v>
      </c>
      <c r="B1">
        <v>8</v>
      </c>
    </row>
    <row r="2" spans="1:2" x14ac:dyDescent="0.2">
      <c r="A2" t="s">
        <v>37</v>
      </c>
      <c r="B2">
        <v>300</v>
      </c>
    </row>
    <row r="4" spans="1:2" x14ac:dyDescent="0.2">
      <c r="A4" t="s">
        <v>26</v>
      </c>
      <c r="B4">
        <f xml:space="preserve"> B1 * B2</f>
        <v>2400</v>
      </c>
    </row>
    <row r="5" spans="1:2" x14ac:dyDescent="0.2">
      <c r="A5" t="s">
        <v>27</v>
      </c>
      <c r="B5">
        <v>50</v>
      </c>
    </row>
    <row r="6" spans="1:2" x14ac:dyDescent="0.2">
      <c r="A6" t="s">
        <v>28</v>
      </c>
      <c r="B6">
        <v>7.5</v>
      </c>
    </row>
    <row r="7" spans="1:2" x14ac:dyDescent="0.2">
      <c r="A7" t="s">
        <v>25</v>
      </c>
      <c r="B7">
        <f xml:space="preserve"> SQRT((2 * B4 * B5) / B6)</f>
        <v>178.88543819998318</v>
      </c>
    </row>
    <row r="9" spans="1:2" x14ac:dyDescent="0.2">
      <c r="A9" t="s">
        <v>29</v>
      </c>
      <c r="B9">
        <f xml:space="preserve"> CEILING(B7, 1)</f>
        <v>179</v>
      </c>
    </row>
    <row r="10" spans="1:2" x14ac:dyDescent="0.2">
      <c r="A10" t="s">
        <v>26</v>
      </c>
      <c r="B10">
        <f xml:space="preserve"> B4</f>
        <v>2400</v>
      </c>
    </row>
    <row r="11" spans="1:2" x14ac:dyDescent="0.2">
      <c r="A11" t="s">
        <v>30</v>
      </c>
      <c r="B11">
        <f xml:space="preserve"> B5</f>
        <v>50</v>
      </c>
    </row>
    <row r="12" spans="1:2" x14ac:dyDescent="0.2">
      <c r="A12" t="s">
        <v>31</v>
      </c>
      <c r="B12">
        <f xml:space="preserve"> B9</f>
        <v>179</v>
      </c>
    </row>
    <row r="13" spans="1:2" x14ac:dyDescent="0.2">
      <c r="A13" t="s">
        <v>28</v>
      </c>
      <c r="B13">
        <f xml:space="preserve"> B6</f>
        <v>7.5</v>
      </c>
    </row>
    <row r="14" spans="1:2" x14ac:dyDescent="0.2">
      <c r="A14" t="s">
        <v>32</v>
      </c>
      <c r="B14">
        <v>30</v>
      </c>
    </row>
    <row r="15" spans="1:2" x14ac:dyDescent="0.2">
      <c r="A15" t="s">
        <v>33</v>
      </c>
      <c r="B15">
        <f xml:space="preserve"> ((B10 / B9) * B11) + (B12 / 2 * B13) + (B14 * B10)</f>
        <v>73341.641061452508</v>
      </c>
    </row>
    <row r="17" spans="1:4" x14ac:dyDescent="0.2">
      <c r="A17" t="s">
        <v>34</v>
      </c>
      <c r="B17">
        <f xml:space="preserve"> B7</f>
        <v>178.88543819998318</v>
      </c>
    </row>
    <row r="18" spans="1:4" x14ac:dyDescent="0.2">
      <c r="A18" t="s">
        <v>35</v>
      </c>
      <c r="B18">
        <f xml:space="preserve"> B1 * D18</f>
        <v>40</v>
      </c>
      <c r="C18" t="s">
        <v>13</v>
      </c>
      <c r="D18">
        <v>5</v>
      </c>
    </row>
    <row r="19" spans="1:4" x14ac:dyDescent="0.2">
      <c r="A19" t="s">
        <v>38</v>
      </c>
      <c r="B19">
        <f xml:space="preserve"> B12 / 2 * B13</f>
        <v>671.25</v>
      </c>
    </row>
    <row r="20" spans="1:4" x14ac:dyDescent="0.2">
      <c r="A20" t="s">
        <v>39</v>
      </c>
      <c r="B20">
        <f xml:space="preserve"> B15 / D20</f>
        <v>916.77051326815638</v>
      </c>
      <c r="C20" t="s">
        <v>40</v>
      </c>
      <c r="D20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554C-637D-D744-AD8C-5E0706396765}">
  <dimension ref="A1:D21"/>
  <sheetViews>
    <sheetView zoomScale="150" zoomScaleNormal="150" workbookViewId="0">
      <selection activeCell="E20" sqref="E20"/>
    </sheetView>
  </sheetViews>
  <sheetFormatPr baseColWidth="10" defaultRowHeight="16" x14ac:dyDescent="0.2"/>
  <cols>
    <col min="1" max="1" width="32.5" bestFit="1" customWidth="1"/>
  </cols>
  <sheetData>
    <row r="1" spans="1:2" x14ac:dyDescent="0.2">
      <c r="A1" t="s">
        <v>36</v>
      </c>
      <c r="B1">
        <v>10000</v>
      </c>
    </row>
    <row r="2" spans="1:2" x14ac:dyDescent="0.2">
      <c r="A2" t="s">
        <v>37</v>
      </c>
      <c r="B2">
        <v>200</v>
      </c>
    </row>
    <row r="4" spans="1:2" x14ac:dyDescent="0.2">
      <c r="A4" t="s">
        <v>26</v>
      </c>
      <c r="B4">
        <f xml:space="preserve"> B1 * B2</f>
        <v>2000000</v>
      </c>
    </row>
    <row r="5" spans="1:2" x14ac:dyDescent="0.2">
      <c r="A5" t="s">
        <v>27</v>
      </c>
      <c r="B5">
        <v>100</v>
      </c>
    </row>
    <row r="6" spans="1:2" x14ac:dyDescent="0.2">
      <c r="A6" t="s">
        <v>28</v>
      </c>
      <c r="B6">
        <v>2E-3</v>
      </c>
    </row>
    <row r="7" spans="1:2" x14ac:dyDescent="0.2">
      <c r="A7" t="s">
        <v>32</v>
      </c>
    </row>
    <row r="8" spans="1:2" x14ac:dyDescent="0.2">
      <c r="A8" t="s">
        <v>25</v>
      </c>
      <c r="B8" t="e">
        <f xml:space="preserve"> SQRT((2 * B4 * B5) / ((B6 * (1 - (B1 / B7)))))</f>
        <v>#DIV/0!</v>
      </c>
    </row>
    <row r="10" spans="1:2" x14ac:dyDescent="0.2">
      <c r="A10" t="s">
        <v>29</v>
      </c>
      <c r="B10" t="e">
        <f xml:space="preserve"> CEILING(B8, 1)</f>
        <v>#DIV/0!</v>
      </c>
    </row>
    <row r="11" spans="1:2" x14ac:dyDescent="0.2">
      <c r="A11" t="s">
        <v>26</v>
      </c>
      <c r="B11">
        <f xml:space="preserve"> B4</f>
        <v>2000000</v>
      </c>
    </row>
    <row r="12" spans="1:2" x14ac:dyDescent="0.2">
      <c r="A12" t="s">
        <v>30</v>
      </c>
      <c r="B12">
        <f xml:space="preserve"> B5</f>
        <v>100</v>
      </c>
    </row>
    <row r="13" spans="1:2" x14ac:dyDescent="0.2">
      <c r="A13" t="s">
        <v>31</v>
      </c>
      <c r="B13" t="e">
        <f xml:space="preserve"> B10</f>
        <v>#DIV/0!</v>
      </c>
    </row>
    <row r="14" spans="1:2" x14ac:dyDescent="0.2">
      <c r="A14" t="s">
        <v>28</v>
      </c>
      <c r="B14">
        <f xml:space="preserve"> B6</f>
        <v>2E-3</v>
      </c>
    </row>
    <row r="15" spans="1:2" x14ac:dyDescent="0.2">
      <c r="A15" t="s">
        <v>32</v>
      </c>
      <c r="B15">
        <v>30</v>
      </c>
    </row>
    <row r="16" spans="1:2" x14ac:dyDescent="0.2">
      <c r="A16" t="s">
        <v>33</v>
      </c>
      <c r="B16" t="e">
        <f xml:space="preserve"> ((B11 / B10) * B12) + (B13 / 2 * B14) + (B15 * B11)</f>
        <v>#DIV/0!</v>
      </c>
    </row>
    <row r="18" spans="1:4" x14ac:dyDescent="0.2">
      <c r="A18" t="s">
        <v>34</v>
      </c>
      <c r="B18" t="e">
        <f xml:space="preserve"> B8</f>
        <v>#DIV/0!</v>
      </c>
    </row>
    <row r="19" spans="1:4" x14ac:dyDescent="0.2">
      <c r="A19" t="s">
        <v>35</v>
      </c>
      <c r="B19">
        <f xml:space="preserve"> B1 * D19</f>
        <v>50000</v>
      </c>
      <c r="C19" t="s">
        <v>13</v>
      </c>
      <c r="D19">
        <v>5</v>
      </c>
    </row>
    <row r="20" spans="1:4" x14ac:dyDescent="0.2">
      <c r="A20" t="s">
        <v>38</v>
      </c>
      <c r="B20" t="e">
        <f xml:space="preserve"> B13 / 2 * B14</f>
        <v>#DIV/0!</v>
      </c>
    </row>
    <row r="21" spans="1:4" x14ac:dyDescent="0.2">
      <c r="A21" t="s">
        <v>39</v>
      </c>
      <c r="B21" t="e">
        <f xml:space="preserve"> B16 / D21</f>
        <v>#DIV/0!</v>
      </c>
      <c r="C21" t="s">
        <v>40</v>
      </c>
      <c r="D2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Uncertain Demand</vt:lpstr>
      <vt:lpstr>ABC Classification</vt:lpstr>
      <vt:lpstr>EOQ</vt:lpstr>
      <vt:lpstr>EPQ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2022-04-18T15:30:26Z</dcterms:created>
  <dcterms:modified xsi:type="dcterms:W3CDTF">2022-04-25T14:38:00Z</dcterms:modified>
</cp:coreProperties>
</file>