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"/>
    </mc:Choice>
  </mc:AlternateContent>
  <xr:revisionPtr revIDLastSave="0" documentId="13_ncr:1_{A9F1C0B7-ED0E-F444-8609-5EBB30CDBCB0}" xr6:coauthVersionLast="47" xr6:coauthVersionMax="47" xr10:uidLastSave="{00000000-0000-0000-0000-000000000000}"/>
  <bookViews>
    <workbookView xWindow="0" yWindow="880" windowWidth="36000" windowHeight="22500" activeTab="1" xr2:uid="{D8135C66-0532-44A2-A5F6-036075D10527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" i="5" l="1"/>
  <c r="P26" i="5"/>
  <c r="M2" i="5"/>
  <c r="F25" i="5" a="1"/>
  <c r="F25" i="5" s="1"/>
  <c r="I26" i="5"/>
  <c r="E26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5" i="5"/>
  <c r="J25" i="5" a="1"/>
  <c r="J25" i="5" s="1"/>
  <c r="J6" i="5" a="1"/>
  <c r="J6" i="5" s="1"/>
  <c r="J7" i="5" a="1"/>
  <c r="J7" i="5" s="1"/>
  <c r="J8" i="5" a="1"/>
  <c r="J8" i="5"/>
  <c r="J9" i="5" a="1"/>
  <c r="J9" i="5" s="1"/>
  <c r="J10" i="5" a="1"/>
  <c r="J10" i="5"/>
  <c r="J11" i="5" a="1"/>
  <c r="J11" i="5" s="1"/>
  <c r="J12" i="5" a="1"/>
  <c r="J12" i="5" s="1"/>
  <c r="J13" i="5" a="1"/>
  <c r="J13" i="5"/>
  <c r="J14" i="5" a="1"/>
  <c r="J14" i="5" s="1"/>
  <c r="J15" i="5" a="1"/>
  <c r="J15" i="5"/>
  <c r="J16" i="5" a="1"/>
  <c r="J16" i="5" s="1"/>
  <c r="J17" i="5" a="1"/>
  <c r="J17" i="5" s="1"/>
  <c r="J18" i="5" a="1"/>
  <c r="J18" i="5"/>
  <c r="J19" i="5" a="1"/>
  <c r="J19" i="5" s="1"/>
  <c r="J20" i="5" a="1"/>
  <c r="J20" i="5"/>
  <c r="J21" i="5" a="1"/>
  <c r="J21" i="5" s="1"/>
  <c r="J22" i="5" a="1"/>
  <c r="J22" i="5" s="1"/>
  <c r="J23" i="5" a="1"/>
  <c r="J23" i="5"/>
  <c r="J24" i="5" a="1"/>
  <c r="J24" i="5" s="1"/>
  <c r="J5" i="5" a="1"/>
  <c r="J5" i="5" s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5" i="5"/>
  <c r="L3" i="5"/>
  <c r="L4" i="5" s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5" i="5"/>
  <c r="I2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F21" i="4"/>
  <c r="I21" i="4" s="1"/>
  <c r="F17" i="4"/>
  <c r="F13" i="4"/>
  <c r="F9" i="4"/>
  <c r="I9" i="4" s="1"/>
  <c r="F5" i="4"/>
  <c r="J2" i="4"/>
  <c r="I23" i="4"/>
  <c r="I24" i="4"/>
  <c r="I25" i="4"/>
  <c r="I22" i="4"/>
  <c r="I19" i="4"/>
  <c r="I20" i="4"/>
  <c r="I18" i="4"/>
  <c r="I15" i="4"/>
  <c r="I16" i="4"/>
  <c r="I17" i="4"/>
  <c r="I14" i="4"/>
  <c r="I11" i="4"/>
  <c r="I12" i="4"/>
  <c r="I13" i="4"/>
  <c r="I10" i="4"/>
  <c r="I7" i="4"/>
  <c r="I8" i="4"/>
  <c r="I6" i="4"/>
  <c r="H26" i="4"/>
  <c r="H23" i="4"/>
  <c r="H24" i="4"/>
  <c r="H25" i="4"/>
  <c r="H22" i="4"/>
  <c r="H19" i="4"/>
  <c r="H20" i="4"/>
  <c r="H21" i="4"/>
  <c r="H18" i="4"/>
  <c r="H15" i="4"/>
  <c r="H16" i="4"/>
  <c r="H17" i="4"/>
  <c r="H14" i="4"/>
  <c r="H11" i="4"/>
  <c r="H12" i="4"/>
  <c r="H13" i="4"/>
  <c r="H10" i="4"/>
  <c r="H7" i="4"/>
  <c r="H8" i="4"/>
  <c r="H9" i="4"/>
  <c r="H6" i="4"/>
  <c r="G3" i="4"/>
  <c r="G4" i="4"/>
  <c r="G5" i="4"/>
  <c r="H5" i="4" s="1"/>
  <c r="G2" i="4"/>
  <c r="I2" i="4" s="1"/>
  <c r="I3" i="4"/>
  <c r="I4" i="4"/>
  <c r="I5" i="4"/>
  <c r="H3" i="4"/>
  <c r="H4" i="4"/>
  <c r="F25" i="4"/>
  <c r="F24" i="4"/>
  <c r="F23" i="4"/>
  <c r="F22" i="4"/>
  <c r="F18" i="4"/>
  <c r="F19" i="4"/>
  <c r="F20" i="4"/>
  <c r="F14" i="4"/>
  <c r="F15" i="4"/>
  <c r="F16" i="4"/>
  <c r="F10" i="4"/>
  <c r="F11" i="4"/>
  <c r="F12" i="4"/>
  <c r="F6" i="4"/>
  <c r="F7" i="4"/>
  <c r="F8" i="4"/>
  <c r="F3" i="4"/>
  <c r="F4" i="4"/>
  <c r="F2" i="4"/>
  <c r="L5" i="5" l="1"/>
  <c r="M4" i="5"/>
  <c r="N2" i="5" a="1"/>
  <c r="N2" i="5" s="1"/>
  <c r="M3" i="5"/>
  <c r="N3" i="5" a="1"/>
  <c r="N3" i="5" s="1"/>
  <c r="H2" i="4"/>
  <c r="L6" i="5" l="1"/>
  <c r="M5" i="5"/>
  <c r="N4" i="5" a="1"/>
  <c r="N4" i="5" s="1"/>
  <c r="N5" i="5" a="1"/>
  <c r="N5" i="5" s="1"/>
  <c r="F5" i="5" a="1"/>
  <c r="F5" i="5" s="1"/>
  <c r="F20" i="5" a="1"/>
  <c r="F20" i="5" s="1"/>
  <c r="F7" i="5" a="1"/>
  <c r="F7" i="5" s="1"/>
  <c r="F16" i="5" a="1"/>
  <c r="F16" i="5" s="1"/>
  <c r="F23" i="5" a="1"/>
  <c r="F23" i="5" s="1"/>
  <c r="F21" i="5" a="1"/>
  <c r="F21" i="5" s="1"/>
  <c r="F15" i="5" a="1"/>
  <c r="F15" i="5" s="1"/>
  <c r="F17" i="5" a="1"/>
  <c r="F17" i="5" s="1"/>
  <c r="F6" i="5" a="1"/>
  <c r="F6" i="5" s="1"/>
  <c r="F19" i="5" a="1"/>
  <c r="F19" i="5" s="1"/>
  <c r="F22" i="5" a="1"/>
  <c r="F22" i="5" s="1"/>
  <c r="F10" i="5" a="1"/>
  <c r="F10" i="5" s="1"/>
  <c r="F18" i="5" a="1"/>
  <c r="F18" i="5" s="1"/>
  <c r="F14" i="5" a="1"/>
  <c r="F14" i="5" s="1"/>
  <c r="F9" i="5" a="1"/>
  <c r="F9" i="5" s="1"/>
  <c r="F11" i="5" a="1"/>
  <c r="F11" i="5" s="1"/>
  <c r="F13" i="5" a="1"/>
  <c r="F13" i="5" s="1"/>
  <c r="F8" i="5" a="1"/>
  <c r="F8" i="5" s="1"/>
  <c r="F24" i="5" a="1"/>
  <c r="F24" i="5" s="1"/>
  <c r="F12" i="5" a="1"/>
  <c r="F12" i="5" s="1"/>
  <c r="L7" i="5" l="1"/>
  <c r="M6" i="5"/>
  <c r="N6" i="5" l="1" a="1"/>
  <c r="N6" i="5" s="1"/>
  <c r="L8" i="5"/>
  <c r="M7" i="5"/>
  <c r="N7" i="5" l="1" a="1"/>
  <c r="N7" i="5" s="1"/>
  <c r="N8" i="5" a="1"/>
  <c r="N8" i="5" s="1"/>
  <c r="L9" i="5"/>
  <c r="M8" i="5"/>
  <c r="L10" i="5" l="1"/>
  <c r="M9" i="5"/>
  <c r="N9" i="5" l="1" a="1"/>
  <c r="N9" i="5" s="1"/>
  <c r="L11" i="5"/>
  <c r="M10" i="5"/>
  <c r="N10" i="5" l="1" a="1"/>
  <c r="N10" i="5" s="1"/>
  <c r="L12" i="5"/>
  <c r="M11" i="5"/>
  <c r="L13" i="5" l="1"/>
  <c r="M12" i="5"/>
  <c r="N11" i="5" a="1"/>
  <c r="N11" i="5" s="1"/>
  <c r="N12" i="5" a="1"/>
  <c r="N12" i="5" s="1"/>
  <c r="L14" i="5" l="1"/>
  <c r="M13" i="5"/>
  <c r="N13" i="5" l="1" a="1"/>
  <c r="N13" i="5" s="1"/>
  <c r="L15" i="5"/>
  <c r="M14" i="5"/>
  <c r="L16" i="5" l="1"/>
  <c r="M15" i="5"/>
  <c r="N15" i="5" s="1" a="1"/>
  <c r="N15" i="5" s="1"/>
  <c r="N14" i="5" a="1"/>
  <c r="N14" i="5" s="1"/>
  <c r="L17" i="5" l="1"/>
  <c r="M16" i="5"/>
  <c r="N16" i="5" s="1" a="1"/>
  <c r="N16" i="5" s="1"/>
  <c r="L18" i="5" l="1"/>
  <c r="M17" i="5"/>
  <c r="N17" i="5" l="1" a="1"/>
  <c r="N17" i="5" s="1"/>
  <c r="L19" i="5"/>
  <c r="M18" i="5"/>
  <c r="N18" i="5" s="1" a="1"/>
  <c r="N18" i="5" s="1"/>
  <c r="L20" i="5" l="1"/>
  <c r="M19" i="5"/>
  <c r="N19" i="5" s="1" a="1"/>
  <c r="N19" i="5" s="1"/>
  <c r="L21" i="5" l="1"/>
  <c r="M20" i="5"/>
  <c r="N20" i="5" s="1" a="1"/>
  <c r="N20" i="5" s="1"/>
  <c r="L22" i="5" l="1"/>
  <c r="M21" i="5"/>
  <c r="N21" i="5" s="1" a="1"/>
  <c r="N21" i="5" s="1"/>
  <c r="L23" i="5" l="1"/>
  <c r="M22" i="5"/>
  <c r="N22" i="5" s="1" a="1"/>
  <c r="N22" i="5" s="1"/>
  <c r="L24" i="5" l="1"/>
  <c r="M23" i="5"/>
  <c r="N23" i="5" s="1" a="1"/>
  <c r="N23" i="5" s="1"/>
  <c r="L25" i="5" l="1"/>
  <c r="M25" i="5" s="1"/>
  <c r="M24" i="5"/>
  <c r="N24" i="5" s="1" a="1"/>
  <c r="N24" i="5" s="1"/>
  <c r="M26" i="5" l="1"/>
  <c r="N25" i="5" a="1"/>
  <c r="N2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<sst xmlns="http://schemas.openxmlformats.org/spreadsheetml/2006/main" count="27" uniqueCount="26">
  <si>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Quarter</t>
  </si>
  <si>
    <t>Seasonal Index</t>
  </si>
  <si>
    <t>Deseasonality</t>
  </si>
  <si>
    <t>http://www.maths.qmul.ac.uk/~bb/TimeSeries/TS_Chapter2_2.pdf</t>
  </si>
  <si>
    <t>Ref:</t>
  </si>
  <si>
    <t>k=4,j=5</t>
  </si>
  <si>
    <t>sk</t>
  </si>
  <si>
    <t>Seasonal Avg (mj)</t>
  </si>
  <si>
    <t>Detrended(Xjk-mj)</t>
  </si>
  <si>
    <t>Deseasonlized (Xjk-sk)</t>
  </si>
  <si>
    <t>Yjk(residuals)=Xjk-mj-sk</t>
  </si>
  <si>
    <t>Average:</t>
  </si>
  <si>
    <t>Forcasted=Xij-Yjk</t>
  </si>
  <si>
    <t>Demand(Xjk)orActual</t>
  </si>
  <si>
    <t>Demand</t>
  </si>
  <si>
    <t>MA3</t>
  </si>
  <si>
    <t>WMA3</t>
  </si>
  <si>
    <t>ES</t>
  </si>
  <si>
    <t>MA3 Bias</t>
  </si>
  <si>
    <t>MA3 MAD</t>
  </si>
  <si>
    <t>WMA3 Bias</t>
  </si>
  <si>
    <t>WMA3 MAD</t>
  </si>
  <si>
    <t>ES Bias</t>
  </si>
  <si>
    <t>ES MAD</t>
  </si>
  <si>
    <t>Trend Projection</t>
  </si>
  <si>
    <t>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</si>
</sst>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6" fillId="0" borderId="0" xfId="1"/>
    <xf numFmtId="164" fontId="3" fillId="2" borderId="0" xfId="0" applyNumberFormat="1" applyFont="1" applyFill="1"/>
    <xf numFmtId="2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7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Demand(Xjk)orActual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634951881014873E-2"/>
                  <c:y val="-0.10752442403032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Sheet1!$B$2:$B$25</c:f>
              <c:numCache>
                <c:formatCode>General</c:formatCode>
                <c:ptCount val="24"/>
                <c:pt idx="0">
                  <c:v>386</c:v>
                </c:pt>
                <c:pt idx="1">
                  <c:v>398</c:v>
                </c:pt>
                <c:pt idx="2">
                  <c:v>416</c:v>
                </c:pt>
                <c:pt idx="3">
                  <c:v>397</c:v>
                </c:pt>
                <c:pt idx="4">
                  <c:v>402</c:v>
                </c:pt>
                <c:pt idx="5">
                  <c:v>429</c:v>
                </c:pt>
                <c:pt idx="6">
                  <c:v>452</c:v>
                </c:pt>
                <c:pt idx="7">
                  <c:v>418</c:v>
                </c:pt>
                <c:pt idx="8">
                  <c:v>409</c:v>
                </c:pt>
                <c:pt idx="9">
                  <c:v>437</c:v>
                </c:pt>
                <c:pt idx="10">
                  <c:v>455</c:v>
                </c:pt>
                <c:pt idx="11">
                  <c:v>417</c:v>
                </c:pt>
                <c:pt idx="12">
                  <c:v>431</c:v>
                </c:pt>
                <c:pt idx="13">
                  <c:v>470</c:v>
                </c:pt>
                <c:pt idx="14">
                  <c:v>499</c:v>
                </c:pt>
                <c:pt idx="15">
                  <c:v>442</c:v>
                </c:pt>
                <c:pt idx="16">
                  <c:v>441</c:v>
                </c:pt>
                <c:pt idx="17">
                  <c:v>493</c:v>
                </c:pt>
                <c:pt idx="18">
                  <c:v>521</c:v>
                </c:pt>
                <c:pt idx="19">
                  <c:v>462</c:v>
                </c:pt>
                <c:pt idx="20">
                  <c:v>468</c:v>
                </c:pt>
                <c:pt idx="21">
                  <c:v>513</c:v>
                </c:pt>
                <c:pt idx="22">
                  <c:v>549</c:v>
                </c:pt>
                <c:pt idx="23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6-4128-8F76-F238C9B7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558480"/>
        <c:axId val="2131557648"/>
      </c:lineChart>
      <c:catAx>
        <c:axId val="213155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7648"/>
        <c:crosses val="autoZero"/>
        <c:auto val="1"/>
        <c:lblAlgn val="ctr"/>
        <c:lblOffset val="100"/>
        <c:noMultiLvlLbl val="0"/>
      </c:catAx>
      <c:valAx>
        <c:axId val="2131557648"/>
        <c:scaling>
          <c:orientation val="minMax"/>
          <c:max val="550"/>
          <c:min val="3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Detrended(Xjk-mj)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Sheet1!$F$2:$F$25</c:f>
              <c:numCache>
                <c:formatCode>0.00</c:formatCode>
                <c:ptCount val="24"/>
                <c:pt idx="0">
                  <c:v>-13.25</c:v>
                </c:pt>
                <c:pt idx="1">
                  <c:v>-1.25</c:v>
                </c:pt>
                <c:pt idx="2">
                  <c:v>16.75</c:v>
                </c:pt>
                <c:pt idx="3">
                  <c:v>-2.25</c:v>
                </c:pt>
                <c:pt idx="4">
                  <c:v>-23.25</c:v>
                </c:pt>
                <c:pt idx="5">
                  <c:v>3.75</c:v>
                </c:pt>
                <c:pt idx="6">
                  <c:v>26.75</c:v>
                </c:pt>
                <c:pt idx="7">
                  <c:v>-7.25</c:v>
                </c:pt>
                <c:pt idx="8">
                  <c:v>-20.5</c:v>
                </c:pt>
                <c:pt idx="9">
                  <c:v>7.5</c:v>
                </c:pt>
                <c:pt idx="10">
                  <c:v>25.5</c:v>
                </c:pt>
                <c:pt idx="11">
                  <c:v>-12.5</c:v>
                </c:pt>
                <c:pt idx="12">
                  <c:v>-29.5</c:v>
                </c:pt>
                <c:pt idx="13">
                  <c:v>9.5</c:v>
                </c:pt>
                <c:pt idx="14">
                  <c:v>38.5</c:v>
                </c:pt>
                <c:pt idx="15">
                  <c:v>-18.5</c:v>
                </c:pt>
                <c:pt idx="16">
                  <c:v>-38.25</c:v>
                </c:pt>
                <c:pt idx="17">
                  <c:v>13.75</c:v>
                </c:pt>
                <c:pt idx="18">
                  <c:v>41.75</c:v>
                </c:pt>
                <c:pt idx="19">
                  <c:v>-17.25</c:v>
                </c:pt>
                <c:pt idx="20">
                  <c:v>-36</c:v>
                </c:pt>
                <c:pt idx="21">
                  <c:v>9</c:v>
                </c:pt>
                <c:pt idx="22">
                  <c:v>45</c:v>
                </c:pt>
                <c:pt idx="23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2-4D01-99F0-2B2E67DEC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888576"/>
        <c:axId val="1784879008"/>
      </c:lineChart>
      <c:catAx>
        <c:axId val="178488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79008"/>
        <c:crosses val="autoZero"/>
        <c:auto val="1"/>
        <c:lblAlgn val="ctr"/>
        <c:lblOffset val="100"/>
        <c:noMultiLvlLbl val="0"/>
      </c:catAx>
      <c:valAx>
        <c:axId val="1784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8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Deseasonlized (Xjk-sk)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Sheet1!$H$2:$H$25</c:f>
              <c:numCache>
                <c:formatCode>0.00</c:formatCode>
                <c:ptCount val="24"/>
                <c:pt idx="0">
                  <c:v>412.79166666666669</c:v>
                </c:pt>
                <c:pt idx="1">
                  <c:v>390.95833333333331</c:v>
                </c:pt>
                <c:pt idx="2">
                  <c:v>383.625</c:v>
                </c:pt>
                <c:pt idx="3">
                  <c:v>409.625</c:v>
                </c:pt>
                <c:pt idx="4">
                  <c:v>428.79166666666669</c:v>
                </c:pt>
                <c:pt idx="5">
                  <c:v>421.95833333333331</c:v>
                </c:pt>
                <c:pt idx="6">
                  <c:v>419.625</c:v>
                </c:pt>
                <c:pt idx="7">
                  <c:v>430.625</c:v>
                </c:pt>
                <c:pt idx="8">
                  <c:v>435.79166666666669</c:v>
                </c:pt>
                <c:pt idx="9">
                  <c:v>429.95833333333331</c:v>
                </c:pt>
                <c:pt idx="10">
                  <c:v>422.625</c:v>
                </c:pt>
                <c:pt idx="11">
                  <c:v>429.625</c:v>
                </c:pt>
                <c:pt idx="12">
                  <c:v>457.79166666666669</c:v>
                </c:pt>
                <c:pt idx="13">
                  <c:v>462.95833333333331</c:v>
                </c:pt>
                <c:pt idx="14">
                  <c:v>466.625</c:v>
                </c:pt>
                <c:pt idx="15">
                  <c:v>454.625</c:v>
                </c:pt>
                <c:pt idx="16">
                  <c:v>467.79166666666669</c:v>
                </c:pt>
                <c:pt idx="17">
                  <c:v>485.95833333333331</c:v>
                </c:pt>
                <c:pt idx="18">
                  <c:v>488.625</c:v>
                </c:pt>
                <c:pt idx="19">
                  <c:v>474.625</c:v>
                </c:pt>
                <c:pt idx="20">
                  <c:v>494.79166666666669</c:v>
                </c:pt>
                <c:pt idx="21">
                  <c:v>505.95833333333331</c:v>
                </c:pt>
                <c:pt idx="22">
                  <c:v>516.625</c:v>
                </c:pt>
                <c:pt idx="23">
                  <c:v>498.625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A-4A9C-879B-1123C9E3A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001568"/>
        <c:axId val="1340987008"/>
      </c:lineChart>
      <c:catAx>
        <c:axId val="134100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87008"/>
        <c:crosses val="autoZero"/>
        <c:auto val="1"/>
        <c:lblAlgn val="ctr"/>
        <c:lblOffset val="100"/>
        <c:noMultiLvlLbl val="0"/>
      </c:catAx>
      <c:valAx>
        <c:axId val="1340987008"/>
        <c:scaling>
          <c:orientation val="minMax"/>
          <c:max val="52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Yjk(residuals)=Xjk-mj-sk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Sheet1!$I$2:$I$25</c:f>
              <c:numCache>
                <c:formatCode>0.00</c:formatCode>
                <c:ptCount val="24"/>
                <c:pt idx="0">
                  <c:v>13.541666666666686</c:v>
                </c:pt>
                <c:pt idx="1">
                  <c:v>-8.2916666666666856</c:v>
                </c:pt>
                <c:pt idx="2">
                  <c:v>-15.625</c:v>
                </c:pt>
                <c:pt idx="3">
                  <c:v>10.375</c:v>
                </c:pt>
                <c:pt idx="4">
                  <c:v>3.5416666666666856</c:v>
                </c:pt>
                <c:pt idx="5">
                  <c:v>-3.2916666666666856</c:v>
                </c:pt>
                <c:pt idx="6">
                  <c:v>-5.625</c:v>
                </c:pt>
                <c:pt idx="7">
                  <c:v>5.375</c:v>
                </c:pt>
                <c:pt idx="8">
                  <c:v>6.2916666666666856</c:v>
                </c:pt>
                <c:pt idx="9">
                  <c:v>0.45833333333331439</c:v>
                </c:pt>
                <c:pt idx="10">
                  <c:v>-6.875</c:v>
                </c:pt>
                <c:pt idx="11">
                  <c:v>0.125</c:v>
                </c:pt>
                <c:pt idx="12">
                  <c:v>-2.7083333333333144</c:v>
                </c:pt>
                <c:pt idx="13">
                  <c:v>2.4583333333333144</c:v>
                </c:pt>
                <c:pt idx="14">
                  <c:v>6.125</c:v>
                </c:pt>
                <c:pt idx="15">
                  <c:v>-5.875</c:v>
                </c:pt>
                <c:pt idx="16">
                  <c:v>-11.458333333333314</c:v>
                </c:pt>
                <c:pt idx="17">
                  <c:v>6.7083333333333144</c:v>
                </c:pt>
                <c:pt idx="18">
                  <c:v>9.375</c:v>
                </c:pt>
                <c:pt idx="19">
                  <c:v>-4.625</c:v>
                </c:pt>
                <c:pt idx="20">
                  <c:v>-9.2083333333333144</c:v>
                </c:pt>
                <c:pt idx="21">
                  <c:v>1.9583333333333144</c:v>
                </c:pt>
                <c:pt idx="22">
                  <c:v>12.625</c:v>
                </c:pt>
                <c:pt idx="23">
                  <c:v>-5.375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1-4E2D-8E15-ACED8586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305344"/>
        <c:axId val="1853292448"/>
      </c:lineChart>
      <c:catAx>
        <c:axId val="185330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92448"/>
        <c:crosses val="autoZero"/>
        <c:auto val="1"/>
        <c:lblAlgn val="ctr"/>
        <c:lblOffset val="100"/>
        <c:noMultiLvlLbl val="0"/>
      </c:catAx>
      <c:valAx>
        <c:axId val="1853292448"/>
        <c:scaling>
          <c:orientation val="minMax"/>
          <c:max val="16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0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974409448818898E-2"/>
                  <c:y val="-0.200665645960921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Sheet2!$O$4:$O$24</c:f>
              <c:numCache>
                <c:formatCode>General</c:formatCode>
                <c:ptCount val="21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</c:numCache>
            </c:numRef>
          </c:xVal>
          <c:yVal>
            <c:numRef>
              <c:f>Sheet2!$P$4:$P$24</c:f>
              <c:numCache>
                <c:formatCode>General</c:formatCode>
                <c:ptCount val="21"/>
                <c:pt idx="0">
                  <c:v>399.25</c:v>
                </c:pt>
                <c:pt idx="4">
                  <c:v>425.25</c:v>
                </c:pt>
                <c:pt idx="8">
                  <c:v>429.5</c:v>
                </c:pt>
                <c:pt idx="12">
                  <c:v>460.5</c:v>
                </c:pt>
                <c:pt idx="16">
                  <c:v>479.25</c:v>
                </c:pt>
                <c:pt idx="20">
                  <c:v>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7-4842-BB96-5B7AD61F2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06799"/>
        <c:axId val="802376864"/>
      </c:scatterChart>
      <c:valAx>
        <c:axId val="160810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6864"/>
        <c:crosses val="autoZero"/>
        <c:crossBetween val="midCat"/>
      </c:valAx>
      <c:valAx>
        <c:axId val="8023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0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165953</xdr:colOff>
      <xdr:row>3</xdr:row>
      <xdr:rowOff>134258</xdr:rowOff>
    </xdr:from>
    <xdr:to>
      <xdr:col>17</xdr:col>
      <xdr:colOff>445033</xdr:colOff>
      <xdr:row>20</xdr:row>
      <xdr:rowOff>93917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A2C16-F9B0-4237-BC06-EA04FE636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278013</xdr:colOff>
      <xdr:row>27</xdr:row>
      <xdr:rowOff>170222</xdr:rowOff>
    </xdr:from>
    <xdr:to>
      <xdr:col>5</xdr:col>
      <xdr:colOff>733591</xdr:colOff>
      <xdr:row>30</xdr:row>
      <xdr:rowOff>27908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49BDB-7553-459F-AFB6-4B01E8C1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3" y="5313722"/>
          <a:ext cx="5135922" cy="42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4535</xdr:colOff>
      <xdr:row>30</xdr:row>
      <xdr:rowOff>166006</xdr:rowOff>
    </xdr:from>
    <xdr:to>
      <xdr:col>5</xdr:col>
      <xdr:colOff>748392</xdr:colOff>
      <xdr:row>46</xdr:row>
      <xdr:rowOff>6349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B6E431-3FEE-4FAD-9EDF-E823FA6CE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811892</xdr:colOff>
      <xdr:row>30</xdr:row>
      <xdr:rowOff>129721</xdr:rowOff>
    </xdr:from>
    <xdr:to>
      <xdr:col>11</xdr:col>
      <xdr:colOff>303893</xdr:colOff>
      <xdr:row>45</xdr:row>
      <xdr:rowOff>151492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CA53F-7BB2-4FD5-9426-800EEC37C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358322</xdr:colOff>
      <xdr:row>30</xdr:row>
      <xdr:rowOff>138793</xdr:rowOff>
    </xdr:from>
    <xdr:to>
      <xdr:col>19</xdr:col>
      <xdr:colOff>68036</xdr:colOff>
      <xdr:row>45</xdr:row>
      <xdr:rowOff>160564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53C47B-6EF5-4140-8AE2-64270FE42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26</xdr:row>
      <xdr:rowOff>20865</xdr:rowOff>
    </xdr:from>
    <xdr:to>
      <xdr:col>6</xdr:col>
      <xdr:colOff>204107</xdr:colOff>
      <xdr:row>40</xdr:row>
      <xdr:rowOff>97065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1E8E9-3B59-BB46-B250-7DDD824E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ths.qmul.ac.uk/~bb/TimeSeries/TS_Chapter2_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B88-D41A-4529-91DD-43761C4E13AA}">
  <dimension ref="A1:J29"/>
  <sheetViews>
    <sheetView topLeftCell="A14" zoomScale="140" zoomScaleNormal="140" workbookViewId="0">
      <selection activeCell="C2" sqref="C2:C25"/>
    </sheetView>
  </sheetViews>
  <sheetFormatPr baseColWidth="10" defaultColWidth="8.83203125" defaultRowHeight="15" x14ac:dyDescent="0.2"/>
  <cols>
    <col min="2" max="2" width="18.5" customWidth="1"/>
    <col min="3" max="3" width="16.5" customWidth="1"/>
    <col min="4" max="4" width="13.5" bestFit="1" customWidth="1"/>
    <col min="5" max="5" width="11.83203125" bestFit="1" customWidth="1"/>
    <col min="6" max="6" width="16.83203125" bestFit="1" customWidth="1"/>
    <col min="8" max="8" width="20.1640625" customWidth="1"/>
    <col min="9" max="9" width="21.33203125" customWidth="1"/>
    <col min="10" max="10" width="15.5" bestFit="1" customWidth="1"/>
  </cols>
  <sheetData>
    <row r="1" spans="1:10" s="2" customFormat="1" x14ac:dyDescent="0.2">
      <c r="A1" s="2" t="s">
        <v>0</v>
      </c>
      <c r="B1" s="2" t="s">
        <v>13</v>
      </c>
      <c r="C1" s="2" t="s">
        <v>7</v>
      </c>
      <c r="D1" s="4" t="s">
        <v>1</v>
      </c>
      <c r="E1" s="4" t="s">
        <v>2</v>
      </c>
      <c r="F1" s="2" t="s">
        <v>8</v>
      </c>
      <c r="G1" s="2" t="s">
        <v>6</v>
      </c>
      <c r="H1" s="2" t="s">
        <v>9</v>
      </c>
      <c r="I1" s="2" t="s">
        <v>10</v>
      </c>
      <c r="J1" s="2" t="s">
        <v>12</v>
      </c>
    </row>
    <row r="2" spans="1:10" ht="16" x14ac:dyDescent="0.2">
      <c r="A2">
        <v>1</v>
      </c>
      <c r="B2">
        <v>386</v>
      </c>
      <c r="D2" s="5"/>
      <c r="E2" s="6">
        <v>434.70319348778958</v>
      </c>
      <c r="F2" s="3">
        <f>B2-$C$4</f>
        <v>-13.25</v>
      </c>
      <c r="G2" s="14">
        <f>AVERAGE(B2,B6,B10,B14,B18,B22)-AVERAGE($C$4,$C$8,$C$12,$C$16,$C$20,$C$24)</f>
        <v>-26.791666666666686</v>
      </c>
      <c r="H2" s="3">
        <f xml:space="preserve"> B2 - G2</f>
        <v>412.79166666666669</v>
      </c>
      <c r="I2" s="3">
        <f xml:space="preserve"> F2 - G2</f>
        <v>13.541666666666686</v>
      </c>
      <c r="J2" s="3">
        <f>B2-I2</f>
        <v>372.45833333333331</v>
      </c>
    </row>
    <row r="3" spans="1:10" ht="16" x14ac:dyDescent="0.2">
      <c r="A3">
        <v>2</v>
      </c>
      <c r="B3">
        <v>398</v>
      </c>
      <c r="D3" s="5"/>
      <c r="E3" s="6">
        <v>448.21728240450841</v>
      </c>
      <c r="F3" s="3">
        <f t="shared" ref="F3:F4" si="0">B3-$C$4</f>
        <v>-1.25</v>
      </c>
      <c r="G3" s="14">
        <f t="shared" ref="G3:G5" si="1">AVERAGE(B3,B7,B11,B15,B19,B23)-AVERAGE($C$4,$C$8,$C$12,$C$16,$C$20,$C$24)</f>
        <v>7.0416666666666856</v>
      </c>
      <c r="H3" s="3">
        <f t="shared" ref="H3:H5" si="2" xml:space="preserve"> B3 - G3</f>
        <v>390.95833333333331</v>
      </c>
      <c r="I3" s="3">
        <f t="shared" ref="I3:I5" si="3" xml:space="preserve"> F3 - G3</f>
        <v>-8.2916666666666856</v>
      </c>
      <c r="J3" s="3">
        <f t="shared" ref="J3:J25" si="4">B3-I3</f>
        <v>406.29166666666669</v>
      </c>
    </row>
    <row r="4" spans="1:10" ht="16" x14ac:dyDescent="0.2">
      <c r="A4">
        <v>3</v>
      </c>
      <c r="B4">
        <v>416</v>
      </c>
      <c r="C4" s="8">
        <v>399.25</v>
      </c>
      <c r="D4" s="7">
        <v>0.88796219071448435</v>
      </c>
      <c r="E4" s="6">
        <v>468.48841577958672</v>
      </c>
      <c r="F4" s="3">
        <f t="shared" si="0"/>
        <v>16.75</v>
      </c>
      <c r="G4" s="14">
        <f t="shared" si="1"/>
        <v>32.375</v>
      </c>
      <c r="H4" s="3">
        <f t="shared" si="2"/>
        <v>383.625</v>
      </c>
      <c r="I4" s="3">
        <f t="shared" si="3"/>
        <v>-15.625</v>
      </c>
      <c r="J4" s="3">
        <f t="shared" si="4"/>
        <v>431.625</v>
      </c>
    </row>
    <row r="5" spans="1:10" ht="16" x14ac:dyDescent="0.2">
      <c r="A5">
        <v>4</v>
      </c>
      <c r="B5">
        <v>397</v>
      </c>
      <c r="D5" s="7"/>
      <c r="E5" s="6">
        <v>447.09110832811518</v>
      </c>
      <c r="F5" s="3">
        <f>B5-$C$4</f>
        <v>-2.25</v>
      </c>
      <c r="G5" s="14">
        <f t="shared" si="1"/>
        <v>-12.625</v>
      </c>
      <c r="H5" s="3">
        <f t="shared" si="2"/>
        <v>409.625</v>
      </c>
      <c r="I5" s="3">
        <f t="shared" si="3"/>
        <v>10.375</v>
      </c>
      <c r="J5" s="3">
        <f t="shared" si="4"/>
        <v>386.625</v>
      </c>
    </row>
    <row r="6" spans="1:10" s="1" customFormat="1" x14ac:dyDescent="0.2">
      <c r="A6" s="1">
        <v>5</v>
      </c>
      <c r="B6" s="1">
        <v>402</v>
      </c>
      <c r="D6" s="10"/>
      <c r="E6" s="11">
        <v>425.04232804232805</v>
      </c>
      <c r="F6" s="3">
        <f t="shared" ref="F6:F8" si="5">B6-$C$8</f>
        <v>-23.25</v>
      </c>
      <c r="H6" s="3">
        <f xml:space="preserve"> B6 - G2</f>
        <v>428.79166666666669</v>
      </c>
      <c r="I6" s="3">
        <f xml:space="preserve"> F6 - G2</f>
        <v>3.5416666666666856</v>
      </c>
      <c r="J6" s="3">
        <f t="shared" si="4"/>
        <v>398.45833333333331</v>
      </c>
    </row>
    <row r="7" spans="1:10" s="1" customFormat="1" x14ac:dyDescent="0.2">
      <c r="A7" s="1">
        <v>6</v>
      </c>
      <c r="B7" s="1">
        <v>429</v>
      </c>
      <c r="D7" s="10"/>
      <c r="E7" s="11">
        <v>453.58994708994709</v>
      </c>
      <c r="F7" s="3">
        <f t="shared" si="5"/>
        <v>3.75</v>
      </c>
      <c r="H7" s="3">
        <f t="shared" ref="H7:H9" si="6" xml:space="preserve"> B7 - G3</f>
        <v>421.95833333333331</v>
      </c>
      <c r="I7" s="3">
        <f t="shared" ref="I7:I9" si="7" xml:space="preserve"> F7 - G3</f>
        <v>-3.2916666666666856</v>
      </c>
      <c r="J7" s="3">
        <f t="shared" si="4"/>
        <v>432.29166666666669</v>
      </c>
    </row>
    <row r="8" spans="1:10" s="1" customFormat="1" x14ac:dyDescent="0.2">
      <c r="A8" s="1">
        <v>7</v>
      </c>
      <c r="B8" s="1">
        <v>452</v>
      </c>
      <c r="C8" s="12">
        <v>425.25</v>
      </c>
      <c r="D8" s="10">
        <v>0.94578815679733108</v>
      </c>
      <c r="E8" s="11">
        <v>477.90828924162258</v>
      </c>
      <c r="F8" s="3">
        <f t="shared" si="5"/>
        <v>26.75</v>
      </c>
      <c r="H8" s="3">
        <f t="shared" si="6"/>
        <v>419.625</v>
      </c>
      <c r="I8" s="3">
        <f t="shared" si="7"/>
        <v>-5.625</v>
      </c>
      <c r="J8" s="3">
        <f t="shared" si="4"/>
        <v>457.625</v>
      </c>
    </row>
    <row r="9" spans="1:10" s="1" customFormat="1" x14ac:dyDescent="0.2">
      <c r="A9" s="1">
        <v>8</v>
      </c>
      <c r="B9" s="1">
        <v>418</v>
      </c>
      <c r="D9" s="10"/>
      <c r="E9" s="11">
        <v>441.95943562610233</v>
      </c>
      <c r="F9" s="3">
        <f>B9-$C$8</f>
        <v>-7.25</v>
      </c>
      <c r="H9" s="3">
        <f t="shared" si="6"/>
        <v>430.625</v>
      </c>
      <c r="I9" s="3">
        <f t="shared" si="7"/>
        <v>5.375</v>
      </c>
      <c r="J9" s="3">
        <f t="shared" si="4"/>
        <v>412.625</v>
      </c>
    </row>
    <row r="10" spans="1:10" x14ac:dyDescent="0.2">
      <c r="A10">
        <v>9</v>
      </c>
      <c r="B10">
        <v>409</v>
      </c>
      <c r="D10" s="7"/>
      <c r="E10" s="6">
        <v>428.16443538998834</v>
      </c>
      <c r="F10" s="3">
        <f t="shared" ref="F10:F12" si="8">B10-$C$12</f>
        <v>-20.5</v>
      </c>
      <c r="H10" s="3">
        <f xml:space="preserve"> B10 - G2</f>
        <v>435.79166666666669</v>
      </c>
      <c r="I10" s="3">
        <f xml:space="preserve"> F10 - G2</f>
        <v>6.2916666666666856</v>
      </c>
      <c r="J10" s="3">
        <f t="shared" si="4"/>
        <v>402.70833333333331</v>
      </c>
    </row>
    <row r="11" spans="1:10" x14ac:dyDescent="0.2">
      <c r="A11">
        <v>10</v>
      </c>
      <c r="B11">
        <v>437</v>
      </c>
      <c r="D11" s="7"/>
      <c r="E11" s="6">
        <v>457.47642607683349</v>
      </c>
      <c r="F11" s="3">
        <f t="shared" si="8"/>
        <v>7.5</v>
      </c>
      <c r="H11" s="3">
        <f t="shared" ref="H11:H13" si="9" xml:space="preserve"> B11 - G3</f>
        <v>429.95833333333331</v>
      </c>
      <c r="I11" s="3">
        <f t="shared" ref="I11:I13" si="10" xml:space="preserve"> F11 - G3</f>
        <v>0.45833333333331439</v>
      </c>
      <c r="J11" s="3">
        <f t="shared" si="4"/>
        <v>436.54166666666669</v>
      </c>
    </row>
    <row r="12" spans="1:10" x14ac:dyDescent="0.2">
      <c r="A12">
        <v>11</v>
      </c>
      <c r="B12">
        <v>455</v>
      </c>
      <c r="C12" s="8">
        <v>429.5</v>
      </c>
      <c r="D12" s="7">
        <v>0.95524047817625801</v>
      </c>
      <c r="E12" s="6">
        <v>476.319848661234</v>
      </c>
      <c r="F12" s="3">
        <f t="shared" si="8"/>
        <v>25.5</v>
      </c>
      <c r="H12" s="3">
        <f t="shared" si="9"/>
        <v>422.625</v>
      </c>
      <c r="I12" s="3">
        <f t="shared" si="10"/>
        <v>-6.875</v>
      </c>
      <c r="J12" s="3">
        <f t="shared" si="4"/>
        <v>461.875</v>
      </c>
    </row>
    <row r="13" spans="1:10" x14ac:dyDescent="0.2">
      <c r="A13">
        <v>12</v>
      </c>
      <c r="B13">
        <v>417</v>
      </c>
      <c r="D13" s="7"/>
      <c r="E13" s="6">
        <v>436.53928987194411</v>
      </c>
      <c r="F13" s="3">
        <f>B13-$C$12</f>
        <v>-12.5</v>
      </c>
      <c r="H13" s="3">
        <f t="shared" si="9"/>
        <v>429.625</v>
      </c>
      <c r="I13" s="3">
        <f t="shared" si="10"/>
        <v>0.125</v>
      </c>
      <c r="J13" s="3">
        <f t="shared" si="4"/>
        <v>416.875</v>
      </c>
    </row>
    <row r="14" spans="1:10" s="1" customFormat="1" x14ac:dyDescent="0.2">
      <c r="A14" s="1">
        <v>13</v>
      </c>
      <c r="B14" s="1">
        <v>431</v>
      </c>
      <c r="D14" s="10"/>
      <c r="E14" s="11">
        <v>420.82166123778507</v>
      </c>
      <c r="F14" s="3">
        <f t="shared" ref="F14:F16" si="11">B14-$C$16</f>
        <v>-29.5</v>
      </c>
      <c r="H14" s="3">
        <f xml:space="preserve"> B14 - G2</f>
        <v>457.79166666666669</v>
      </c>
      <c r="I14" s="3">
        <f xml:space="preserve"> F14 - G2</f>
        <v>-2.7083333333333144</v>
      </c>
      <c r="J14" s="3">
        <f t="shared" si="4"/>
        <v>433.70833333333331</v>
      </c>
    </row>
    <row r="15" spans="1:10" s="1" customFormat="1" x14ac:dyDescent="0.2">
      <c r="A15" s="1">
        <v>14</v>
      </c>
      <c r="B15" s="1">
        <v>470</v>
      </c>
      <c r="D15" s="10"/>
      <c r="E15" s="11">
        <v>458.90065146579809</v>
      </c>
      <c r="F15" s="3">
        <f t="shared" si="11"/>
        <v>9.5</v>
      </c>
      <c r="H15" s="3">
        <f t="shared" ref="H15:H17" si="12" xml:space="preserve"> B15 - G3</f>
        <v>462.95833333333331</v>
      </c>
      <c r="I15" s="3">
        <f t="shared" ref="I15:I17" si="13" xml:space="preserve"> F15 - G3</f>
        <v>2.4583333333333144</v>
      </c>
      <c r="J15" s="3">
        <f t="shared" si="4"/>
        <v>467.54166666666669</v>
      </c>
    </row>
    <row r="16" spans="1:10" s="1" customFormat="1" x14ac:dyDescent="0.2">
      <c r="A16" s="1">
        <v>15</v>
      </c>
      <c r="B16" s="1">
        <v>499</v>
      </c>
      <c r="C16" s="12">
        <v>460.5</v>
      </c>
      <c r="D16" s="10">
        <v>1.0241868223519599</v>
      </c>
      <c r="E16" s="11">
        <v>487.21579804560264</v>
      </c>
      <c r="F16" s="3">
        <f t="shared" si="11"/>
        <v>38.5</v>
      </c>
      <c r="H16" s="3">
        <f t="shared" si="12"/>
        <v>466.625</v>
      </c>
      <c r="I16" s="3">
        <f t="shared" si="13"/>
        <v>6.125</v>
      </c>
      <c r="J16" s="3">
        <f t="shared" si="4"/>
        <v>492.875</v>
      </c>
    </row>
    <row r="17" spans="1:10" s="1" customFormat="1" x14ac:dyDescent="0.2">
      <c r="A17" s="1">
        <v>16</v>
      </c>
      <c r="B17" s="1">
        <v>442</v>
      </c>
      <c r="D17" s="10"/>
      <c r="E17" s="11">
        <v>431.56188925081437</v>
      </c>
      <c r="F17" s="3">
        <f>B17-$C$16</f>
        <v>-18.5</v>
      </c>
      <c r="H17" s="3">
        <f t="shared" si="12"/>
        <v>454.625</v>
      </c>
      <c r="I17" s="3">
        <f t="shared" si="13"/>
        <v>-5.875</v>
      </c>
      <c r="J17" s="3">
        <f t="shared" si="4"/>
        <v>447.875</v>
      </c>
    </row>
    <row r="18" spans="1:10" x14ac:dyDescent="0.2">
      <c r="A18">
        <v>17</v>
      </c>
      <c r="B18">
        <v>441</v>
      </c>
      <c r="D18" s="7"/>
      <c r="E18" s="6">
        <v>413.73943661971833</v>
      </c>
      <c r="F18" s="3">
        <f t="shared" ref="F18:F20" si="14">B18-$C$20</f>
        <v>-38.25</v>
      </c>
      <c r="H18" s="3">
        <f xml:space="preserve"> B18 - G2</f>
        <v>467.79166666666669</v>
      </c>
      <c r="I18" s="3">
        <f xml:space="preserve"> F18 - G2</f>
        <v>-11.458333333333314</v>
      </c>
      <c r="J18" s="3">
        <f t="shared" si="4"/>
        <v>452.45833333333331</v>
      </c>
    </row>
    <row r="19" spans="1:10" x14ac:dyDescent="0.2">
      <c r="A19">
        <v>18</v>
      </c>
      <c r="B19">
        <v>493</v>
      </c>
      <c r="D19" s="7"/>
      <c r="E19" s="6">
        <v>462.52503912363068</v>
      </c>
      <c r="F19" s="3">
        <f t="shared" si="14"/>
        <v>13.75</v>
      </c>
      <c r="H19" s="3">
        <f t="shared" ref="H19:H21" si="15" xml:space="preserve"> B19 - G3</f>
        <v>485.95833333333331</v>
      </c>
      <c r="I19" s="3">
        <f t="shared" ref="I19:I21" si="16" xml:space="preserve"> F19 - G3</f>
        <v>6.7083333333333144</v>
      </c>
      <c r="J19" s="3">
        <f t="shared" si="4"/>
        <v>486.29166666666669</v>
      </c>
    </row>
    <row r="20" spans="1:10" x14ac:dyDescent="0.2">
      <c r="A20">
        <v>19</v>
      </c>
      <c r="B20">
        <v>521</v>
      </c>
      <c r="C20" s="8">
        <v>479.25</v>
      </c>
      <c r="D20" s="7">
        <v>1.0658882402001668</v>
      </c>
      <c r="E20" s="6">
        <v>488.7942097026604</v>
      </c>
      <c r="F20" s="3">
        <f t="shared" si="14"/>
        <v>41.75</v>
      </c>
      <c r="H20" s="3">
        <f t="shared" si="15"/>
        <v>488.625</v>
      </c>
      <c r="I20" s="3">
        <f t="shared" si="16"/>
        <v>9.375</v>
      </c>
      <c r="J20" s="3">
        <f t="shared" si="4"/>
        <v>511.625</v>
      </c>
    </row>
    <row r="21" spans="1:10" x14ac:dyDescent="0.2">
      <c r="A21">
        <v>20</v>
      </c>
      <c r="B21">
        <v>462</v>
      </c>
      <c r="D21" s="7"/>
      <c r="E21" s="6">
        <v>433.44131455399059</v>
      </c>
      <c r="F21" s="3">
        <f>B21-$C$20</f>
        <v>-17.25</v>
      </c>
      <c r="H21" s="3">
        <f t="shared" si="15"/>
        <v>474.625</v>
      </c>
      <c r="I21" s="3">
        <f t="shared" si="16"/>
        <v>-4.625</v>
      </c>
      <c r="J21" s="3">
        <f t="shared" si="4"/>
        <v>466.625</v>
      </c>
    </row>
    <row r="22" spans="1:10" s="1" customFormat="1" x14ac:dyDescent="0.2">
      <c r="A22" s="1">
        <v>21</v>
      </c>
      <c r="B22" s="1">
        <v>468</v>
      </c>
      <c r="D22" s="10"/>
      <c r="E22" s="11">
        <v>417.50892857142861</v>
      </c>
      <c r="F22" s="3">
        <f t="shared" ref="F22:F24" si="17">B22-$C$24</f>
        <v>-36</v>
      </c>
      <c r="H22" s="3">
        <f xml:space="preserve"> B22 - G2</f>
        <v>494.79166666666669</v>
      </c>
      <c r="I22" s="3">
        <f xml:space="preserve"> F22 - G2</f>
        <v>-9.2083333333333144</v>
      </c>
      <c r="J22" s="3">
        <f t="shared" si="4"/>
        <v>477.20833333333331</v>
      </c>
    </row>
    <row r="23" spans="1:10" s="1" customFormat="1" x14ac:dyDescent="0.2">
      <c r="A23" s="1">
        <v>22</v>
      </c>
      <c r="B23" s="1">
        <v>513</v>
      </c>
      <c r="D23" s="10"/>
      <c r="E23" s="11">
        <v>457.65401785714289</v>
      </c>
      <c r="F23" s="3">
        <f t="shared" si="17"/>
        <v>9</v>
      </c>
      <c r="H23" s="3">
        <f t="shared" ref="H23:H25" si="18" xml:space="preserve"> B23 - G3</f>
        <v>505.95833333333331</v>
      </c>
      <c r="I23" s="3">
        <f t="shared" ref="I23:I25" si="19" xml:space="preserve"> F23 - G3</f>
        <v>1.9583333333333144</v>
      </c>
      <c r="J23" s="3">
        <f t="shared" si="4"/>
        <v>511.04166666666669</v>
      </c>
    </row>
    <row r="24" spans="1:10" s="1" customFormat="1" x14ac:dyDescent="0.2">
      <c r="A24" s="1">
        <v>23</v>
      </c>
      <c r="B24" s="1">
        <v>549</v>
      </c>
      <c r="C24" s="12">
        <v>504</v>
      </c>
      <c r="D24" s="10">
        <v>1.1209341117597997</v>
      </c>
      <c r="E24" s="11">
        <v>489.77008928571433</v>
      </c>
      <c r="F24" s="3">
        <f t="shared" si="17"/>
        <v>45</v>
      </c>
      <c r="H24" s="3">
        <f t="shared" si="18"/>
        <v>516.625</v>
      </c>
      <c r="I24" s="3">
        <f t="shared" si="19"/>
        <v>12.625</v>
      </c>
      <c r="J24" s="3">
        <f t="shared" si="4"/>
        <v>536.375</v>
      </c>
    </row>
    <row r="25" spans="1:10" s="1" customFormat="1" x14ac:dyDescent="0.2">
      <c r="A25" s="1">
        <v>24</v>
      </c>
      <c r="B25" s="1">
        <v>486</v>
      </c>
      <c r="D25" s="13"/>
      <c r="E25" s="11">
        <v>433.56696428571433</v>
      </c>
      <c r="F25" s="3">
        <f>B25-$C$24</f>
        <v>-18</v>
      </c>
      <c r="H25" s="3">
        <f t="shared" si="18"/>
        <v>498.625</v>
      </c>
      <c r="I25" s="3">
        <f t="shared" si="19"/>
        <v>-5.375</v>
      </c>
      <c r="J25" s="3">
        <f t="shared" si="4"/>
        <v>491.375</v>
      </c>
    </row>
    <row r="26" spans="1:10" x14ac:dyDescent="0.2">
      <c r="A26" s="15" t="s">
        <v>11</v>
      </c>
      <c r="B26" s="15"/>
      <c r="C26">
        <v>449.625</v>
      </c>
      <c r="F26">
        <v>0</v>
      </c>
      <c r="G26">
        <v>0</v>
      </c>
      <c r="H26" s="3">
        <f xml:space="preserve"> AVERAGE(H2:H25)</f>
        <v>449.625</v>
      </c>
      <c r="I26" s="3">
        <f xml:space="preserve"> AVERAGE(I2:I25)</f>
        <v>0</v>
      </c>
      <c r="J26">
        <v>449.625</v>
      </c>
    </row>
    <row r="28" spans="1:10" x14ac:dyDescent="0.2">
      <c r="A28" t="s">
        <v>4</v>
      </c>
      <c r="B28" s="9" t="s">
        <v>3</v>
      </c>
    </row>
    <row r="29" spans="1:10" x14ac:dyDescent="0.2">
      <c r="G29" s="2" t="s">
        <v>5</v>
      </c>
    </row>
  </sheetData>
  <mergeCells count="1">
    <mergeCell ref="A26:B26"/>
  </mergeCells>
  <hyperlinks>
    <hyperlink ref="B28" r:id="rId1" xr:uid="{3DD90E48-FD2D-461C-A848-9208FB0BD6F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B099-04DB-0845-8EE5-A63F8EFDD4BE}">
  <dimension ref="A1:Q26"/>
  <sheetViews>
    <sheetView tabSelected="1" zoomScale="140" zoomScaleNormal="140" workbookViewId="0">
      <selection activeCell="O26" sqref="O26"/>
    </sheetView>
  </sheetViews>
  <sheetFormatPr baseColWidth="10" defaultRowHeight="15" x14ac:dyDescent="0.2"/>
  <sheetData>
    <row r="1" spans="1:17" x14ac:dyDescent="0.2">
      <c r="A1" t="s">
        <v>0</v>
      </c>
      <c r="B1" t="s">
        <v>14</v>
      </c>
      <c r="D1" t="s">
        <v>15</v>
      </c>
      <c r="E1" t="s">
        <v>18</v>
      </c>
      <c r="F1" t="s">
        <v>19</v>
      </c>
      <c r="H1" t="s">
        <v>16</v>
      </c>
      <c r="I1" t="s">
        <v>20</v>
      </c>
      <c r="J1" t="s">
        <v>21</v>
      </c>
      <c r="L1" t="s">
        <v>17</v>
      </c>
      <c r="M1" t="s">
        <v>22</v>
      </c>
      <c r="N1" t="s">
        <v>23</v>
      </c>
      <c r="P1" t="s">
        <v>24</v>
      </c>
      <c r="Q1" t="s">
        <v>25</v>
      </c>
    </row>
    <row r="2" spans="1:17" x14ac:dyDescent="0.2">
      <c r="A2">
        <v>1</v>
      </c>
      <c r="B2">
        <v>386</v>
      </c>
      <c r="L2">
        <v>386</v>
      </c>
      <c r="M2">
        <f t="shared" ref="M2:M4" si="0" xml:space="preserve"> $B2 - L2</f>
        <v>0</v>
      </c>
      <c r="N2" cm="1">
        <f t="array" ref="N2" xml:space="preserve"> SUM(ABS($M$2:M2))/$A2</f>
        <v>0</v>
      </c>
    </row>
    <row r="3" spans="1:17" x14ac:dyDescent="0.2">
      <c r="A3">
        <v>2</v>
      </c>
      <c r="B3">
        <v>398</v>
      </c>
      <c r="L3">
        <f t="shared" ref="L3:L25" si="1">L2+0.8*(B2-L2)</f>
        <v>386</v>
      </c>
      <c r="M3">
        <f t="shared" si="0"/>
        <v>12</v>
      </c>
      <c r="N3" cm="1">
        <f t="array" ref="N3" xml:space="preserve"> SUM(ABS($M$2:M3))/$A3</f>
        <v>6</v>
      </c>
    </row>
    <row r="4" spans="1:17" x14ac:dyDescent="0.2">
      <c r="A4">
        <v>3</v>
      </c>
      <c r="B4">
        <v>416</v>
      </c>
      <c r="L4">
        <f t="shared" si="1"/>
        <v>395.6</v>
      </c>
      <c r="M4">
        <f t="shared" si="0"/>
        <v>20.399999999999977</v>
      </c>
      <c r="N4" cm="1">
        <f t="array" ref="N4" xml:space="preserve"> SUM(ABS($M$2:M4))/$A4</f>
        <v>10.799999999999992</v>
      </c>
      <c r="O4">
        <v>1</v>
      </c>
      <c r="P4" s="8">
        <v>399.25</v>
      </c>
      <c r="Q4">
        <v>25</v>
      </c>
    </row>
    <row r="5" spans="1:17" x14ac:dyDescent="0.2">
      <c r="A5">
        <v>4</v>
      </c>
      <c r="B5">
        <v>397</v>
      </c>
      <c r="D5">
        <f xml:space="preserve"> AVERAGE(B2:B4)</f>
        <v>400</v>
      </c>
      <c r="E5">
        <f xml:space="preserve"> B5 - D5</f>
        <v>-3</v>
      </c>
      <c r="F5" cm="1">
        <f t="array" ref="F5" xml:space="preserve"> SUM(ABS($E$5:E5))/$A5</f>
        <v>0.75</v>
      </c>
      <c r="H5">
        <f xml:space="preserve"> SUM(0.5*B2, 0.3*B3, 0.2*B4)</f>
        <v>395.59999999999997</v>
      </c>
      <c r="I5">
        <f xml:space="preserve"> $B5 - H5</f>
        <v>1.4000000000000341</v>
      </c>
      <c r="J5" cm="1">
        <f t="array" ref="J5" xml:space="preserve"> SUM(ABS($I$5:I5))/$A5</f>
        <v>0.35000000000000853</v>
      </c>
      <c r="L5">
        <f t="shared" si="1"/>
        <v>411.92</v>
      </c>
      <c r="M5">
        <f xml:space="preserve"> $B5 - L5</f>
        <v>-14.920000000000016</v>
      </c>
      <c r="N5" cm="1">
        <f t="array" ref="N5" xml:space="preserve"> SUM(ABS($M$2:M5))/$A5</f>
        <v>11.829999999999998</v>
      </c>
    </row>
    <row r="6" spans="1:17" x14ac:dyDescent="0.2">
      <c r="A6">
        <v>5</v>
      </c>
      <c r="B6">
        <v>402</v>
      </c>
      <c r="D6">
        <f t="shared" ref="D6:D25" si="2" xml:space="preserve"> AVERAGE(B3:B5)</f>
        <v>403.66666666666669</v>
      </c>
      <c r="E6">
        <f t="shared" ref="E6:E25" si="3" xml:space="preserve"> B6 - D6</f>
        <v>-1.6666666666666856</v>
      </c>
      <c r="F6" cm="1">
        <f t="array" ref="F6" xml:space="preserve"> SUM(ABS($E$5:E6))/$A6</f>
        <v>0.93333333333333712</v>
      </c>
      <c r="H6">
        <f t="shared" ref="H6:H25" si="4" xml:space="preserve"> SUM(0.5*B3, 0.3*B4, 0.2*B5)</f>
        <v>403.20000000000005</v>
      </c>
      <c r="I6">
        <f t="shared" ref="I6:I25" si="5" xml:space="preserve"> $B6 - H6</f>
        <v>-1.2000000000000455</v>
      </c>
      <c r="J6" cm="1">
        <f t="array" ref="J6" xml:space="preserve"> SUM(ABS($I$5:I6))/$A6</f>
        <v>0.52000000000001589</v>
      </c>
      <c r="L6">
        <f t="shared" si="1"/>
        <v>399.98399999999998</v>
      </c>
      <c r="M6">
        <f t="shared" ref="M6:M24" si="6" xml:space="preserve"> $B6 - L6</f>
        <v>2.0160000000000196</v>
      </c>
      <c r="N6" cm="1">
        <f t="array" ref="N6" xml:space="preserve"> SUM(ABS($M$2:M6))/$A6</f>
        <v>9.8672000000000022</v>
      </c>
      <c r="P6" s="1"/>
    </row>
    <row r="7" spans="1:17" x14ac:dyDescent="0.2">
      <c r="A7">
        <v>6</v>
      </c>
      <c r="B7">
        <v>429</v>
      </c>
      <c r="D7">
        <f t="shared" si="2"/>
        <v>405</v>
      </c>
      <c r="E7">
        <f t="shared" si="3"/>
        <v>24</v>
      </c>
      <c r="F7" cm="1">
        <f t="array" ref="F7" xml:space="preserve"> SUM(ABS($E$5:E7))/$A7</f>
        <v>4.7777777777777812</v>
      </c>
      <c r="H7">
        <f t="shared" si="4"/>
        <v>407.5</v>
      </c>
      <c r="I7">
        <f t="shared" si="5"/>
        <v>21.5</v>
      </c>
      <c r="J7" cm="1">
        <f t="array" ref="J7" xml:space="preserve"> SUM(ABS($I$5:I7))/$A7</f>
        <v>4.0166666666666799</v>
      </c>
      <c r="L7">
        <f t="shared" si="1"/>
        <v>401.59679999999997</v>
      </c>
      <c r="M7">
        <f t="shared" si="6"/>
        <v>27.403200000000027</v>
      </c>
      <c r="N7" cm="1">
        <f t="array" ref="N7" xml:space="preserve"> SUM(ABS($M$2:M7))/$A7</f>
        <v>12.789866666666674</v>
      </c>
      <c r="P7" s="1"/>
    </row>
    <row r="8" spans="1:17" x14ac:dyDescent="0.2">
      <c r="A8">
        <v>7</v>
      </c>
      <c r="B8">
        <v>452</v>
      </c>
      <c r="D8">
        <f t="shared" si="2"/>
        <v>409.33333333333331</v>
      </c>
      <c r="E8">
        <f t="shared" si="3"/>
        <v>42.666666666666686</v>
      </c>
      <c r="F8" cm="1">
        <f t="array" ref="F8" xml:space="preserve"> SUM(ABS($E$5:E8))/$A8</f>
        <v>10.190476190476195</v>
      </c>
      <c r="H8">
        <f t="shared" si="4"/>
        <v>404.90000000000003</v>
      </c>
      <c r="I8">
        <f t="shared" si="5"/>
        <v>47.099999999999966</v>
      </c>
      <c r="J8" cm="1">
        <f t="array" ref="J8" xml:space="preserve"> SUM(ABS($I$5:I8))/$A8</f>
        <v>10.171428571428578</v>
      </c>
      <c r="L8">
        <f t="shared" si="1"/>
        <v>423.51936000000001</v>
      </c>
      <c r="M8">
        <f t="shared" si="6"/>
        <v>28.480639999999994</v>
      </c>
      <c r="N8" cm="1">
        <f t="array" ref="N8" xml:space="preserve"> SUM(ABS($M$2:M8))/$A8</f>
        <v>15.03140571428572</v>
      </c>
      <c r="O8">
        <v>2</v>
      </c>
      <c r="P8" s="12">
        <v>425.25</v>
      </c>
      <c r="Q8">
        <v>26</v>
      </c>
    </row>
    <row r="9" spans="1:17" x14ac:dyDescent="0.2">
      <c r="A9">
        <v>8</v>
      </c>
      <c r="B9">
        <v>418</v>
      </c>
      <c r="D9">
        <f t="shared" si="2"/>
        <v>427.66666666666669</v>
      </c>
      <c r="E9">
        <f t="shared" si="3"/>
        <v>-9.6666666666666856</v>
      </c>
      <c r="F9" cm="1">
        <f t="array" ref="F9" xml:space="preserve"> SUM(ABS($E$5:E9))/$A9</f>
        <v>10.125000000000007</v>
      </c>
      <c r="H9">
        <f t="shared" si="4"/>
        <v>420.1</v>
      </c>
      <c r="I9">
        <f t="shared" si="5"/>
        <v>-2.1000000000000227</v>
      </c>
      <c r="J9" cm="1">
        <f t="array" ref="J9" xml:space="preserve"> SUM(ABS($I$5:I9))/$A9</f>
        <v>9.1625000000000085</v>
      </c>
      <c r="L9">
        <f t="shared" si="1"/>
        <v>446.30387200000001</v>
      </c>
      <c r="M9">
        <f t="shared" si="6"/>
        <v>-28.303872000000013</v>
      </c>
      <c r="N9" cm="1">
        <f t="array" ref="N9" xml:space="preserve"> SUM(ABS($M$2:M9))/$A9</f>
        <v>16.690464000000006</v>
      </c>
      <c r="P9" s="1"/>
    </row>
    <row r="10" spans="1:17" x14ac:dyDescent="0.2">
      <c r="A10">
        <v>9</v>
      </c>
      <c r="B10">
        <v>409</v>
      </c>
      <c r="D10">
        <f t="shared" si="2"/>
        <v>433</v>
      </c>
      <c r="E10">
        <f t="shared" si="3"/>
        <v>-24</v>
      </c>
      <c r="F10" cm="1">
        <f t="array" ref="F10" xml:space="preserve"> SUM(ABS($E$5:E10))/$A10</f>
        <v>11.666666666666673</v>
      </c>
      <c r="H10">
        <f t="shared" si="4"/>
        <v>433.70000000000005</v>
      </c>
      <c r="I10">
        <f t="shared" si="5"/>
        <v>-24.700000000000045</v>
      </c>
      <c r="J10" cm="1">
        <f t="array" ref="J10" xml:space="preserve"> SUM(ABS($I$5:I10))/$A10</f>
        <v>10.888888888888902</v>
      </c>
      <c r="L10">
        <f t="shared" si="1"/>
        <v>423.66077439999998</v>
      </c>
      <c r="M10">
        <f t="shared" si="6"/>
        <v>-14.66077439999998</v>
      </c>
      <c r="N10" cm="1">
        <f t="array" ref="N10" xml:space="preserve"> SUM(ABS($M$2:M10))/$A10</f>
        <v>16.464942933333337</v>
      </c>
    </row>
    <row r="11" spans="1:17" x14ac:dyDescent="0.2">
      <c r="A11">
        <v>10</v>
      </c>
      <c r="B11">
        <v>437</v>
      </c>
      <c r="D11">
        <f t="shared" si="2"/>
        <v>426.33333333333331</v>
      </c>
      <c r="E11">
        <f t="shared" si="3"/>
        <v>10.666666666666686</v>
      </c>
      <c r="F11" cm="1">
        <f t="array" ref="F11" xml:space="preserve"> SUM(ABS($E$5:E11))/$A11</f>
        <v>11.566666666666674</v>
      </c>
      <c r="H11">
        <f t="shared" si="4"/>
        <v>433.2</v>
      </c>
      <c r="I11">
        <f t="shared" si="5"/>
        <v>3.8000000000000114</v>
      </c>
      <c r="J11" cm="1">
        <f t="array" ref="J11" xml:space="preserve"> SUM(ABS($I$5:I11))/$A11</f>
        <v>10.180000000000012</v>
      </c>
      <c r="L11">
        <f t="shared" si="1"/>
        <v>411.93215487999998</v>
      </c>
      <c r="M11">
        <f t="shared" si="6"/>
        <v>25.067845120000015</v>
      </c>
      <c r="N11" cm="1">
        <f t="array" ref="N11" xml:space="preserve"> SUM(ABS($M$2:M11))/$A11</f>
        <v>17.325233152000003</v>
      </c>
    </row>
    <row r="12" spans="1:17" x14ac:dyDescent="0.2">
      <c r="A12">
        <v>11</v>
      </c>
      <c r="B12">
        <v>455</v>
      </c>
      <c r="D12">
        <f t="shared" si="2"/>
        <v>421.33333333333331</v>
      </c>
      <c r="E12">
        <f t="shared" si="3"/>
        <v>33.666666666666686</v>
      </c>
      <c r="F12" cm="1">
        <f t="array" ref="F12" xml:space="preserve"> SUM(ABS($E$5:E12))/$A12</f>
        <v>13.575757575757585</v>
      </c>
      <c r="H12">
        <f t="shared" si="4"/>
        <v>419.1</v>
      </c>
      <c r="I12">
        <f t="shared" si="5"/>
        <v>35.899999999999977</v>
      </c>
      <c r="J12" cm="1">
        <f t="array" ref="J12" xml:space="preserve"> SUM(ABS($I$5:I12))/$A12</f>
        <v>12.518181818181828</v>
      </c>
      <c r="L12">
        <f t="shared" si="1"/>
        <v>431.98643097600001</v>
      </c>
      <c r="M12">
        <f t="shared" si="6"/>
        <v>23.013569023999992</v>
      </c>
      <c r="N12" cm="1">
        <f t="array" ref="N12" xml:space="preserve"> SUM(ABS($M$2:M12))/$A12</f>
        <v>17.842354594909093</v>
      </c>
      <c r="O12">
        <v>3</v>
      </c>
      <c r="P12" s="8">
        <v>429.5</v>
      </c>
      <c r="Q12">
        <v>27</v>
      </c>
    </row>
    <row r="13" spans="1:17" x14ac:dyDescent="0.2">
      <c r="A13">
        <v>12</v>
      </c>
      <c r="B13">
        <v>417</v>
      </c>
      <c r="D13">
        <f t="shared" si="2"/>
        <v>433.66666666666669</v>
      </c>
      <c r="E13">
        <f t="shared" si="3"/>
        <v>-16.666666666666686</v>
      </c>
      <c r="F13" cm="1">
        <f t="array" ref="F13" xml:space="preserve"> SUM(ABS($E$5:E13))/$A13</f>
        <v>13.833333333333343</v>
      </c>
      <c r="H13">
        <f t="shared" si="4"/>
        <v>426.6</v>
      </c>
      <c r="I13">
        <f t="shared" si="5"/>
        <v>-9.6000000000000227</v>
      </c>
      <c r="J13" cm="1">
        <f t="array" ref="J13" xml:space="preserve"> SUM(ABS($I$5:I13))/$A13</f>
        <v>12.275000000000011</v>
      </c>
      <c r="L13">
        <f t="shared" si="1"/>
        <v>450.39728619520002</v>
      </c>
      <c r="M13">
        <f t="shared" si="6"/>
        <v>-33.397286195200024</v>
      </c>
      <c r="N13" cm="1">
        <f t="array" ref="N13" xml:space="preserve"> SUM(ABS($M$2:M13))/$A13</f>
        <v>19.138598894933338</v>
      </c>
    </row>
    <row r="14" spans="1:17" x14ac:dyDescent="0.2">
      <c r="A14">
        <v>13</v>
      </c>
      <c r="B14">
        <v>431</v>
      </c>
      <c r="D14">
        <f t="shared" si="2"/>
        <v>436.33333333333331</v>
      </c>
      <c r="E14">
        <f t="shared" si="3"/>
        <v>-5.3333333333333144</v>
      </c>
      <c r="F14" cm="1">
        <f t="array" ref="F14" xml:space="preserve"> SUM(ABS($E$5:E14))/$A14</f>
        <v>13.179487179487186</v>
      </c>
      <c r="H14">
        <f t="shared" si="4"/>
        <v>438.4</v>
      </c>
      <c r="I14">
        <f t="shared" si="5"/>
        <v>-7.3999999999999773</v>
      </c>
      <c r="J14" cm="1">
        <f t="array" ref="J14" xml:space="preserve"> SUM(ABS($I$5:I14))/$A14</f>
        <v>11.900000000000007</v>
      </c>
      <c r="L14">
        <f t="shared" si="1"/>
        <v>423.67945723904</v>
      </c>
      <c r="M14">
        <f t="shared" si="6"/>
        <v>7.3205427609599951</v>
      </c>
      <c r="N14" cm="1">
        <f t="array" ref="N14" xml:space="preserve"> SUM(ABS($M$2:M14))/$A14</f>
        <v>18.229517653858466</v>
      </c>
      <c r="P14" s="1"/>
    </row>
    <row r="15" spans="1:17" x14ac:dyDescent="0.2">
      <c r="A15">
        <v>14</v>
      </c>
      <c r="B15">
        <v>470</v>
      </c>
      <c r="D15">
        <f t="shared" si="2"/>
        <v>434.33333333333331</v>
      </c>
      <c r="E15">
        <f t="shared" si="3"/>
        <v>35.666666666666686</v>
      </c>
      <c r="F15" cm="1">
        <f t="array" ref="F15" xml:space="preserve"> SUM(ABS($E$5:E15))/$A15</f>
        <v>14.785714285714294</v>
      </c>
      <c r="H15">
        <f t="shared" si="4"/>
        <v>438.8</v>
      </c>
      <c r="I15">
        <f t="shared" si="5"/>
        <v>31.199999999999989</v>
      </c>
      <c r="J15" cm="1">
        <f t="array" ref="J15" xml:space="preserve"> SUM(ABS($I$5:I15))/$A15</f>
        <v>13.278571428571436</v>
      </c>
      <c r="L15">
        <f t="shared" si="1"/>
        <v>429.53589144780801</v>
      </c>
      <c r="M15">
        <f t="shared" si="6"/>
        <v>40.464108552191988</v>
      </c>
      <c r="N15" cm="1">
        <f t="array" ref="N15" xml:space="preserve"> SUM(ABS($M$2:M15))/$A15</f>
        <v>19.817702718025146</v>
      </c>
      <c r="P15" s="1"/>
    </row>
    <row r="16" spans="1:17" x14ac:dyDescent="0.2">
      <c r="A16">
        <v>15</v>
      </c>
      <c r="B16">
        <v>499</v>
      </c>
      <c r="D16">
        <f t="shared" si="2"/>
        <v>439.33333333333331</v>
      </c>
      <c r="E16">
        <f t="shared" si="3"/>
        <v>59.666666666666686</v>
      </c>
      <c r="F16" cm="1">
        <f t="array" ref="F16" xml:space="preserve"> SUM(ABS($E$5:E16))/$A16</f>
        <v>17.777777777777786</v>
      </c>
      <c r="H16">
        <f t="shared" si="4"/>
        <v>431.79999999999995</v>
      </c>
      <c r="I16">
        <f t="shared" si="5"/>
        <v>67.200000000000045</v>
      </c>
      <c r="J16" cm="1">
        <f t="array" ref="J16" xml:space="preserve"> SUM(ABS($I$5:I16))/$A16</f>
        <v>16.873333333333342</v>
      </c>
      <c r="L16">
        <f t="shared" si="1"/>
        <v>461.90717828956161</v>
      </c>
      <c r="M16">
        <f t="shared" si="6"/>
        <v>37.092821710438386</v>
      </c>
      <c r="N16" cm="1">
        <f t="array" ref="N16" xml:space="preserve"> SUM(ABS($M$2:M16))/$A16</f>
        <v>20.969377317519363</v>
      </c>
      <c r="O16">
        <v>4</v>
      </c>
      <c r="P16" s="12">
        <v>460.5</v>
      </c>
      <c r="Q16">
        <v>28</v>
      </c>
    </row>
    <row r="17" spans="1:17" x14ac:dyDescent="0.2">
      <c r="A17">
        <v>16</v>
      </c>
      <c r="B17">
        <v>442</v>
      </c>
      <c r="D17">
        <f t="shared" si="2"/>
        <v>466.66666666666669</v>
      </c>
      <c r="E17">
        <f t="shared" si="3"/>
        <v>-24.666666666666686</v>
      </c>
      <c r="F17" cm="1">
        <f t="array" ref="F17" xml:space="preserve"> SUM(ABS($E$5:E17))/$A17</f>
        <v>18.208333333333343</v>
      </c>
      <c r="H17">
        <f t="shared" si="4"/>
        <v>456.3</v>
      </c>
      <c r="I17">
        <f t="shared" si="5"/>
        <v>-14.300000000000011</v>
      </c>
      <c r="J17" cm="1">
        <f t="array" ref="J17" xml:space="preserve"> SUM(ABS($I$5:I17))/$A17</f>
        <v>16.712500000000009</v>
      </c>
      <c r="L17">
        <f t="shared" si="1"/>
        <v>491.58143565791232</v>
      </c>
      <c r="M17">
        <f t="shared" si="6"/>
        <v>-49.581435657912323</v>
      </c>
      <c r="N17" cm="1">
        <f t="array" ref="N17" xml:space="preserve"> SUM(ABS($M$2:M17))/$A17</f>
        <v>22.757630963793922</v>
      </c>
      <c r="P17" s="1"/>
    </row>
    <row r="18" spans="1:17" x14ac:dyDescent="0.2">
      <c r="A18">
        <v>17</v>
      </c>
      <c r="B18">
        <v>441</v>
      </c>
      <c r="D18">
        <f t="shared" si="2"/>
        <v>470.33333333333331</v>
      </c>
      <c r="E18">
        <f t="shared" si="3"/>
        <v>-29.333333333333314</v>
      </c>
      <c r="F18" cm="1">
        <f t="array" ref="F18" xml:space="preserve"> SUM(ABS($E$5:E18))/$A18</f>
        <v>18.862745098039223</v>
      </c>
      <c r="H18">
        <f t="shared" si="4"/>
        <v>473.1</v>
      </c>
      <c r="I18">
        <f t="shared" si="5"/>
        <v>-32.100000000000023</v>
      </c>
      <c r="J18" cm="1">
        <f t="array" ref="J18" xml:space="preserve"> SUM(ABS($I$5:I18))/$A18</f>
        <v>17.61764705882354</v>
      </c>
      <c r="L18">
        <f t="shared" si="1"/>
        <v>451.91628713158246</v>
      </c>
      <c r="M18">
        <f t="shared" si="6"/>
        <v>-10.916287131582465</v>
      </c>
      <c r="N18" cm="1">
        <f t="array" ref="N18" xml:space="preserve"> SUM(ABS($M$2:M18))/$A18</f>
        <v>22.061081326605013</v>
      </c>
    </row>
    <row r="19" spans="1:17" x14ac:dyDescent="0.2">
      <c r="A19">
        <v>18</v>
      </c>
      <c r="B19">
        <v>493</v>
      </c>
      <c r="D19">
        <f t="shared" si="2"/>
        <v>460.66666666666669</v>
      </c>
      <c r="E19">
        <f t="shared" si="3"/>
        <v>32.333333333333314</v>
      </c>
      <c r="F19" cm="1">
        <f t="array" ref="F19" xml:space="preserve"> SUM(ABS($E$5:E19))/$A19</f>
        <v>19.611111111111118</v>
      </c>
      <c r="H19">
        <f t="shared" si="4"/>
        <v>470.3</v>
      </c>
      <c r="I19">
        <f t="shared" si="5"/>
        <v>22.699999999999989</v>
      </c>
      <c r="J19" cm="1">
        <f t="array" ref="J19" xml:space="preserve"> SUM(ABS($I$5:I19))/$A19</f>
        <v>17.900000000000009</v>
      </c>
      <c r="L19">
        <f t="shared" si="1"/>
        <v>443.18325742631652</v>
      </c>
      <c r="M19">
        <f t="shared" si="6"/>
        <v>49.816742573683484</v>
      </c>
      <c r="N19" cm="1">
        <f t="array" ref="N19" xml:space="preserve"> SUM(ABS($M$2:M19))/$A19</f>
        <v>23.60306250699826</v>
      </c>
    </row>
    <row r="20" spans="1:17" x14ac:dyDescent="0.2">
      <c r="A20">
        <v>19</v>
      </c>
      <c r="B20">
        <v>521</v>
      </c>
      <c r="D20">
        <f t="shared" si="2"/>
        <v>458.66666666666669</v>
      </c>
      <c r="E20">
        <f t="shared" si="3"/>
        <v>62.333333333333314</v>
      </c>
      <c r="F20" cm="1">
        <f t="array" ref="F20" xml:space="preserve"> SUM(ABS($E$5:E20))/$A20</f>
        <v>21.859649122807024</v>
      </c>
      <c r="H20">
        <f t="shared" si="4"/>
        <v>451.9</v>
      </c>
      <c r="I20">
        <f t="shared" si="5"/>
        <v>69.100000000000023</v>
      </c>
      <c r="J20" cm="1">
        <f t="array" ref="J20" xml:space="preserve"> SUM(ABS($I$5:I20))/$A20</f>
        <v>20.594736842105274</v>
      </c>
      <c r="L20">
        <f t="shared" si="1"/>
        <v>483.03665148526329</v>
      </c>
      <c r="M20">
        <f t="shared" si="6"/>
        <v>37.963348514736708</v>
      </c>
      <c r="N20" cm="1">
        <f t="array" ref="N20" xml:space="preserve"> SUM(ABS($M$2:M20))/$A20</f>
        <v>24.358867033721339</v>
      </c>
      <c r="O20">
        <v>5</v>
      </c>
      <c r="P20" s="8">
        <v>479.25</v>
      </c>
      <c r="Q20">
        <v>29</v>
      </c>
    </row>
    <row r="21" spans="1:17" x14ac:dyDescent="0.2">
      <c r="A21">
        <v>20</v>
      </c>
      <c r="B21">
        <v>462</v>
      </c>
      <c r="D21">
        <f t="shared" si="2"/>
        <v>485</v>
      </c>
      <c r="E21">
        <f t="shared" si="3"/>
        <v>-23</v>
      </c>
      <c r="F21" cm="1">
        <f t="array" ref="F21" xml:space="preserve"> SUM(ABS($E$5:E21))/$A21</f>
        <v>21.916666666666671</v>
      </c>
      <c r="H21">
        <f t="shared" si="4"/>
        <v>472.59999999999997</v>
      </c>
      <c r="I21">
        <f t="shared" si="5"/>
        <v>-10.599999999999966</v>
      </c>
      <c r="J21" cm="1">
        <f t="array" ref="J21" xml:space="preserve"> SUM(ABS($I$5:I21))/$A21</f>
        <v>20.095000000000006</v>
      </c>
      <c r="L21">
        <f t="shared" si="1"/>
        <v>513.40733029705268</v>
      </c>
      <c r="M21">
        <f t="shared" si="6"/>
        <v>-51.407330297052681</v>
      </c>
      <c r="N21" cm="1">
        <f t="array" ref="N21" xml:space="preserve"> SUM(ABS($M$2:M21))/$A21</f>
        <v>25.711290196887905</v>
      </c>
    </row>
    <row r="22" spans="1:17" x14ac:dyDescent="0.2">
      <c r="A22">
        <v>21</v>
      </c>
      <c r="B22">
        <v>468</v>
      </c>
      <c r="D22">
        <f t="shared" si="2"/>
        <v>492</v>
      </c>
      <c r="E22">
        <f t="shared" si="3"/>
        <v>-24</v>
      </c>
      <c r="F22" cm="1">
        <f t="array" ref="F22" xml:space="preserve"> SUM(ABS($E$5:E22))/$A22</f>
        <v>22.015873015873019</v>
      </c>
      <c r="H22">
        <f t="shared" si="4"/>
        <v>495.19999999999993</v>
      </c>
      <c r="I22">
        <f t="shared" si="5"/>
        <v>-27.199999999999932</v>
      </c>
      <c r="J22" cm="1">
        <f t="array" ref="J22" xml:space="preserve"> SUM(ABS($I$5:I22))/$A22</f>
        <v>20.433333333333337</v>
      </c>
      <c r="L22">
        <f t="shared" si="1"/>
        <v>472.28146605941055</v>
      </c>
      <c r="M22">
        <f t="shared" si="6"/>
        <v>-4.2814660594105476</v>
      </c>
      <c r="N22" cm="1">
        <f t="array" ref="N22" xml:space="preserve"> SUM(ABS($M$2:M22))/$A22</f>
        <v>24.690822380817551</v>
      </c>
      <c r="P22" s="1"/>
    </row>
    <row r="23" spans="1:17" x14ac:dyDescent="0.2">
      <c r="A23">
        <v>22</v>
      </c>
      <c r="B23">
        <v>513</v>
      </c>
      <c r="D23">
        <f t="shared" si="2"/>
        <v>483.66666666666669</v>
      </c>
      <c r="E23">
        <f t="shared" si="3"/>
        <v>29.333333333333314</v>
      </c>
      <c r="F23" cm="1">
        <f t="array" ref="F23" xml:space="preserve"> SUM(ABS($E$5:E23))/$A23</f>
        <v>22.348484848484851</v>
      </c>
      <c r="H23">
        <f t="shared" si="4"/>
        <v>492.70000000000005</v>
      </c>
      <c r="I23">
        <f t="shared" si="5"/>
        <v>20.299999999999955</v>
      </c>
      <c r="J23" cm="1">
        <f t="array" ref="J23" xml:space="preserve"> SUM(ABS($I$5:I23))/$A23</f>
        <v>20.427272727272729</v>
      </c>
      <c r="L23">
        <f t="shared" si="1"/>
        <v>468.85629321188213</v>
      </c>
      <c r="M23">
        <f t="shared" si="6"/>
        <v>44.143706788117868</v>
      </c>
      <c r="N23" cm="1">
        <f t="array" ref="N23" xml:space="preserve"> SUM(ABS($M$2:M23))/$A23</f>
        <v>25.575044399331205</v>
      </c>
      <c r="P23" s="1"/>
    </row>
    <row r="24" spans="1:17" x14ac:dyDescent="0.2">
      <c r="A24">
        <v>23</v>
      </c>
      <c r="B24">
        <v>549</v>
      </c>
      <c r="D24">
        <f t="shared" si="2"/>
        <v>481</v>
      </c>
      <c r="E24">
        <f t="shared" si="3"/>
        <v>68</v>
      </c>
      <c r="F24" cm="1">
        <f t="array" ref="F24" xml:space="preserve"> SUM(ABS($E$5:E24))/$A24</f>
        <v>24.333333333333336</v>
      </c>
      <c r="H24">
        <f t="shared" si="4"/>
        <v>474</v>
      </c>
      <c r="I24">
        <f t="shared" si="5"/>
        <v>75</v>
      </c>
      <c r="J24" cm="1">
        <f t="array" ref="J24" xml:space="preserve"> SUM(ABS($I$5:I24))/$A24</f>
        <v>22.800000000000004</v>
      </c>
      <c r="L24">
        <f t="shared" si="1"/>
        <v>504.17125864237642</v>
      </c>
      <c r="M24">
        <f t="shared" si="6"/>
        <v>44.828741357623585</v>
      </c>
      <c r="N24" cm="1">
        <f t="array" ref="N24" xml:space="preserve"> SUM(ABS($M$2:M24))/$A24</f>
        <v>26.412161658387394</v>
      </c>
      <c r="O24">
        <v>6</v>
      </c>
      <c r="P24" s="12">
        <v>504</v>
      </c>
      <c r="Q24">
        <v>30</v>
      </c>
    </row>
    <row r="25" spans="1:17" x14ac:dyDescent="0.2">
      <c r="A25">
        <v>24</v>
      </c>
      <c r="B25">
        <v>486</v>
      </c>
      <c r="D25">
        <f t="shared" si="2"/>
        <v>510</v>
      </c>
      <c r="E25">
        <f t="shared" si="3"/>
        <v>-24</v>
      </c>
      <c r="F25" cm="1">
        <f t="array" ref="F25" xml:space="preserve"> SUM(ABS($E$5:E25))/$A25</f>
        <v>24.319444444444446</v>
      </c>
      <c r="H25">
        <f t="shared" si="4"/>
        <v>497.7</v>
      </c>
      <c r="I25">
        <f t="shared" si="5"/>
        <v>-11.699999999999989</v>
      </c>
      <c r="J25" cm="1">
        <f t="array" ref="J25" xml:space="preserve"> SUM(ABS($I$5:I25))/$A25</f>
        <v>22.337500000000006</v>
      </c>
      <c r="L25">
        <f t="shared" si="1"/>
        <v>540.03425172847528</v>
      </c>
      <c r="M25">
        <f xml:space="preserve"> $B25 - L25</f>
        <v>-54.034251728475283</v>
      </c>
      <c r="N25" cm="1">
        <f t="array" ref="N25" xml:space="preserve"> SUM(ABS($M$2:M25))/$A25</f>
        <v>27.563082077974389</v>
      </c>
      <c r="O25">
        <v>7</v>
      </c>
      <c r="P25" s="1">
        <f xml:space="preserve"> 20.479*O25+377.95</f>
        <v>521.303</v>
      </c>
    </row>
    <row r="26" spans="1:17" x14ac:dyDescent="0.2">
      <c r="E26">
        <f xml:space="preserve"> SUM(E5:E25)</f>
        <v>213</v>
      </c>
      <c r="I26">
        <f t="shared" ref="I26" si="7" xml:space="preserve"> SUM(I5:I25)</f>
        <v>254.29999999999995</v>
      </c>
      <c r="M26">
        <f xml:space="preserve"> SUM(M3:M25)</f>
        <v>138.50856293211871</v>
      </c>
      <c r="P26">
        <f xml:space="preserve"> AVERAGE(P2:P25)</f>
        <v>459.86471428571429</v>
      </c>
    </row>
  </sheetData>
  <pageMargins left="0.7" right="0.7" top="0.75" bottom="0.75" header="0.3" footer="0.3"/>
  <ignoredErrors>
    <ignoredError sqref="D5 D6:D2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Ardakani</dc:creator>
  <cp:lastModifiedBy>Lipkin, Gus</cp:lastModifiedBy>
  <dcterms:created xsi:type="dcterms:W3CDTF">2022-01-23T14:33:33Z</dcterms:created>
  <dcterms:modified xsi:type="dcterms:W3CDTF">2022-02-02T16:47:28Z</dcterms:modified>
</cp:coreProperties>
</file>