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poly-my.sharepoint.com/personal/mardakani_floridapoly_edu/Documents/Desktop/"/>
    </mc:Choice>
  </mc:AlternateContent>
  <xr:revisionPtr revIDLastSave="8" documentId="13_ncr:1_{AA9524BB-E7EE-4458-B6B3-CCE60E7BD1F5}" xr6:coauthVersionLast="47" xr6:coauthVersionMax="47" xr10:uidLastSave="{BE26BA84-EBD4-4CDC-859D-9464D09883F1}"/>
  <bookViews>
    <workbookView xWindow="-120" yWindow="-120" windowWidth="29040" windowHeight="15840" xr2:uid="{D8135C66-0532-44A2-A5F6-036075D1052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" i="4" l="1"/>
  <c r="L25" i="4"/>
  <c r="H25" i="4"/>
  <c r="E5" i="4"/>
  <c r="L24" i="4" a="1"/>
  <c r="L24" i="4" s="1"/>
  <c r="O4" i="4"/>
  <c r="O5" i="4"/>
  <c r="O6" i="4" s="1"/>
  <c r="O7" i="4" s="1"/>
  <c r="O8" i="4" s="1"/>
  <c r="O9" i="4" s="1"/>
  <c r="O10" i="4" s="1"/>
  <c r="O11" i="4" s="1"/>
  <c r="O12" i="4" s="1"/>
  <c r="O13" i="4" s="1"/>
  <c r="O14" i="4" s="1"/>
  <c r="O15" i="4" s="1"/>
  <c r="O16" i="4" s="1"/>
  <c r="O17" i="4" s="1"/>
  <c r="P3" i="4"/>
  <c r="L6" i="4"/>
  <c r="K7" i="4"/>
  <c r="L7" i="4" s="1"/>
  <c r="K6" i="4"/>
  <c r="H24" i="4" a="1"/>
  <c r="H24" i="4" s="1"/>
  <c r="I3" i="4"/>
  <c r="H3" i="4"/>
  <c r="G9" i="4"/>
  <c r="G5" i="4"/>
  <c r="G4" i="4"/>
  <c r="G3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H7" i="4"/>
  <c r="H6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5" i="4"/>
  <c r="H4" i="4"/>
  <c r="G8" i="4"/>
  <c r="G7" i="4"/>
  <c r="G6" i="4"/>
  <c r="G20" i="4"/>
  <c r="G19" i="4"/>
  <c r="G18" i="4"/>
  <c r="G17" i="4"/>
  <c r="G16" i="4"/>
  <c r="G15" i="4"/>
  <c r="G14" i="4"/>
  <c r="G13" i="4"/>
  <c r="G12" i="4"/>
  <c r="G11" i="4"/>
  <c r="G10" i="4"/>
  <c r="F5" i="4"/>
  <c r="E14" i="4"/>
  <c r="E12" i="4"/>
  <c r="E4" i="4"/>
  <c r="D11" i="4"/>
  <c r="E11" i="4" s="1"/>
  <c r="D14" i="4"/>
  <c r="E13" i="4" s="1"/>
  <c r="D17" i="4"/>
  <c r="E15" i="4" s="1"/>
  <c r="D20" i="4"/>
  <c r="E20" i="4" s="1"/>
  <c r="D8" i="4"/>
  <c r="E7" i="4" s="1"/>
  <c r="D5" i="4"/>
  <c r="P4" i="4" l="1"/>
  <c r="O18" i="4"/>
  <c r="O19" i="4" s="1"/>
  <c r="O20" i="4" s="1"/>
  <c r="P20" i="4" s="1"/>
  <c r="P17" i="4"/>
  <c r="P16" i="4"/>
  <c r="P5" i="4"/>
  <c r="P13" i="4"/>
  <c r="P6" i="4"/>
  <c r="P7" i="4"/>
  <c r="P9" i="4"/>
  <c r="P10" i="4"/>
  <c r="P12" i="4"/>
  <c r="P14" i="4"/>
  <c r="P15" i="4"/>
  <c r="P8" i="4"/>
  <c r="P11" i="4"/>
  <c r="E6" i="4"/>
  <c r="E8" i="4"/>
  <c r="E16" i="4"/>
  <c r="E9" i="4"/>
  <c r="E17" i="4"/>
  <c r="E10" i="4"/>
  <c r="E18" i="4"/>
  <c r="E3" i="4"/>
  <c r="E19" i="4"/>
  <c r="F3" i="4"/>
  <c r="F4" i="4"/>
  <c r="P19" i="4" l="1"/>
  <c r="P24" i="4" s="1" a="1"/>
  <c r="P24" i="4" s="1"/>
  <c r="P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<sst xmlns="http://schemas.openxmlformats.org/spreadsheetml/2006/main" count="25" uniqueCount="21">
  <si>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http://www.maths.qmul.ac.uk/~bb/TimeSeries/TS_Chapter2_2.pdf</t>
  </si>
  <si>
    <t>Ref:</t>
  </si>
  <si>
    <t>sk</t>
  </si>
  <si>
    <t>Seasonal Avg (mj)</t>
  </si>
  <si>
    <t>Detrended(Xjk-mj)</t>
  </si>
  <si>
    <t>Deseasonlized (Xjk-sk)</t>
  </si>
  <si>
    <t>Yjk(residuals)=Xjk-mj-sk</t>
  </si>
  <si>
    <t>Demand(Xjk)orActual</t>
  </si>
  <si>
    <t>Period</t>
  </si>
  <si>
    <t>MA3</t>
  </si>
  <si>
    <t>ES</t>
  </si>
  <si>
    <t>Data</t>
  </si>
  <si>
    <t>Time Series</t>
  </si>
  <si>
    <t xml:space="preserve">Rresiduals of MA3 </t>
  </si>
  <si>
    <t>Rresiduals of ES</t>
  </si>
  <si>
    <t>MAD=?</t>
  </si>
  <si>
    <t>MSE=?</t>
  </si>
  <si>
    <t>These data show past six years demand for an item. Each year has three periods. Fill out columns D through P based on class practice. Also, calculate MAD and MSE for these three methods, i.e., time series, moving average and exponentially smoothing.</t>
  </si>
  <si>
    <t>Moving Average 3</t>
  </si>
  <si>
    <t>Exponentially Smoothing (Alpha = 0.2)</t>
  </si>
  <si>
    <t>Forcasted=Xjk-Yjk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</si>
</sst>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0" fillId="3" borderId="0" xfId="0" applyFill="1"/>
    <xf numFmtId="0" fontId="4" fillId="3" borderId="0" xfId="1" applyFill="1"/>
    <xf numFmtId="0" fontId="5" fillId="3" borderId="0" xfId="0" applyFont="1" applyFill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/>
    <xf numFmtId="2" fontId="0" fillId="2" borderId="1" xfId="0" applyNumberFormat="1" applyFill="1" applyBorder="1"/>
    <xf numFmtId="0" fontId="3" fillId="2" borderId="1" xfId="0" applyFont="1" applyFill="1" applyBorder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/>
    <xf numFmtId="0" fontId="6" fillId="0" borderId="1" xfId="0" applyFont="1" applyFill="1" applyBorder="1"/>
    <xf numFmtId="0" fontId="6" fillId="0" borderId="0" xfId="0" applyFont="1" applyFill="1"/>
    <xf numFmtId="0" fontId="0" fillId="0" borderId="1" xfId="0" applyFill="1" applyBorder="1"/>
    <xf numFmtId="2" fontId="0" fillId="0" borderId="1" xfId="0" applyNumberFormat="1" applyFill="1" applyBorder="1"/>
    <xf numFmtId="2" fontId="2" fillId="0" borderId="1" xfId="0" applyNumberFormat="1" applyFont="1" applyFill="1" applyBorder="1"/>
    <xf numFmtId="0" fontId="0" fillId="0" borderId="0" xfId="0" applyFill="1"/>
    <xf numFmtId="0" fontId="3" fillId="0" borderId="1" xfId="0" applyFont="1" applyFill="1" applyBorder="1"/>
    <xf numFmtId="0" fontId="1" fillId="0" borderId="0" xfId="0" applyFont="1" applyFill="1"/>
    <xf numFmtId="0" fontId="4" fillId="0" borderId="0" xfId="1" applyFill="1"/>
    <xf numFmtId="0" fontId="7" fillId="0" borderId="1" xfId="0" applyFont="1" applyFill="1" applyBorder="1"/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278013</xdr:colOff>
      <xdr:row>22</xdr:row>
      <xdr:rowOff>170222</xdr:rowOff>
    </xdr:from>
    <xdr:to>
      <xdr:col>5</xdr:col>
      <xdr:colOff>372416</xdr:colOff>
      <xdr:row>24</xdr:row>
      <xdr:rowOff>163286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549BDB-7553-459F-AFB6-4B01E8C1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13" y="4052793"/>
          <a:ext cx="4920403" cy="374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ths.qmul.ac.uk/~bb/TimeSeries/TS_Chapter2_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B88-D41A-4529-91DD-43761C4E13AA}">
  <dimension ref="A1:Q33"/>
  <sheetViews>
    <sheetView tabSelected="1" zoomScale="101" zoomScaleNormal="85" workbookViewId="0">
      <selection activeCell="H22" sqref="H22"/>
    </sheetView>
  </sheetViews>
  <sheetFormatPr defaultRowHeight="15" x14ac:dyDescent="0.25"/>
  <cols>
    <col min="1" max="1" width="9.140625" style="20"/>
    <col min="2" max="2" width="21.5703125" style="20" customWidth="1"/>
    <col min="3" max="3" width="2.85546875" style="4" customWidth="1"/>
    <col min="4" max="4" width="18.28515625" style="20" customWidth="1"/>
    <col min="5" max="5" width="17.85546875" style="20" customWidth="1"/>
    <col min="6" max="6" width="9.140625" style="20"/>
    <col min="7" max="7" width="21.140625" style="20" customWidth="1"/>
    <col min="8" max="8" width="25.140625" style="20" customWidth="1"/>
    <col min="9" max="9" width="19" style="20" customWidth="1"/>
    <col min="10" max="10" width="2.85546875" style="4" customWidth="1"/>
    <col min="11" max="11" width="9.140625" style="20"/>
    <col min="12" max="12" width="18.140625" style="20" bestFit="1" customWidth="1"/>
    <col min="13" max="13" width="9.140625" style="20"/>
    <col min="14" max="14" width="2.85546875" style="4" customWidth="1"/>
    <col min="15" max="15" width="15.7109375" style="20" customWidth="1"/>
    <col min="16" max="16" width="16.140625" style="20" customWidth="1"/>
    <col min="17" max="17" width="15.7109375" style="20" customWidth="1"/>
    <col min="18" max="16384" width="9.140625" style="20"/>
  </cols>
  <sheetData>
    <row r="1" spans="1:17" s="13" customFormat="1" ht="18.75" x14ac:dyDescent="0.3">
      <c r="A1" s="12" t="s">
        <v>11</v>
      </c>
      <c r="B1" s="12"/>
      <c r="C1" s="2"/>
      <c r="D1" s="12" t="s">
        <v>12</v>
      </c>
      <c r="E1" s="12"/>
      <c r="F1" s="12"/>
      <c r="G1" s="12"/>
      <c r="H1" s="12"/>
      <c r="I1" s="12"/>
      <c r="J1" s="6"/>
      <c r="K1" s="12" t="s">
        <v>18</v>
      </c>
      <c r="L1" s="12"/>
      <c r="M1" s="12"/>
      <c r="N1" s="6"/>
      <c r="O1" s="14" t="s">
        <v>19</v>
      </c>
      <c r="P1" s="14"/>
      <c r="Q1" s="14"/>
    </row>
    <row r="2" spans="1:17" s="16" customFormat="1" ht="15.75" x14ac:dyDescent="0.25">
      <c r="A2" s="15" t="s">
        <v>8</v>
      </c>
      <c r="B2" s="15" t="s">
        <v>7</v>
      </c>
      <c r="C2" s="8"/>
      <c r="D2" s="15" t="s">
        <v>3</v>
      </c>
      <c r="E2" s="15" t="s">
        <v>4</v>
      </c>
      <c r="F2" s="15" t="s">
        <v>2</v>
      </c>
      <c r="G2" s="15" t="s">
        <v>5</v>
      </c>
      <c r="H2" s="15" t="s">
        <v>6</v>
      </c>
      <c r="I2" s="15" t="s">
        <v>20</v>
      </c>
      <c r="J2" s="3"/>
      <c r="K2" s="16" t="s">
        <v>9</v>
      </c>
      <c r="L2" s="16" t="s">
        <v>13</v>
      </c>
      <c r="N2" s="3"/>
      <c r="O2" s="15" t="s">
        <v>10</v>
      </c>
      <c r="P2" s="15" t="s">
        <v>14</v>
      </c>
    </row>
    <row r="3" spans="1:17" x14ac:dyDescent="0.25">
      <c r="A3" s="17">
        <v>1</v>
      </c>
      <c r="B3" s="17">
        <v>386</v>
      </c>
      <c r="C3" s="9"/>
      <c r="D3" s="17"/>
      <c r="E3" s="18">
        <f>B3-$D$5</f>
        <v>-13.666666666666686</v>
      </c>
      <c r="F3" s="19">
        <f>AVERAGE(B3,B6,B9,B12,B15,B18)-AVERAGE($D$5,$D$8,$D$11,$D$14,$D$17,$D$20)</f>
        <v>-24.444444444444457</v>
      </c>
      <c r="G3" s="18">
        <f>B3-$F$3</f>
        <v>410.44444444444446</v>
      </c>
      <c r="H3" s="18">
        <f>E3-$F$3</f>
        <v>10.777777777777771</v>
      </c>
      <c r="I3" s="18">
        <f>B3-H3</f>
        <v>375.22222222222223</v>
      </c>
      <c r="O3" s="17">
        <v>386</v>
      </c>
      <c r="P3" s="17">
        <f>B3-O3</f>
        <v>0</v>
      </c>
    </row>
    <row r="4" spans="1:17" x14ac:dyDescent="0.25">
      <c r="A4" s="17">
        <v>2</v>
      </c>
      <c r="B4" s="17">
        <v>416</v>
      </c>
      <c r="C4" s="9"/>
      <c r="D4" s="21"/>
      <c r="E4" s="18">
        <f t="shared" ref="E4" si="0">B4-$D$5</f>
        <v>16.333333333333314</v>
      </c>
      <c r="F4" s="19">
        <f t="shared" ref="F4:F5" si="1">AVERAGE(B4,B7,B10,B13,B16,B19)-AVERAGE($D$5,$D$8,$D$11,$D$14,$D$17,$D$20)</f>
        <v>34.722222222222229</v>
      </c>
      <c r="G4" s="18">
        <f>B4-$E$4</f>
        <v>399.66666666666669</v>
      </c>
      <c r="H4" s="18">
        <f>E4-$F$4</f>
        <v>-18.388888888888914</v>
      </c>
      <c r="I4" s="18">
        <f t="shared" ref="I4:I20" si="2">B4-H4</f>
        <v>434.38888888888891</v>
      </c>
      <c r="O4" s="17">
        <f>0.2*B3+0.8*O3</f>
        <v>386</v>
      </c>
      <c r="P4" s="17">
        <f>B4-O4</f>
        <v>30</v>
      </c>
    </row>
    <row r="5" spans="1:17" x14ac:dyDescent="0.25">
      <c r="A5" s="17">
        <v>3</v>
      </c>
      <c r="B5" s="17">
        <v>397</v>
      </c>
      <c r="C5" s="9"/>
      <c r="D5" s="17">
        <f>AVERAGE(B3:B5)</f>
        <v>399.66666666666669</v>
      </c>
      <c r="E5" s="18">
        <f>B5-$D$5</f>
        <v>-2.6666666666666856</v>
      </c>
      <c r="F5" s="19">
        <f t="shared" si="1"/>
        <v>-10.277777777777771</v>
      </c>
      <c r="G5" s="18">
        <f>B5-$F$5</f>
        <v>407.27777777777777</v>
      </c>
      <c r="H5" s="18">
        <f>E5-$F$5</f>
        <v>7.6111111111110858</v>
      </c>
      <c r="I5" s="18">
        <f t="shared" si="2"/>
        <v>389.38888888888891</v>
      </c>
      <c r="O5" s="17">
        <f>0.2*B4+0.8*O4</f>
        <v>392</v>
      </c>
      <c r="P5" s="17">
        <f t="shared" ref="P5:P20" si="3">B5-O5</f>
        <v>5</v>
      </c>
    </row>
    <row r="6" spans="1:17" s="1" customFormat="1" x14ac:dyDescent="0.25">
      <c r="A6" s="7">
        <v>4</v>
      </c>
      <c r="B6" s="7">
        <v>402</v>
      </c>
      <c r="C6" s="9"/>
      <c r="D6" s="7"/>
      <c r="E6" s="10">
        <f>B6-$D$8</f>
        <v>-22</v>
      </c>
      <c r="F6" s="7"/>
      <c r="G6" s="10">
        <f>B6-$F$3</f>
        <v>426.44444444444446</v>
      </c>
      <c r="H6" s="10">
        <f>E6-$F$3</f>
        <v>2.4444444444444571</v>
      </c>
      <c r="I6" s="10">
        <f t="shared" si="2"/>
        <v>399.55555555555554</v>
      </c>
      <c r="J6" s="4"/>
      <c r="K6" s="7">
        <f>AVERAGE(B3:B5)</f>
        <v>399.66666666666669</v>
      </c>
      <c r="L6" s="7">
        <f>B6-K6</f>
        <v>2.3333333333333144</v>
      </c>
      <c r="N6" s="4"/>
      <c r="O6" s="7">
        <f t="shared" ref="O6:O20" si="4">0.2*B5+0.8*O5</f>
        <v>393</v>
      </c>
      <c r="P6" s="7">
        <f t="shared" si="3"/>
        <v>9</v>
      </c>
    </row>
    <row r="7" spans="1:17" s="1" customFormat="1" x14ac:dyDescent="0.25">
      <c r="A7" s="7">
        <v>5</v>
      </c>
      <c r="B7" s="7">
        <v>452</v>
      </c>
      <c r="C7" s="9"/>
      <c r="D7" s="11"/>
      <c r="E7" s="10">
        <f t="shared" ref="E7:E8" si="5">B7-$D$8</f>
        <v>28</v>
      </c>
      <c r="F7" s="7"/>
      <c r="G7" s="10">
        <f>B7-$E$4</f>
        <v>435.66666666666669</v>
      </c>
      <c r="H7" s="10">
        <f>E7-$F$4</f>
        <v>-6.7222222222222285</v>
      </c>
      <c r="I7" s="10">
        <f t="shared" si="2"/>
        <v>458.72222222222223</v>
      </c>
      <c r="J7" s="4"/>
      <c r="K7" s="7">
        <f>AVERAGE(B4:B6)</f>
        <v>405</v>
      </c>
      <c r="L7" s="7">
        <f t="shared" ref="L7:L20" si="6">B7-K7</f>
        <v>47</v>
      </c>
      <c r="N7" s="4"/>
      <c r="O7" s="7">
        <f t="shared" si="4"/>
        <v>394.80000000000007</v>
      </c>
      <c r="P7" s="7">
        <f t="shared" si="3"/>
        <v>57.199999999999932</v>
      </c>
    </row>
    <row r="8" spans="1:17" s="1" customFormat="1" x14ac:dyDescent="0.25">
      <c r="A8" s="7">
        <v>6</v>
      </c>
      <c r="B8" s="7">
        <v>418</v>
      </c>
      <c r="C8" s="9"/>
      <c r="D8" s="7">
        <f>AVERAGE(B6:B8)</f>
        <v>424</v>
      </c>
      <c r="E8" s="10">
        <f t="shared" si="5"/>
        <v>-6</v>
      </c>
      <c r="F8" s="7"/>
      <c r="G8" s="10">
        <f>B8-$F$5</f>
        <v>428.27777777777777</v>
      </c>
      <c r="H8" s="10">
        <f t="shared" ref="H8" si="7">E8-$F$5</f>
        <v>4.2777777777777715</v>
      </c>
      <c r="I8" s="10">
        <f t="shared" si="2"/>
        <v>413.72222222222223</v>
      </c>
      <c r="J8" s="4"/>
      <c r="K8" s="7">
        <f t="shared" ref="K8:K20" si="8">AVERAGE(B5:B7)</f>
        <v>417</v>
      </c>
      <c r="L8" s="7">
        <f t="shared" si="6"/>
        <v>1</v>
      </c>
      <c r="N8" s="4"/>
      <c r="O8" s="7">
        <f t="shared" si="4"/>
        <v>406.24000000000012</v>
      </c>
      <c r="P8" s="7">
        <f t="shared" si="3"/>
        <v>11.759999999999877</v>
      </c>
    </row>
    <row r="9" spans="1:17" x14ac:dyDescent="0.25">
      <c r="A9" s="17">
        <v>7</v>
      </c>
      <c r="B9" s="17">
        <v>409</v>
      </c>
      <c r="C9" s="9"/>
      <c r="D9" s="17"/>
      <c r="E9" s="18">
        <f>B9-$D$11</f>
        <v>-18</v>
      </c>
      <c r="F9" s="17"/>
      <c r="G9" s="18">
        <f>B9-$F$3</f>
        <v>433.44444444444446</v>
      </c>
      <c r="H9" s="18">
        <f t="shared" ref="H9" si="9">E9-$F$3</f>
        <v>6.4444444444444571</v>
      </c>
      <c r="I9" s="18">
        <f t="shared" si="2"/>
        <v>402.55555555555554</v>
      </c>
      <c r="K9" s="17">
        <f t="shared" si="8"/>
        <v>424</v>
      </c>
      <c r="L9" s="17">
        <f t="shared" si="6"/>
        <v>-15</v>
      </c>
      <c r="O9" s="17">
        <f t="shared" si="4"/>
        <v>408.59200000000016</v>
      </c>
      <c r="P9" s="17">
        <f t="shared" si="3"/>
        <v>0.40799999999984493</v>
      </c>
    </row>
    <row r="10" spans="1:17" x14ac:dyDescent="0.25">
      <c r="A10" s="17">
        <v>8</v>
      </c>
      <c r="B10" s="17">
        <v>455</v>
      </c>
      <c r="C10" s="9"/>
      <c r="D10" s="21"/>
      <c r="E10" s="18">
        <f t="shared" ref="E10:E11" si="10">B10-$D$11</f>
        <v>28</v>
      </c>
      <c r="F10" s="17"/>
      <c r="G10" s="18">
        <f t="shared" ref="G10" si="11">B10-$E$4</f>
        <v>438.66666666666669</v>
      </c>
      <c r="H10" s="18">
        <f t="shared" ref="H10" si="12">E10-$F$4</f>
        <v>-6.7222222222222285</v>
      </c>
      <c r="I10" s="18">
        <f t="shared" si="2"/>
        <v>461.72222222222223</v>
      </c>
      <c r="K10" s="17">
        <f t="shared" si="8"/>
        <v>426.33333333333331</v>
      </c>
      <c r="L10" s="17">
        <f t="shared" si="6"/>
        <v>28.666666666666686</v>
      </c>
      <c r="O10" s="17">
        <f t="shared" si="4"/>
        <v>408.67360000000014</v>
      </c>
      <c r="P10" s="17">
        <f t="shared" si="3"/>
        <v>46.326399999999865</v>
      </c>
    </row>
    <row r="11" spans="1:17" x14ac:dyDescent="0.25">
      <c r="A11" s="17">
        <v>9</v>
      </c>
      <c r="B11" s="17">
        <v>417</v>
      </c>
      <c r="C11" s="9"/>
      <c r="D11" s="17">
        <f>AVERAGE(B9:B11)</f>
        <v>427</v>
      </c>
      <c r="E11" s="18">
        <f t="shared" si="10"/>
        <v>-10</v>
      </c>
      <c r="F11" s="17"/>
      <c r="G11" s="18">
        <f t="shared" ref="G11" si="13">B11-$F$5</f>
        <v>427.27777777777777</v>
      </c>
      <c r="H11" s="18">
        <f t="shared" ref="H11" si="14">E11-$F$5</f>
        <v>0.27777777777777146</v>
      </c>
      <c r="I11" s="18">
        <f t="shared" si="2"/>
        <v>416.72222222222223</v>
      </c>
      <c r="K11" s="17">
        <f t="shared" si="8"/>
        <v>427.33333333333331</v>
      </c>
      <c r="L11" s="17">
        <f t="shared" si="6"/>
        <v>-10.333333333333314</v>
      </c>
      <c r="O11" s="17">
        <f t="shared" si="4"/>
        <v>417.93888000000015</v>
      </c>
      <c r="P11" s="17">
        <f t="shared" si="3"/>
        <v>-0.93888000000015381</v>
      </c>
    </row>
    <row r="12" spans="1:17" s="1" customFormat="1" x14ac:dyDescent="0.25">
      <c r="A12" s="7">
        <v>10</v>
      </c>
      <c r="B12" s="7">
        <v>431</v>
      </c>
      <c r="C12" s="9"/>
      <c r="D12" s="7"/>
      <c r="E12" s="10">
        <f>B12-$D$14</f>
        <v>-26.333333333333314</v>
      </c>
      <c r="F12" s="7"/>
      <c r="G12" s="10">
        <f t="shared" ref="G12" si="15">B12-$F$3</f>
        <v>455.44444444444446</v>
      </c>
      <c r="H12" s="10">
        <f t="shared" ref="H12" si="16">E12-$F$3</f>
        <v>-1.8888888888888573</v>
      </c>
      <c r="I12" s="10">
        <f t="shared" si="2"/>
        <v>432.88888888888886</v>
      </c>
      <c r="J12" s="4"/>
      <c r="K12" s="7">
        <f t="shared" si="8"/>
        <v>427</v>
      </c>
      <c r="L12" s="7">
        <f t="shared" si="6"/>
        <v>4</v>
      </c>
      <c r="N12" s="4"/>
      <c r="O12" s="7">
        <f t="shared" si="4"/>
        <v>417.75110400000017</v>
      </c>
      <c r="P12" s="7">
        <f t="shared" si="3"/>
        <v>13.248895999999831</v>
      </c>
    </row>
    <row r="13" spans="1:17" s="1" customFormat="1" x14ac:dyDescent="0.25">
      <c r="A13" s="7">
        <v>11</v>
      </c>
      <c r="B13" s="7">
        <v>499</v>
      </c>
      <c r="C13" s="9"/>
      <c r="D13" s="11"/>
      <c r="E13" s="10">
        <f t="shared" ref="E13:E14" si="17">B13-$D$14</f>
        <v>41.666666666666686</v>
      </c>
      <c r="F13" s="7"/>
      <c r="G13" s="10">
        <f t="shared" ref="G13" si="18">B13-$E$4</f>
        <v>482.66666666666669</v>
      </c>
      <c r="H13" s="10">
        <f t="shared" ref="H13" si="19">E13-$F$4</f>
        <v>6.9444444444444571</v>
      </c>
      <c r="I13" s="10">
        <f t="shared" si="2"/>
        <v>492.05555555555554</v>
      </c>
      <c r="J13" s="4"/>
      <c r="K13" s="7">
        <f t="shared" si="8"/>
        <v>434.33333333333331</v>
      </c>
      <c r="L13" s="7">
        <f t="shared" si="6"/>
        <v>64.666666666666686</v>
      </c>
      <c r="N13" s="4"/>
      <c r="O13" s="7">
        <f t="shared" si="4"/>
        <v>420.40088320000012</v>
      </c>
      <c r="P13" s="7">
        <f t="shared" si="3"/>
        <v>78.599116799999877</v>
      </c>
    </row>
    <row r="14" spans="1:17" s="1" customFormat="1" x14ac:dyDescent="0.25">
      <c r="A14" s="7">
        <v>12</v>
      </c>
      <c r="B14" s="7">
        <v>442</v>
      </c>
      <c r="C14" s="9"/>
      <c r="D14" s="7">
        <f>AVERAGE(B12:B14)</f>
        <v>457.33333333333331</v>
      </c>
      <c r="E14" s="10">
        <f t="shared" si="17"/>
        <v>-15.333333333333314</v>
      </c>
      <c r="F14" s="7"/>
      <c r="G14" s="10">
        <f t="shared" ref="G14" si="20">B14-$F$5</f>
        <v>452.27777777777777</v>
      </c>
      <c r="H14" s="10">
        <f t="shared" ref="H14" si="21">E14-$F$5</f>
        <v>-5.0555555555555429</v>
      </c>
      <c r="I14" s="10">
        <f t="shared" si="2"/>
        <v>447.05555555555554</v>
      </c>
      <c r="J14" s="4"/>
      <c r="K14" s="7">
        <f t="shared" si="8"/>
        <v>449</v>
      </c>
      <c r="L14" s="7">
        <f t="shared" si="6"/>
        <v>-7</v>
      </c>
      <c r="N14" s="4"/>
      <c r="O14" s="7">
        <f t="shared" si="4"/>
        <v>436.12070656000014</v>
      </c>
      <c r="P14" s="7">
        <f t="shared" si="3"/>
        <v>5.8792934399998558</v>
      </c>
    </row>
    <row r="15" spans="1:17" x14ac:dyDescent="0.25">
      <c r="A15" s="17">
        <v>13</v>
      </c>
      <c r="B15" s="17">
        <v>441</v>
      </c>
      <c r="C15" s="9"/>
      <c r="D15" s="17"/>
      <c r="E15" s="18">
        <f>B15-$D$17</f>
        <v>-33.666666666666686</v>
      </c>
      <c r="F15" s="17"/>
      <c r="G15" s="18">
        <f t="shared" ref="G15" si="22">B15-$F$3</f>
        <v>465.44444444444446</v>
      </c>
      <c r="H15" s="18">
        <f t="shared" ref="H15" si="23">E15-$F$3</f>
        <v>-9.2222222222222285</v>
      </c>
      <c r="I15" s="18">
        <f t="shared" si="2"/>
        <v>450.22222222222223</v>
      </c>
      <c r="K15" s="17">
        <f t="shared" si="8"/>
        <v>457.33333333333331</v>
      </c>
      <c r="L15" s="17">
        <f t="shared" si="6"/>
        <v>-16.333333333333314</v>
      </c>
      <c r="O15" s="17">
        <f t="shared" si="4"/>
        <v>437.29656524800009</v>
      </c>
      <c r="P15" s="17">
        <f t="shared" si="3"/>
        <v>3.7034347519999073</v>
      </c>
    </row>
    <row r="16" spans="1:17" x14ac:dyDescent="0.25">
      <c r="A16" s="17">
        <v>14</v>
      </c>
      <c r="B16" s="17">
        <v>521</v>
      </c>
      <c r="C16" s="9"/>
      <c r="D16" s="21"/>
      <c r="E16" s="18">
        <f t="shared" ref="E16:E17" si="24">B16-$D$17</f>
        <v>46.333333333333314</v>
      </c>
      <c r="F16" s="17"/>
      <c r="G16" s="18">
        <f t="shared" ref="G16" si="25">B16-$E$4</f>
        <v>504.66666666666669</v>
      </c>
      <c r="H16" s="18">
        <f t="shared" ref="H16" si="26">E16-$F$4</f>
        <v>11.611111111111086</v>
      </c>
      <c r="I16" s="18">
        <f t="shared" si="2"/>
        <v>509.38888888888891</v>
      </c>
      <c r="K16" s="17">
        <f t="shared" si="8"/>
        <v>460.66666666666669</v>
      </c>
      <c r="L16" s="17">
        <f t="shared" si="6"/>
        <v>60.333333333333314</v>
      </c>
      <c r="O16" s="17">
        <f t="shared" si="4"/>
        <v>438.0372521984001</v>
      </c>
      <c r="P16" s="17">
        <f t="shared" si="3"/>
        <v>82.962747801599903</v>
      </c>
    </row>
    <row r="17" spans="1:17" x14ac:dyDescent="0.25">
      <c r="A17" s="17">
        <v>15</v>
      </c>
      <c r="B17" s="17">
        <v>462</v>
      </c>
      <c r="C17" s="9"/>
      <c r="D17" s="17">
        <f>AVERAGE(B15:B17)</f>
        <v>474.66666666666669</v>
      </c>
      <c r="E17" s="18">
        <f t="shared" si="24"/>
        <v>-12.666666666666686</v>
      </c>
      <c r="F17" s="17"/>
      <c r="G17" s="18">
        <f t="shared" ref="G17" si="27">B17-$F$5</f>
        <v>472.27777777777777</v>
      </c>
      <c r="H17" s="18">
        <f t="shared" ref="H17" si="28">E17-$F$5</f>
        <v>-2.3888888888889142</v>
      </c>
      <c r="I17" s="18">
        <f t="shared" si="2"/>
        <v>464.38888888888891</v>
      </c>
      <c r="K17" s="17">
        <f t="shared" si="8"/>
        <v>468</v>
      </c>
      <c r="L17" s="17">
        <f t="shared" si="6"/>
        <v>-6</v>
      </c>
      <c r="O17" s="17">
        <f t="shared" si="4"/>
        <v>454.62980175872008</v>
      </c>
      <c r="P17" s="17">
        <f t="shared" si="3"/>
        <v>7.3701982412799225</v>
      </c>
    </row>
    <row r="18" spans="1:17" s="1" customFormat="1" x14ac:dyDescent="0.25">
      <c r="A18" s="7">
        <v>16</v>
      </c>
      <c r="B18" s="7">
        <v>468</v>
      </c>
      <c r="C18" s="9"/>
      <c r="D18" s="7"/>
      <c r="E18" s="10">
        <f>B18-$D$20</f>
        <v>-33</v>
      </c>
      <c r="F18" s="7"/>
      <c r="G18" s="10">
        <f t="shared" ref="G18" si="29">B18-$F$3</f>
        <v>492.44444444444446</v>
      </c>
      <c r="H18" s="10">
        <f t="shared" ref="H18" si="30">E18-$F$3</f>
        <v>-8.5555555555555429</v>
      </c>
      <c r="I18" s="10">
        <f t="shared" si="2"/>
        <v>476.55555555555554</v>
      </c>
      <c r="J18" s="4"/>
      <c r="K18" s="7">
        <f t="shared" si="8"/>
        <v>474.66666666666669</v>
      </c>
      <c r="L18" s="7">
        <f t="shared" si="6"/>
        <v>-6.6666666666666856</v>
      </c>
      <c r="N18" s="4"/>
      <c r="O18" s="7">
        <f t="shared" si="4"/>
        <v>456.10384140697613</v>
      </c>
      <c r="P18" s="7">
        <f t="shared" si="3"/>
        <v>11.89615859302387</v>
      </c>
    </row>
    <row r="19" spans="1:17" s="1" customFormat="1" x14ac:dyDescent="0.25">
      <c r="A19" s="7">
        <v>17</v>
      </c>
      <c r="B19" s="7">
        <v>549</v>
      </c>
      <c r="C19" s="9"/>
      <c r="D19" s="11"/>
      <c r="E19" s="10">
        <f t="shared" ref="E19:E20" si="31">B19-$D$20</f>
        <v>48</v>
      </c>
      <c r="F19" s="7"/>
      <c r="G19" s="10">
        <f t="shared" ref="G19" si="32">B19-$E$4</f>
        <v>532.66666666666674</v>
      </c>
      <c r="H19" s="10">
        <f t="shared" ref="H19" si="33">E19-$F$4</f>
        <v>13.277777777777771</v>
      </c>
      <c r="I19" s="10">
        <f t="shared" si="2"/>
        <v>535.72222222222217</v>
      </c>
      <c r="J19" s="4"/>
      <c r="K19" s="7">
        <f t="shared" si="8"/>
        <v>483.66666666666669</v>
      </c>
      <c r="L19" s="7">
        <f t="shared" si="6"/>
        <v>65.333333333333314</v>
      </c>
      <c r="N19" s="4"/>
      <c r="O19" s="7">
        <f t="shared" si="4"/>
        <v>458.48307312558097</v>
      </c>
      <c r="P19" s="7">
        <f t="shared" si="3"/>
        <v>90.516926874419028</v>
      </c>
    </row>
    <row r="20" spans="1:17" s="1" customFormat="1" x14ac:dyDescent="0.25">
      <c r="A20" s="7">
        <v>18</v>
      </c>
      <c r="B20" s="7">
        <v>486</v>
      </c>
      <c r="C20" s="9"/>
      <c r="D20" s="7">
        <f>AVERAGE(B18:B20)</f>
        <v>501</v>
      </c>
      <c r="E20" s="10">
        <f t="shared" si="31"/>
        <v>-15</v>
      </c>
      <c r="F20" s="7"/>
      <c r="G20" s="10">
        <f t="shared" ref="G20" si="34">B20-$F$5</f>
        <v>496.27777777777777</v>
      </c>
      <c r="H20" s="10">
        <f t="shared" ref="H20" si="35">E20-$F$5</f>
        <v>-4.7222222222222285</v>
      </c>
      <c r="I20" s="10">
        <f t="shared" si="2"/>
        <v>490.72222222222223</v>
      </c>
      <c r="J20" s="4"/>
      <c r="K20" s="7">
        <f t="shared" si="8"/>
        <v>493</v>
      </c>
      <c r="L20" s="7">
        <f t="shared" si="6"/>
        <v>-7</v>
      </c>
      <c r="N20" s="4"/>
      <c r="O20" s="7">
        <f t="shared" si="4"/>
        <v>476.5864585004648</v>
      </c>
      <c r="P20" s="7">
        <f t="shared" si="3"/>
        <v>9.4135414995351994</v>
      </c>
    </row>
    <row r="23" spans="1:17" x14ac:dyDescent="0.25">
      <c r="A23" s="22" t="s">
        <v>1</v>
      </c>
      <c r="B23" s="23" t="s">
        <v>0</v>
      </c>
      <c r="C23" s="5"/>
    </row>
    <row r="24" spans="1:17" ht="15.75" x14ac:dyDescent="0.25">
      <c r="F24" s="22"/>
      <c r="G24" s="24" t="s">
        <v>15</v>
      </c>
      <c r="H24" s="17" cm="1">
        <f t="array" ref="H24">AVERAGE(ABS(H3:H20))</f>
        <v>7.0740740740740726</v>
      </c>
      <c r="K24" s="24" t="s">
        <v>15</v>
      </c>
      <c r="L24" s="17" cm="1">
        <f t="array" ref="L24">AVERAGE(ABS(L6:L20))</f>
        <v>22.777777777777775</v>
      </c>
      <c r="O24" s="24" t="s">
        <v>15</v>
      </c>
      <c r="P24" s="17" cm="1">
        <f t="array" ref="P24">AVERAGE(ABS(P3:P20))</f>
        <v>25.790199666769837</v>
      </c>
    </row>
    <row r="25" spans="1:17" ht="15.75" x14ac:dyDescent="0.25">
      <c r="G25" s="24" t="s">
        <v>16</v>
      </c>
      <c r="H25" s="17">
        <f>SUMSQ(H3:H20)/(COUNT(H3:H20)-1)</f>
        <v>73.130718954248366</v>
      </c>
      <c r="K25" s="24" t="s">
        <v>16</v>
      </c>
      <c r="L25" s="17">
        <f>SUMSQ(L6:L20)/(COUNT(L6:L20)-1)</f>
        <v>1137.1825396825395</v>
      </c>
      <c r="O25" s="24" t="s">
        <v>16</v>
      </c>
      <c r="P25" s="17">
        <f>SUMSQ(P3:P20)/(COUNT(P3:P20)-1)</f>
        <v>1666.2083277893857</v>
      </c>
    </row>
    <row r="27" spans="1:17" x14ac:dyDescent="0.25">
      <c r="A27" s="25" t="s">
        <v>17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 spans="1:17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spans="1:17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spans="1:17" ht="7.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spans="1:17" ht="2.1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spans="1:17" hidden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spans="1:17" hidden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</row>
  </sheetData>
  <mergeCells count="4">
    <mergeCell ref="A1:B1"/>
    <mergeCell ref="D1:I1"/>
    <mergeCell ref="K1:M1"/>
    <mergeCell ref="A27:Q33"/>
  </mergeCells>
  <hyperlinks>
    <hyperlink ref="B23" r:id="rId1" xr:uid="{3DD90E48-FD2D-461C-A848-9208FB0BD6F1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2022-01-23T14:33:33Z</dcterms:created>
  <dcterms:modified xsi:type="dcterms:W3CDTF">2022-02-04T18:46:30Z</dcterms:modified>
</cp:coreProperties>
</file>