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"/>
    </mc:Choice>
  </mc:AlternateContent>
  <xr:revisionPtr revIDLastSave="0" documentId="13_ncr:1_{D446BA5E-2AA5-CF4D-B4CB-F783C0CD4E39}" xr6:coauthVersionLast="47" xr6:coauthVersionMax="47" xr10:uidLastSave="{00000000-0000-0000-0000-000000000000}"/>
  <bookViews>
    <workbookView xWindow="18000" yWindow="880" windowWidth="18000" windowHeight="22500" firstSheet="1" activeTab="1" xr2:uid="{CFD907E2-E396-A344-983A-2D72A62352C6}"/>
  </bookViews>
  <sheets>
    <sheet name="Target Inventory" sheetId="1" r:id="rId1"/>
    <sheet name="EPQ" sheetId="5" r:id="rId2"/>
    <sheet name="Probabilistic Deman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3" i="4"/>
  <c r="D3" i="4" l="1"/>
  <c r="D4" i="4"/>
  <c r="D5" i="4"/>
  <c r="D6" i="4"/>
  <c r="D20" i="5"/>
  <c r="D17" i="5"/>
  <c r="D19" i="5"/>
  <c r="D3" i="5"/>
  <c r="C11" i="4"/>
  <c r="C12" i="4" s="1"/>
  <c r="C14" i="4" l="1"/>
  <c r="C13" i="4"/>
  <c r="D10" i="5" l="1"/>
  <c r="D6" i="5"/>
  <c r="C9" i="1"/>
  <c r="C10" i="1" s="1"/>
  <c r="C7" i="4" l="1"/>
  <c r="C15" i="4" s="1"/>
  <c r="D13" i="5"/>
  <c r="D16" i="5"/>
  <c r="D18" i="5" s="1"/>
</calcChain>
</file>

<file path=xl/sharedStrings.xml><?xml version="1.0" encoding="utf-8"?>
<sst xmlns="http://schemas.openxmlformats.org/spreadsheetml/2006/main" count="57" uniqueCount="52">
  <si>
    <t>d</t>
  </si>
  <si>
    <t>L</t>
  </si>
  <si>
    <t>C</t>
  </si>
  <si>
    <t>SS</t>
  </si>
  <si>
    <t>OH</t>
  </si>
  <si>
    <t>Target Inventory</t>
  </si>
  <si>
    <t>D</t>
  </si>
  <si>
    <t>S</t>
  </si>
  <si>
    <t>H</t>
  </si>
  <si>
    <t>P</t>
  </si>
  <si>
    <t>Q*</t>
  </si>
  <si>
    <t>Probability</t>
  </si>
  <si>
    <t>Expected Demand</t>
  </si>
  <si>
    <t>Total average demand =</t>
  </si>
  <si>
    <t>purchace price</t>
  </si>
  <si>
    <t>holding cost</t>
  </si>
  <si>
    <t>set-up cost</t>
  </si>
  <si>
    <t>EPQ Model</t>
  </si>
  <si>
    <t>p</t>
  </si>
  <si>
    <t>Q/2*H</t>
  </si>
  <si>
    <t>yearly demand</t>
  </si>
  <si>
    <t>Economic Production Quantity (EPQ)</t>
  </si>
  <si>
    <t>Probabilistic Demand Patterns</t>
  </si>
  <si>
    <t>average daily demand</t>
  </si>
  <si>
    <t>Lead time from order to receipt</t>
  </si>
  <si>
    <t>Length of the review cycle</t>
  </si>
  <si>
    <t>safety stock</t>
  </si>
  <si>
    <t>on hand inventory at review time</t>
  </si>
  <si>
    <t>Periodic Review Equations</t>
  </si>
  <si>
    <t>Total Cost</t>
  </si>
  <si>
    <t>Q</t>
  </si>
  <si>
    <t>Order quantity decision</t>
  </si>
  <si>
    <t>TI</t>
  </si>
  <si>
    <t>100% Service level</t>
  </si>
  <si>
    <t>x% service level</t>
  </si>
  <si>
    <t>x=</t>
  </si>
  <si>
    <t>100% Customer Service</t>
  </si>
  <si>
    <t>Safety Stock</t>
  </si>
  <si>
    <t>months per year</t>
  </si>
  <si>
    <t>monthly demand</t>
  </si>
  <si>
    <t>monthly production</t>
  </si>
  <si>
    <t>Holding Cost</t>
  </si>
  <si>
    <t>a</t>
  </si>
  <si>
    <t>b</t>
  </si>
  <si>
    <t>c</t>
  </si>
  <si>
    <t>Production Cost</t>
  </si>
  <si>
    <t xml:space="preserve">Q* * </t>
  </si>
  <si>
    <t>Production Cycle</t>
  </si>
  <si>
    <t>Maximum demand per month</t>
  </si>
  <si>
    <t>Yearly Demand</t>
  </si>
  <si>
    <t>Monthly Demand</t>
  </si>
  <si>
    <t>Lead 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</si>
</sst>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1" fillId="0" borderId="1" xfId="0" applyFont="1" applyFill="1" applyBorder="1"/>
    <xf numFmtId="0" fontId="2" fillId="4" borderId="0" xfId="0" applyFont="1" applyFill="1" applyAlignment="1"/>
    <xf numFmtId="0" fontId="2" fillId="0" borderId="0" xfId="0" applyFont="1" applyFill="1" applyAlignment="1"/>
    <xf numFmtId="0" fontId="0" fillId="4" borderId="0" xfId="0" applyFill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1" xfId="0" applyFill="1" applyBorder="1"/>
    <xf numFmtId="0" fontId="2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F3FA-986F-6649-8A82-66B41FE9A30D}">
  <dimension ref="A1:D10"/>
  <sheetViews>
    <sheetView zoomScale="182" workbookViewId="0">
      <selection activeCell="B14" sqref="B14"/>
    </sheetView>
  </sheetViews>
  <sheetFormatPr baseColWidth="10" defaultRowHeight="16" x14ac:dyDescent="0.2"/>
  <cols>
    <col min="1" max="1" width="7.5" customWidth="1"/>
    <col min="2" max="2" width="31" bestFit="1" customWidth="1"/>
    <col min="4" max="4" width="22.5" bestFit="1" customWidth="1"/>
    <col min="5" max="5" width="6.1640625" customWidth="1"/>
  </cols>
  <sheetData>
    <row r="1" spans="1:4" ht="21" x14ac:dyDescent="0.25">
      <c r="A1" s="13"/>
      <c r="B1" s="11" t="s">
        <v>28</v>
      </c>
      <c r="C1" s="11"/>
      <c r="D1" s="12"/>
    </row>
    <row r="2" spans="1:4" x14ac:dyDescent="0.2">
      <c r="A2" s="2" t="s">
        <v>0</v>
      </c>
      <c r="B2" s="3" t="s">
        <v>23</v>
      </c>
      <c r="C2" s="5">
        <v>30</v>
      </c>
    </row>
    <row r="3" spans="1:4" x14ac:dyDescent="0.2">
      <c r="A3" s="2" t="s">
        <v>1</v>
      </c>
      <c r="B3" s="3" t="s">
        <v>24</v>
      </c>
      <c r="C3" s="5">
        <v>3</v>
      </c>
    </row>
    <row r="4" spans="1:4" x14ac:dyDescent="0.2">
      <c r="A4" s="2" t="s">
        <v>2</v>
      </c>
      <c r="B4" s="3" t="s">
        <v>25</v>
      </c>
      <c r="C4" s="5">
        <v>7</v>
      </c>
    </row>
    <row r="5" spans="1:4" x14ac:dyDescent="0.2">
      <c r="A5" s="2" t="s">
        <v>3</v>
      </c>
      <c r="B5" s="3" t="s">
        <v>26</v>
      </c>
      <c r="C5" s="5">
        <v>30</v>
      </c>
    </row>
    <row r="6" spans="1:4" x14ac:dyDescent="0.2">
      <c r="A6" s="2" t="s">
        <v>4</v>
      </c>
      <c r="B6" s="3" t="s">
        <v>27</v>
      </c>
      <c r="C6" s="5">
        <v>100</v>
      </c>
    </row>
    <row r="7" spans="1:4" x14ac:dyDescent="0.2">
      <c r="A7" s="1"/>
    </row>
    <row r="8" spans="1:4" x14ac:dyDescent="0.2">
      <c r="A8" s="1"/>
    </row>
    <row r="9" spans="1:4" x14ac:dyDescent="0.2">
      <c r="A9" s="14" t="s">
        <v>32</v>
      </c>
      <c r="B9" s="14" t="s">
        <v>5</v>
      </c>
      <c r="C9" s="6">
        <f>C2*(C3+C4)+C5</f>
        <v>330</v>
      </c>
    </row>
    <row r="10" spans="1:4" x14ac:dyDescent="0.2">
      <c r="A10" s="14" t="s">
        <v>30</v>
      </c>
      <c r="B10" s="14" t="s">
        <v>31</v>
      </c>
      <c r="C10" s="6">
        <f>C9-C6</f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1B00-C5A1-5240-818A-001F02CF98D5}">
  <dimension ref="A1:D20"/>
  <sheetViews>
    <sheetView tabSelected="1" zoomScale="150" zoomScaleNormal="150" workbookViewId="0">
      <selection activeCell="B27" sqref="B27"/>
    </sheetView>
  </sheetViews>
  <sheetFormatPr baseColWidth="10" defaultRowHeight="16" x14ac:dyDescent="0.2"/>
  <cols>
    <col min="2" max="2" width="19.1640625" customWidth="1"/>
    <col min="3" max="3" width="17.6640625" bestFit="1" customWidth="1"/>
  </cols>
  <sheetData>
    <row r="1" spans="1:4" ht="21" x14ac:dyDescent="0.25">
      <c r="B1" s="17" t="s">
        <v>17</v>
      </c>
      <c r="C1" s="17"/>
      <c r="D1" s="17"/>
    </row>
    <row r="3" spans="1:4" x14ac:dyDescent="0.2">
      <c r="C3" s="3" t="s">
        <v>39</v>
      </c>
      <c r="D3" s="3">
        <f xml:space="preserve"> 15 / 12</f>
        <v>1.25</v>
      </c>
    </row>
    <row r="4" spans="1:4" x14ac:dyDescent="0.2">
      <c r="C4" s="3" t="s">
        <v>38</v>
      </c>
      <c r="D4" s="3">
        <v>12</v>
      </c>
    </row>
    <row r="6" spans="1:4" x14ac:dyDescent="0.2">
      <c r="B6" s="2" t="s">
        <v>6</v>
      </c>
      <c r="C6" s="3" t="s">
        <v>20</v>
      </c>
      <c r="D6" s="6">
        <f xml:space="preserve"> D3 * D4</f>
        <v>15</v>
      </c>
    </row>
    <row r="7" spans="1:4" x14ac:dyDescent="0.2">
      <c r="B7" s="2" t="s">
        <v>7</v>
      </c>
      <c r="C7" s="3" t="s">
        <v>16</v>
      </c>
      <c r="D7" s="5">
        <v>80</v>
      </c>
    </row>
    <row r="8" spans="1:4" x14ac:dyDescent="0.2">
      <c r="B8" s="2" t="s">
        <v>8</v>
      </c>
      <c r="C8" s="3" t="s">
        <v>15</v>
      </c>
      <c r="D8" s="5">
        <v>30</v>
      </c>
    </row>
    <row r="9" spans="1:4" x14ac:dyDescent="0.2">
      <c r="B9" s="2" t="s">
        <v>9</v>
      </c>
      <c r="C9" s="3" t="s">
        <v>14</v>
      </c>
      <c r="D9" s="5">
        <v>0</v>
      </c>
    </row>
    <row r="10" spans="1:4" x14ac:dyDescent="0.2">
      <c r="B10" s="2" t="s">
        <v>0</v>
      </c>
      <c r="C10" s="3" t="s">
        <v>39</v>
      </c>
      <c r="D10" s="6">
        <f xml:space="preserve"> D3</f>
        <v>1.25</v>
      </c>
    </row>
    <row r="11" spans="1:4" x14ac:dyDescent="0.2">
      <c r="B11" s="10" t="s">
        <v>18</v>
      </c>
      <c r="C11" s="3" t="s">
        <v>40</v>
      </c>
      <c r="D11" s="5">
        <v>2</v>
      </c>
    </row>
    <row r="13" spans="1:4" x14ac:dyDescent="0.2">
      <c r="B13" s="18" t="s">
        <v>21</v>
      </c>
      <c r="C13" s="19"/>
      <c r="D13" s="6">
        <f xml:space="preserve"> SQRT((2 * D6 * D7) / (D8 * (1 - (D10 / D11))))</f>
        <v>14.60593486680443</v>
      </c>
    </row>
    <row r="14" spans="1:4" x14ac:dyDescent="0.2">
      <c r="B14" s="7"/>
      <c r="C14" s="7"/>
    </row>
    <row r="16" spans="1:4" x14ac:dyDescent="0.2">
      <c r="A16" t="s">
        <v>42</v>
      </c>
      <c r="B16" s="8" t="s">
        <v>10</v>
      </c>
      <c r="C16" s="4"/>
      <c r="D16" s="4">
        <f xml:space="preserve"> SQRT((2 * D6 * D7)/(D8 * (1 - (D10 / D11))))</f>
        <v>14.60593486680443</v>
      </c>
    </row>
    <row r="17" spans="1:4" x14ac:dyDescent="0.2">
      <c r="A17" t="s">
        <v>43</v>
      </c>
      <c r="B17" s="8" t="s">
        <v>29</v>
      </c>
      <c r="C17" s="4"/>
      <c r="D17" s="4">
        <f xml:space="preserve"> SUM(D18:D19)</f>
        <v>301.24740662784137</v>
      </c>
    </row>
    <row r="18" spans="1:4" x14ac:dyDescent="0.2">
      <c r="A18" t="s">
        <v>44</v>
      </c>
      <c r="B18" s="8" t="s">
        <v>19</v>
      </c>
      <c r="C18" s="9" t="s">
        <v>41</v>
      </c>
      <c r="D18" s="9">
        <f>(D16/2)*D8</f>
        <v>219.08902300206645</v>
      </c>
    </row>
    <row r="19" spans="1:4" x14ac:dyDescent="0.2">
      <c r="B19" s="8" t="s">
        <v>46</v>
      </c>
      <c r="C19" s="9" t="s">
        <v>45</v>
      </c>
      <c r="D19" s="9">
        <f xml:space="preserve"> D6 / D16 * D7</f>
        <v>82.158383625774917</v>
      </c>
    </row>
    <row r="20" spans="1:4" x14ac:dyDescent="0.2">
      <c r="A20" t="s">
        <v>0</v>
      </c>
      <c r="B20" s="8" t="s">
        <v>47</v>
      </c>
      <c r="C20" s="4"/>
      <c r="D20" s="4">
        <f xml:space="preserve"> D4 / (D6 / D11)</f>
        <v>1.6</v>
      </c>
    </row>
  </sheetData>
  <mergeCells count="2">
    <mergeCell ref="B1:D1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4CA3-0F70-A44A-8B96-C65A579999CA}">
  <dimension ref="A1:E15"/>
  <sheetViews>
    <sheetView zoomScale="150" zoomScaleNormal="150" workbookViewId="0">
      <selection activeCell="B21" sqref="B21"/>
    </sheetView>
  </sheetViews>
  <sheetFormatPr baseColWidth="10" defaultRowHeight="16" x14ac:dyDescent="0.2"/>
  <cols>
    <col min="1" max="1" width="15.1640625" bestFit="1" customWidth="1"/>
    <col min="2" max="2" width="26" bestFit="1" customWidth="1"/>
    <col min="3" max="3" width="13.83203125" bestFit="1" customWidth="1"/>
    <col min="4" max="4" width="15.83203125" bestFit="1" customWidth="1"/>
  </cols>
  <sheetData>
    <row r="1" spans="1:5" ht="21" x14ac:dyDescent="0.25">
      <c r="B1" s="17" t="s">
        <v>22</v>
      </c>
      <c r="C1" s="17"/>
      <c r="D1" s="17"/>
    </row>
    <row r="2" spans="1:5" x14ac:dyDescent="0.2">
      <c r="A2" t="s">
        <v>50</v>
      </c>
      <c r="B2" s="2" t="s">
        <v>11</v>
      </c>
      <c r="C2" s="2" t="s">
        <v>49</v>
      </c>
      <c r="D2" s="2" t="s">
        <v>12</v>
      </c>
    </row>
    <row r="3" spans="1:5" x14ac:dyDescent="0.2">
      <c r="A3">
        <v>7</v>
      </c>
      <c r="B3" s="3">
        <v>0.3</v>
      </c>
      <c r="C3" s="3">
        <f xml:space="preserve"> A3 / 12</f>
        <v>0.58333333333333337</v>
      </c>
      <c r="D3" s="6">
        <f>B3*C3</f>
        <v>0.17500000000000002</v>
      </c>
    </row>
    <row r="4" spans="1:5" x14ac:dyDescent="0.2">
      <c r="A4">
        <v>10</v>
      </c>
      <c r="B4" s="3">
        <v>0.35</v>
      </c>
      <c r="C4" s="3">
        <f t="shared" ref="C4:C6" si="0" xml:space="preserve"> A4 / 12</f>
        <v>0.83333333333333337</v>
      </c>
      <c r="D4" s="6">
        <f t="shared" ref="D4:D6" si="1">B4*C4</f>
        <v>0.29166666666666669</v>
      </c>
    </row>
    <row r="5" spans="1:5" x14ac:dyDescent="0.2">
      <c r="A5">
        <v>13</v>
      </c>
      <c r="B5" s="3">
        <v>0.25</v>
      </c>
      <c r="C5" s="3">
        <f t="shared" si="0"/>
        <v>1.0833333333333333</v>
      </c>
      <c r="D5" s="6">
        <f t="shared" si="1"/>
        <v>0.27083333333333331</v>
      </c>
    </row>
    <row r="6" spans="1:5" x14ac:dyDescent="0.2">
      <c r="A6">
        <v>15</v>
      </c>
      <c r="B6" s="3">
        <v>0.1</v>
      </c>
      <c r="C6" s="3">
        <f t="shared" si="0"/>
        <v>1.25</v>
      </c>
      <c r="D6" s="6">
        <f t="shared" si="1"/>
        <v>0.125</v>
      </c>
    </row>
    <row r="7" spans="1:5" x14ac:dyDescent="0.2">
      <c r="B7" s="15" t="s">
        <v>13</v>
      </c>
      <c r="C7" s="15">
        <f xml:space="preserve"> SUM(D3:D6)</f>
        <v>0.86250000000000004</v>
      </c>
      <c r="D7" s="16"/>
    </row>
    <row r="9" spans="1:5" x14ac:dyDescent="0.2">
      <c r="B9" s="3" t="s">
        <v>51</v>
      </c>
      <c r="C9" s="3">
        <v>6</v>
      </c>
    </row>
    <row r="11" spans="1:5" x14ac:dyDescent="0.2">
      <c r="B11" s="3" t="s">
        <v>48</v>
      </c>
      <c r="C11" s="6">
        <f xml:space="preserve"> MAX(C3:C6)</f>
        <v>1.25</v>
      </c>
    </row>
    <row r="12" spans="1:5" x14ac:dyDescent="0.2">
      <c r="B12" s="3" t="s">
        <v>33</v>
      </c>
      <c r="C12" s="6">
        <f xml:space="preserve"> C11</f>
        <v>1.25</v>
      </c>
    </row>
    <row r="13" spans="1:5" x14ac:dyDescent="0.2">
      <c r="B13" s="3" t="s">
        <v>34</v>
      </c>
      <c r="C13" s="6">
        <f xml:space="preserve"> _xlfn.CEILING.MATH(C12 * E13)</f>
        <v>2</v>
      </c>
      <c r="D13" s="3" t="s">
        <v>35</v>
      </c>
      <c r="E13" s="3">
        <v>0.9</v>
      </c>
    </row>
    <row r="14" spans="1:5" x14ac:dyDescent="0.2">
      <c r="A14" t="s">
        <v>42</v>
      </c>
      <c r="B14" s="3" t="s">
        <v>36</v>
      </c>
      <c r="C14" s="6">
        <f xml:space="preserve"> C11 * C9</f>
        <v>7.5</v>
      </c>
    </row>
    <row r="15" spans="1:5" x14ac:dyDescent="0.2">
      <c r="A15" t="s">
        <v>43</v>
      </c>
      <c r="B15" s="3" t="s">
        <v>37</v>
      </c>
      <c r="C15" s="6">
        <f xml:space="preserve"> _xlfn.CEILING.MATH(C14 - (C7 * C9))</f>
        <v>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Inventory</vt:lpstr>
      <vt:lpstr>EPQ</vt:lpstr>
      <vt:lpstr>Probabilistic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Lipkin, Gus</cp:lastModifiedBy>
  <dcterms:created xsi:type="dcterms:W3CDTF">2022-04-13T15:11:53Z</dcterms:created>
  <dcterms:modified xsi:type="dcterms:W3CDTF">2022-05-03T14:29:58Z</dcterms:modified>
</cp:coreProperties>
</file>