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GitHub/Spring2022/MAN 4558 ~ Lean Operations/Project/"/>
    </mc:Choice>
  </mc:AlternateContent>
  <xr:revisionPtr revIDLastSave="0" documentId="13_ncr:1_{4BC70A69-90C3-D04E-BF52-35E32E326906}" xr6:coauthVersionLast="47" xr6:coauthVersionMax="47" xr10:uidLastSave="{00000000-0000-0000-0000-000000000000}"/>
  <bookViews>
    <workbookView xWindow="51420" yWindow="-12760" windowWidth="21600" windowHeight="28300" xr2:uid="{1EAB8F2D-C1F0-7045-8A60-7DD51C7FC41A}"/>
  </bookViews>
  <sheets>
    <sheet name="Sheet1" sheetId="1" r:id="rId1"/>
    <sheet name="Sheet2" sheetId="2" r:id="rId2"/>
  </sheets>
  <definedNames>
    <definedName name="solver_adj" localSheetId="0" hidden="1">Sheet1!$F$2:$F$8,Sheet1!$G$5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Sheet1!$F$2:$F$8</definedName>
    <definedName name="solver_lhs2" localSheetId="0" hidden="1">Sheet1!$F$2:$F$8</definedName>
    <definedName name="solver_lhs3" localSheetId="0" hidden="1">Sheet1!$G$5</definedName>
    <definedName name="solver_lhs4" localSheetId="0" hidden="1">Sheet1!$G$5</definedName>
    <definedName name="solver_lhs5" localSheetId="0" hidden="1">Sheet1!$I$2:$I$8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Sheet1!$K$2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hs1" localSheetId="0" hidden="1">"integer"</definedName>
    <definedName name="solver_rhs2" localSheetId="0" hidden="1">1</definedName>
    <definedName name="solver_rhs3" localSheetId="0" hidden="1">"integer"</definedName>
    <definedName name="solver_rhs4" localSheetId="0" hidden="1">1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7" i="1"/>
  <c r="I7" i="1" s="1"/>
  <c r="J7" i="1" s="1"/>
  <c r="H6" i="1"/>
  <c r="I6" i="1" s="1"/>
  <c r="J6" i="1" s="1"/>
  <c r="H5" i="1"/>
  <c r="I5" i="1" s="1"/>
  <c r="J5" i="1" s="1"/>
  <c r="H4" i="1"/>
  <c r="I4" i="1" s="1"/>
  <c r="J4" i="1" s="1"/>
  <c r="H3" i="1"/>
  <c r="I3" i="1" s="1"/>
  <c r="J3" i="1" s="1"/>
  <c r="H2" i="1"/>
  <c r="I2" i="1" s="1"/>
  <c r="J2" i="1" s="1"/>
  <c r="G2" i="1"/>
  <c r="B2" i="2" s="1"/>
  <c r="E2" i="2" s="1"/>
  <c r="H26" i="1"/>
  <c r="H17" i="1"/>
  <c r="I17" i="1" s="1"/>
  <c r="J17" i="1" s="1"/>
  <c r="I26" i="1"/>
  <c r="J26" i="1" s="1"/>
  <c r="I25" i="1"/>
  <c r="I24" i="1"/>
  <c r="I23" i="1"/>
  <c r="G20" i="1"/>
  <c r="B4" i="2" s="1"/>
  <c r="E4" i="2" s="1"/>
  <c r="G11" i="1"/>
  <c r="B3" i="2" s="1"/>
  <c r="E3" i="2" s="1"/>
  <c r="D3" i="2"/>
  <c r="D4" i="2"/>
  <c r="D2" i="2"/>
  <c r="C4" i="2"/>
  <c r="C3" i="2"/>
  <c r="C2" i="2"/>
  <c r="H25" i="1"/>
  <c r="H24" i="1"/>
  <c r="H23" i="1"/>
  <c r="H22" i="1"/>
  <c r="I22" i="1" s="1"/>
  <c r="H21" i="1"/>
  <c r="I21" i="1" s="1"/>
  <c r="H20" i="1"/>
  <c r="I20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E26" i="1"/>
  <c r="E25" i="1"/>
  <c r="E24" i="1"/>
  <c r="E23" i="1"/>
  <c r="E22" i="1"/>
  <c r="E21" i="1"/>
  <c r="E20" i="1"/>
  <c r="E17" i="1"/>
  <c r="E8" i="1"/>
  <c r="E16" i="1"/>
  <c r="E15" i="1"/>
  <c r="E14" i="1"/>
  <c r="E13" i="1"/>
  <c r="E12" i="1"/>
  <c r="E11" i="1"/>
  <c r="E7" i="1"/>
  <c r="E6" i="1"/>
  <c r="E5" i="1"/>
  <c r="E4" i="1"/>
  <c r="E3" i="1"/>
  <c r="E2" i="1"/>
  <c r="J8" i="1" l="1"/>
  <c r="K23" i="1"/>
  <c r="K14" i="1"/>
  <c r="K2" i="1"/>
  <c r="K5" i="1"/>
  <c r="J20" i="1"/>
  <c r="J21" i="1"/>
  <c r="J22" i="1"/>
  <c r="J23" i="1"/>
  <c r="J25" i="1"/>
  <c r="J24" i="1"/>
  <c r="K20" i="1" s="1"/>
  <c r="J11" i="1"/>
  <c r="J12" i="1"/>
  <c r="J13" i="1"/>
  <c r="J14" i="1"/>
  <c r="J15" i="1"/>
  <c r="J16" i="1"/>
  <c r="K11" i="1" l="1"/>
</calcChain>
</file>

<file path=xl/sharedStrings.xml><?xml version="1.0" encoding="utf-8"?>
<sst xmlns="http://schemas.openxmlformats.org/spreadsheetml/2006/main" count="88" uniqueCount="27">
  <si>
    <t>Aldi</t>
  </si>
  <si>
    <t>Publix</t>
  </si>
  <si>
    <t>Walmart</t>
  </si>
  <si>
    <t>Butter</t>
  </si>
  <si>
    <t>Size</t>
  </si>
  <si>
    <t>Cost</t>
  </si>
  <si>
    <t>Unit</t>
  </si>
  <si>
    <t>Unit Cost</t>
  </si>
  <si>
    <t>oz</t>
  </si>
  <si>
    <t>Brown Sugar</t>
  </si>
  <si>
    <t>Eggs</t>
  </si>
  <si>
    <t>ct</t>
  </si>
  <si>
    <t>Vanilla</t>
  </si>
  <si>
    <t>Salt</t>
  </si>
  <si>
    <t>Flour</t>
  </si>
  <si>
    <t>lb</t>
  </si>
  <si>
    <t>Chocolate Chips</t>
  </si>
  <si>
    <t>Total Cost</t>
  </si>
  <si>
    <t>Qty Needed</t>
  </si>
  <si>
    <t>Qty Remaining</t>
  </si>
  <si>
    <t>Batches</t>
  </si>
  <si>
    <t>Wasted Money</t>
  </si>
  <si>
    <t>Total Wasted</t>
  </si>
  <si>
    <t>Distance</t>
  </si>
  <si>
    <t>Travel Cost</t>
  </si>
  <si>
    <t>Quantity</t>
  </si>
  <si>
    <t>Cost Per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</si>
</sst>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5" fillId="0" borderId="0" xfId="0" applyFont="1"/>
    <xf numFmtId="0" fontId="4" fillId="5" borderId="1" xfId="4"/>
    <xf numFmtId="0" fontId="1" fillId="2" borderId="0" xfId="1"/>
    <xf numFmtId="0" fontId="3" fillId="4" borderId="0" xfId="3"/>
    <xf numFmtId="0" fontId="2" fillId="3" borderId="0" xfId="2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AE5C-2224-9244-8F99-54C63051E814}">
  <dimension ref="A1:K26"/>
  <sheetViews>
    <sheetView tabSelected="1" zoomScale="160" zoomScaleNormal="160" workbookViewId="0">
      <selection activeCell="G30" sqref="G30"/>
    </sheetView>
  </sheetViews>
  <sheetFormatPr baseColWidth="10" defaultRowHeight="16" x14ac:dyDescent="0.2"/>
  <cols>
    <col min="1" max="1" width="14" bestFit="1" customWidth="1"/>
    <col min="2" max="2" width="5.1640625" bestFit="1" customWidth="1"/>
    <col min="3" max="3" width="4.5" bestFit="1" customWidth="1"/>
    <col min="4" max="4" width="4.6640625" bestFit="1" customWidth="1"/>
    <col min="5" max="5" width="12.5" bestFit="1" customWidth="1"/>
    <col min="6" max="6" width="8.33203125" bestFit="1" customWidth="1"/>
    <col min="7" max="7" width="9.33203125" bestFit="1" customWidth="1"/>
    <col min="8" max="8" width="12.5" bestFit="1" customWidth="1"/>
    <col min="9" max="9" width="13.5" bestFit="1" customWidth="1"/>
    <col min="10" max="10" width="13.6640625" bestFit="1" customWidth="1"/>
    <col min="11" max="11" width="14" bestFit="1" customWidth="1"/>
  </cols>
  <sheetData>
    <row r="1" spans="1:11" s="1" customFormat="1" x14ac:dyDescent="0.2">
      <c r="A1" s="1" t="s">
        <v>0</v>
      </c>
      <c r="B1" s="1" t="s">
        <v>5</v>
      </c>
      <c r="C1" s="1" t="s">
        <v>4</v>
      </c>
      <c r="D1" s="1" t="s">
        <v>6</v>
      </c>
      <c r="E1" s="1" t="s">
        <v>7</v>
      </c>
      <c r="F1" s="1" t="s">
        <v>25</v>
      </c>
      <c r="G1" s="1" t="s">
        <v>17</v>
      </c>
      <c r="H1" s="1" t="s">
        <v>18</v>
      </c>
      <c r="I1" s="1" t="s">
        <v>19</v>
      </c>
      <c r="J1" s="1" t="s">
        <v>21</v>
      </c>
      <c r="K1" s="1" t="s">
        <v>22</v>
      </c>
    </row>
    <row r="2" spans="1:11" x14ac:dyDescent="0.2">
      <c r="A2" t="s">
        <v>3</v>
      </c>
      <c r="B2">
        <v>2.85</v>
      </c>
      <c r="C2">
        <v>16</v>
      </c>
      <c r="D2" t="s">
        <v>8</v>
      </c>
      <c r="E2">
        <f xml:space="preserve"> B2 / C2</f>
        <v>0.17812500000000001</v>
      </c>
      <c r="F2">
        <v>2</v>
      </c>
      <c r="G2" s="2">
        <f xml:space="preserve"> SUMPRODUCT(B2:B8, F2:F8)</f>
        <v>26.82</v>
      </c>
      <c r="H2">
        <f xml:space="preserve"> 4 * G5</f>
        <v>32</v>
      </c>
      <c r="I2">
        <f xml:space="preserve"> (C2 * F2) - H2</f>
        <v>0</v>
      </c>
      <c r="J2">
        <f xml:space="preserve"> E2 * I2</f>
        <v>0</v>
      </c>
      <c r="K2" s="2">
        <f xml:space="preserve"> SUM(J2:J8)</f>
        <v>5.2925338953846159</v>
      </c>
    </row>
    <row r="3" spans="1:11" x14ac:dyDescent="0.2">
      <c r="A3" t="s">
        <v>9</v>
      </c>
      <c r="B3">
        <v>1.79</v>
      </c>
      <c r="C3">
        <v>32</v>
      </c>
      <c r="D3" t="s">
        <v>8</v>
      </c>
      <c r="E3">
        <f xml:space="preserve"> B3 / C3</f>
        <v>5.5937500000000001E-2</v>
      </c>
      <c r="F3">
        <v>2</v>
      </c>
      <c r="H3">
        <f xml:space="preserve"> 5.6 * G5</f>
        <v>44.8</v>
      </c>
      <c r="I3">
        <f xml:space="preserve"> (C3 * F3) - H3</f>
        <v>19.200000000000003</v>
      </c>
      <c r="J3">
        <f xml:space="preserve"> E3 * I3</f>
        <v>1.0740000000000003</v>
      </c>
    </row>
    <row r="4" spans="1:11" x14ac:dyDescent="0.2">
      <c r="A4" t="s">
        <v>10</v>
      </c>
      <c r="B4">
        <v>2.15</v>
      </c>
      <c r="C4">
        <v>12</v>
      </c>
      <c r="D4" t="s">
        <v>11</v>
      </c>
      <c r="E4">
        <f xml:space="preserve"> B4 / C4</f>
        <v>0.17916666666666667</v>
      </c>
      <c r="F4">
        <v>1</v>
      </c>
      <c r="G4" s="1" t="s">
        <v>20</v>
      </c>
      <c r="H4">
        <f xml:space="preserve"> 1 * G5</f>
        <v>8</v>
      </c>
      <c r="I4">
        <f xml:space="preserve"> (C4 * F4) - H4</f>
        <v>4</v>
      </c>
      <c r="J4">
        <f xml:space="preserve"> E4 * I4</f>
        <v>0.71666666666666667</v>
      </c>
      <c r="K4" s="1" t="s">
        <v>26</v>
      </c>
    </row>
    <row r="5" spans="1:11" x14ac:dyDescent="0.2">
      <c r="A5" t="s">
        <v>12</v>
      </c>
      <c r="B5">
        <v>6.49</v>
      </c>
      <c r="C5">
        <v>2</v>
      </c>
      <c r="D5" t="s">
        <v>8</v>
      </c>
      <c r="E5">
        <f xml:space="preserve"> B5 / C5</f>
        <v>3.2450000000000001</v>
      </c>
      <c r="F5">
        <v>1</v>
      </c>
      <c r="G5">
        <v>8</v>
      </c>
      <c r="H5">
        <f xml:space="preserve"> 1 / 6 * G5</f>
        <v>1.3333333333333333</v>
      </c>
      <c r="I5">
        <f t="shared" ref="I3:I8" si="0" xml:space="preserve"> (C5 * F5) - H5</f>
        <v>0.66666666666666674</v>
      </c>
      <c r="J5">
        <f xml:space="preserve"> E5 * I5</f>
        <v>2.1633333333333336</v>
      </c>
      <c r="K5" s="2">
        <f xml:space="preserve"> G2 / (G5 * 12)</f>
        <v>0.27937499999999998</v>
      </c>
    </row>
    <row r="6" spans="1:11" x14ac:dyDescent="0.2">
      <c r="A6" t="s">
        <v>13</v>
      </c>
      <c r="B6">
        <v>0.55000000000000004</v>
      </c>
      <c r="C6">
        <v>26</v>
      </c>
      <c r="D6" t="s">
        <v>8</v>
      </c>
      <c r="E6">
        <f xml:space="preserve"> B6 / C6</f>
        <v>2.1153846153846155E-2</v>
      </c>
      <c r="F6">
        <v>1</v>
      </c>
      <c r="H6">
        <f xml:space="preserve"> 0.2007088 * G5</f>
        <v>1.6056703999999999</v>
      </c>
      <c r="I6">
        <f t="shared" si="0"/>
        <v>24.394329599999999</v>
      </c>
      <c r="J6">
        <f t="shared" ref="J3:J8" si="1" xml:space="preserve"> E6 * I6</f>
        <v>0.51603389538461542</v>
      </c>
    </row>
    <row r="7" spans="1:11" x14ac:dyDescent="0.2">
      <c r="A7" t="s">
        <v>14</v>
      </c>
      <c r="B7">
        <v>1.75</v>
      </c>
      <c r="C7">
        <v>5</v>
      </c>
      <c r="D7" t="s">
        <v>15</v>
      </c>
      <c r="E7">
        <f xml:space="preserve"> B7 / C7</f>
        <v>0.35</v>
      </c>
      <c r="F7">
        <v>1</v>
      </c>
      <c r="H7">
        <f xml:space="preserve"> 5.3 / 16 * G5</f>
        <v>2.65</v>
      </c>
      <c r="I7">
        <f xml:space="preserve"> (C7 * F7) - H7</f>
        <v>2.35</v>
      </c>
      <c r="J7">
        <f xml:space="preserve"> E7 * I7</f>
        <v>0.82250000000000001</v>
      </c>
    </row>
    <row r="8" spans="1:11" x14ac:dyDescent="0.2">
      <c r="A8" t="s">
        <v>16</v>
      </c>
      <c r="B8">
        <v>1.65</v>
      </c>
      <c r="C8">
        <v>12</v>
      </c>
      <c r="D8" t="s">
        <v>8</v>
      </c>
      <c r="E8">
        <f xml:space="preserve"> B8 / C8</f>
        <v>0.13749999999999998</v>
      </c>
      <c r="F8">
        <v>4</v>
      </c>
      <c r="H8">
        <f xml:space="preserve"> 6 * G5</f>
        <v>48</v>
      </c>
      <c r="I8">
        <f xml:space="preserve"> (C8 * F8) - H8</f>
        <v>0</v>
      </c>
      <c r="J8">
        <f xml:space="preserve"> E8 * I8</f>
        <v>0</v>
      </c>
    </row>
    <row r="10" spans="1:11" s="1" customFormat="1" x14ac:dyDescent="0.2">
      <c r="A10" s="1" t="s">
        <v>1</v>
      </c>
      <c r="B10" s="1" t="s">
        <v>5</v>
      </c>
      <c r="C10" s="1" t="s">
        <v>4</v>
      </c>
      <c r="D10" s="1" t="s">
        <v>6</v>
      </c>
      <c r="E10" s="1" t="s">
        <v>7</v>
      </c>
      <c r="F10" s="1" t="s">
        <v>25</v>
      </c>
      <c r="G10" s="1" t="s">
        <v>17</v>
      </c>
      <c r="H10" s="1" t="s">
        <v>18</v>
      </c>
      <c r="I10" s="1" t="s">
        <v>19</v>
      </c>
      <c r="J10" s="1" t="s">
        <v>21</v>
      </c>
      <c r="K10" s="1" t="s">
        <v>22</v>
      </c>
    </row>
    <row r="11" spans="1:11" x14ac:dyDescent="0.2">
      <c r="A11" t="s">
        <v>3</v>
      </c>
      <c r="B11">
        <v>4.09</v>
      </c>
      <c r="C11">
        <v>16</v>
      </c>
      <c r="D11" t="s">
        <v>8</v>
      </c>
      <c r="E11">
        <f xml:space="preserve"> B11 / C11</f>
        <v>0.25562499999999999</v>
      </c>
      <c r="F11">
        <v>2</v>
      </c>
      <c r="G11" s="2">
        <f xml:space="preserve"> SUMPRODUCT(B11:B17, F11:F17)</f>
        <v>41.66</v>
      </c>
      <c r="H11">
        <f xml:space="preserve"> 4 * G14</f>
        <v>32</v>
      </c>
      <c r="I11">
        <f xml:space="preserve"> (C11 * F11) - H11</f>
        <v>0</v>
      </c>
      <c r="J11">
        <f xml:space="preserve"> E11 * I11</f>
        <v>0</v>
      </c>
      <c r="K11" s="2">
        <f xml:space="preserve"> SUM(J11:J17)</f>
        <v>6.8856979405128209</v>
      </c>
    </row>
    <row r="12" spans="1:11" x14ac:dyDescent="0.2">
      <c r="A12" t="s">
        <v>9</v>
      </c>
      <c r="B12">
        <v>1.1100000000000001</v>
      </c>
      <c r="C12">
        <v>16</v>
      </c>
      <c r="D12" t="s">
        <v>8</v>
      </c>
      <c r="E12">
        <f xml:space="preserve"> B12 / C12</f>
        <v>6.9375000000000006E-2</v>
      </c>
      <c r="F12">
        <v>3</v>
      </c>
      <c r="H12">
        <f xml:space="preserve"> 5.6 * G14</f>
        <v>44.8</v>
      </c>
      <c r="I12">
        <f t="shared" ref="I12:I17" si="2" xml:space="preserve"> (C12 * F12) - H12</f>
        <v>3.2000000000000028</v>
      </c>
      <c r="J12">
        <f t="shared" ref="J12:J17" si="3" xml:space="preserve"> E12 * I12</f>
        <v>0.22200000000000022</v>
      </c>
    </row>
    <row r="13" spans="1:11" x14ac:dyDescent="0.2">
      <c r="A13" t="s">
        <v>10</v>
      </c>
      <c r="B13">
        <v>2.71</v>
      </c>
      <c r="C13">
        <v>12</v>
      </c>
      <c r="D13" t="s">
        <v>11</v>
      </c>
      <c r="E13">
        <f xml:space="preserve"> B13 / C13</f>
        <v>0.22583333333333333</v>
      </c>
      <c r="F13">
        <v>1</v>
      </c>
      <c r="G13" s="1" t="s">
        <v>20</v>
      </c>
      <c r="H13">
        <f xml:space="preserve"> 1 * G14</f>
        <v>8</v>
      </c>
      <c r="I13">
        <f t="shared" si="2"/>
        <v>4</v>
      </c>
      <c r="J13">
        <f t="shared" si="3"/>
        <v>0.90333333333333332</v>
      </c>
      <c r="K13" s="1" t="s">
        <v>26</v>
      </c>
    </row>
    <row r="14" spans="1:11" x14ac:dyDescent="0.2">
      <c r="A14" t="s">
        <v>12</v>
      </c>
      <c r="B14">
        <v>4.97</v>
      </c>
      <c r="C14">
        <v>1</v>
      </c>
      <c r="D14" t="s">
        <v>8</v>
      </c>
      <c r="E14">
        <f xml:space="preserve"> B14 / C14</f>
        <v>4.97</v>
      </c>
      <c r="F14">
        <v>2</v>
      </c>
      <c r="G14">
        <v>8</v>
      </c>
      <c r="H14">
        <f xml:space="preserve"> 1 / 6 * G14</f>
        <v>1.3333333333333333</v>
      </c>
      <c r="I14">
        <f t="shared" si="2"/>
        <v>0.66666666666666674</v>
      </c>
      <c r="J14">
        <f t="shared" si="3"/>
        <v>3.3133333333333335</v>
      </c>
      <c r="K14" s="2">
        <f xml:space="preserve"> G11 / (G14 * 12)</f>
        <v>0.43395833333333328</v>
      </c>
    </row>
    <row r="15" spans="1:11" x14ac:dyDescent="0.2">
      <c r="A15" t="s">
        <v>13</v>
      </c>
      <c r="B15">
        <v>0.95</v>
      </c>
      <c r="C15">
        <v>26</v>
      </c>
      <c r="D15" t="s">
        <v>8</v>
      </c>
      <c r="E15">
        <f xml:space="preserve"> B15 / C15</f>
        <v>3.6538461538461534E-2</v>
      </c>
      <c r="F15">
        <v>1</v>
      </c>
      <c r="H15">
        <f xml:space="preserve"> 0.2007088 * G14</f>
        <v>1.6056703999999999</v>
      </c>
      <c r="I15">
        <f t="shared" si="2"/>
        <v>24.394329599999999</v>
      </c>
      <c r="J15">
        <f t="shared" si="3"/>
        <v>0.89133127384615374</v>
      </c>
    </row>
    <row r="16" spans="1:11" x14ac:dyDescent="0.2">
      <c r="A16" t="s">
        <v>14</v>
      </c>
      <c r="B16">
        <v>3.31</v>
      </c>
      <c r="C16">
        <v>5</v>
      </c>
      <c r="D16" t="s">
        <v>15</v>
      </c>
      <c r="E16">
        <f xml:space="preserve"> B16 / C16</f>
        <v>0.66200000000000003</v>
      </c>
      <c r="F16">
        <v>1</v>
      </c>
      <c r="H16">
        <f xml:space="preserve"> 5.3 / 16 * G14</f>
        <v>2.65</v>
      </c>
      <c r="I16">
        <f t="shared" si="2"/>
        <v>2.35</v>
      </c>
      <c r="J16">
        <f t="shared" si="3"/>
        <v>1.5557000000000001</v>
      </c>
    </row>
    <row r="17" spans="1:11" x14ac:dyDescent="0.2">
      <c r="A17" t="s">
        <v>16</v>
      </c>
      <c r="B17">
        <v>3.31</v>
      </c>
      <c r="C17">
        <v>12</v>
      </c>
      <c r="D17" t="s">
        <v>8</v>
      </c>
      <c r="E17">
        <f xml:space="preserve"> B17 / C17</f>
        <v>0.27583333333333332</v>
      </c>
      <c r="F17">
        <v>4</v>
      </c>
      <c r="H17">
        <f xml:space="preserve"> 6 * G14</f>
        <v>48</v>
      </c>
      <c r="I17">
        <f t="shared" si="2"/>
        <v>0</v>
      </c>
      <c r="J17">
        <f t="shared" si="3"/>
        <v>0</v>
      </c>
    </row>
    <row r="19" spans="1:11" s="1" customFormat="1" x14ac:dyDescent="0.2">
      <c r="A19" s="1" t="s">
        <v>2</v>
      </c>
      <c r="B19" s="1" t="s">
        <v>5</v>
      </c>
      <c r="C19" s="1" t="s">
        <v>4</v>
      </c>
      <c r="D19" s="1" t="s">
        <v>6</v>
      </c>
      <c r="E19" s="1" t="s">
        <v>7</v>
      </c>
      <c r="F19" s="1" t="s">
        <v>25</v>
      </c>
      <c r="G19" s="1" t="s">
        <v>17</v>
      </c>
      <c r="H19" s="1" t="s">
        <v>18</v>
      </c>
      <c r="I19" s="1" t="s">
        <v>19</v>
      </c>
      <c r="J19" s="1" t="s">
        <v>21</v>
      </c>
      <c r="K19" s="1" t="s">
        <v>22</v>
      </c>
    </row>
    <row r="20" spans="1:11" x14ac:dyDescent="0.2">
      <c r="A20" t="s">
        <v>3</v>
      </c>
      <c r="B20">
        <v>3.58</v>
      </c>
      <c r="C20">
        <v>16</v>
      </c>
      <c r="D20" t="s">
        <v>8</v>
      </c>
      <c r="E20">
        <f xml:space="preserve"> B20 / C20</f>
        <v>0.22375</v>
      </c>
      <c r="F20">
        <v>2</v>
      </c>
      <c r="G20" s="2">
        <f xml:space="preserve"> SUMPRODUCT(B20:B26, F20:F26)</f>
        <v>33.160000000000004</v>
      </c>
      <c r="H20">
        <f xml:space="preserve"> 4 * G23</f>
        <v>32</v>
      </c>
      <c r="I20">
        <f xml:space="preserve"> (C20 * F20) - H20</f>
        <v>0</v>
      </c>
      <c r="J20">
        <f xml:space="preserve"> E20 * I20</f>
        <v>0</v>
      </c>
      <c r="K20" s="2">
        <f xml:space="preserve"> SUM(J20:J26)</f>
        <v>4.6488901874871793</v>
      </c>
    </row>
    <row r="21" spans="1:11" x14ac:dyDescent="0.2">
      <c r="A21" t="s">
        <v>9</v>
      </c>
      <c r="B21">
        <v>1.62</v>
      </c>
      <c r="C21">
        <v>32</v>
      </c>
      <c r="D21" t="s">
        <v>8</v>
      </c>
      <c r="E21">
        <f xml:space="preserve"> B21 / C21</f>
        <v>5.0625000000000003E-2</v>
      </c>
      <c r="F21">
        <v>2</v>
      </c>
      <c r="H21">
        <f xml:space="preserve"> 5.6 * G23</f>
        <v>44.8</v>
      </c>
      <c r="I21">
        <f t="shared" ref="I21:I26" si="4" xml:space="preserve"> (C21 * F21) - H21</f>
        <v>19.200000000000003</v>
      </c>
      <c r="J21">
        <f t="shared" ref="J21:J26" si="5" xml:space="preserve"> E21 * I21</f>
        <v>0.9720000000000002</v>
      </c>
    </row>
    <row r="22" spans="1:11" x14ac:dyDescent="0.2">
      <c r="A22" t="s">
        <v>10</v>
      </c>
      <c r="B22">
        <v>2.5</v>
      </c>
      <c r="C22">
        <v>12</v>
      </c>
      <c r="D22" t="s">
        <v>11</v>
      </c>
      <c r="E22">
        <f xml:space="preserve"> B22 / C22</f>
        <v>0.20833333333333334</v>
      </c>
      <c r="F22">
        <v>1</v>
      </c>
      <c r="G22" s="1" t="s">
        <v>20</v>
      </c>
      <c r="H22">
        <f xml:space="preserve"> 1 * G23</f>
        <v>8</v>
      </c>
      <c r="I22">
        <f t="shared" si="4"/>
        <v>4</v>
      </c>
      <c r="J22">
        <f t="shared" si="5"/>
        <v>0.83333333333333337</v>
      </c>
      <c r="K22" s="1" t="s">
        <v>26</v>
      </c>
    </row>
    <row r="23" spans="1:11" x14ac:dyDescent="0.2">
      <c r="A23" t="s">
        <v>12</v>
      </c>
      <c r="B23">
        <v>4.9800000000000004</v>
      </c>
      <c r="C23">
        <v>2</v>
      </c>
      <c r="D23" t="s">
        <v>8</v>
      </c>
      <c r="E23">
        <f xml:space="preserve"> B23 / C23</f>
        <v>2.4900000000000002</v>
      </c>
      <c r="F23">
        <v>1</v>
      </c>
      <c r="G23">
        <v>8</v>
      </c>
      <c r="H23">
        <f xml:space="preserve"> 1 / 6 * G23</f>
        <v>1.3333333333333333</v>
      </c>
      <c r="I23">
        <f t="shared" si="4"/>
        <v>0.66666666666666674</v>
      </c>
      <c r="J23">
        <f t="shared" si="5"/>
        <v>1.6600000000000004</v>
      </c>
      <c r="K23" s="2">
        <f xml:space="preserve"> G20 / (G23 * 12)</f>
        <v>0.34541666666666671</v>
      </c>
    </row>
    <row r="24" spans="1:11" x14ac:dyDescent="0.2">
      <c r="A24" t="s">
        <v>13</v>
      </c>
      <c r="B24">
        <v>0.48</v>
      </c>
      <c r="C24">
        <v>26</v>
      </c>
      <c r="D24" t="s">
        <v>8</v>
      </c>
      <c r="E24">
        <f xml:space="preserve"> B24 / C24</f>
        <v>1.846153846153846E-2</v>
      </c>
      <c r="F24">
        <v>1</v>
      </c>
      <c r="H24">
        <f xml:space="preserve"> 0.2007088 * G23</f>
        <v>1.6056703999999999</v>
      </c>
      <c r="I24">
        <f t="shared" si="4"/>
        <v>24.394329599999999</v>
      </c>
      <c r="J24">
        <f t="shared" si="5"/>
        <v>0.45035685415384608</v>
      </c>
    </row>
    <row r="25" spans="1:11" x14ac:dyDescent="0.2">
      <c r="A25" t="s">
        <v>14</v>
      </c>
      <c r="B25">
        <v>1.56</v>
      </c>
      <c r="C25">
        <v>5</v>
      </c>
      <c r="D25" t="s">
        <v>15</v>
      </c>
      <c r="E25">
        <f xml:space="preserve"> B25 / C25</f>
        <v>0.312</v>
      </c>
      <c r="F25">
        <v>1</v>
      </c>
      <c r="H25">
        <f xml:space="preserve"> 5.3 / 16 * G23</f>
        <v>2.65</v>
      </c>
      <c r="I25">
        <f t="shared" si="4"/>
        <v>2.35</v>
      </c>
      <c r="J25">
        <f t="shared" si="5"/>
        <v>0.73320000000000007</v>
      </c>
    </row>
    <row r="26" spans="1:11" x14ac:dyDescent="0.2">
      <c r="A26" t="s">
        <v>16</v>
      </c>
      <c r="B26">
        <v>3.31</v>
      </c>
      <c r="C26">
        <v>12</v>
      </c>
      <c r="D26" t="s">
        <v>8</v>
      </c>
      <c r="E26">
        <f xml:space="preserve"> B26 / C26</f>
        <v>0.27583333333333332</v>
      </c>
      <c r="F26">
        <v>4</v>
      </c>
      <c r="H26">
        <f xml:space="preserve"> 6 * G23</f>
        <v>48</v>
      </c>
      <c r="I26">
        <f t="shared" si="4"/>
        <v>0</v>
      </c>
      <c r="J26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DC79-8B01-1E4C-9113-96756717242A}">
  <dimension ref="A1:E4"/>
  <sheetViews>
    <sheetView zoomScale="150" zoomScaleNormal="150" workbookViewId="0">
      <selection sqref="A1:E4"/>
    </sheetView>
  </sheetViews>
  <sheetFormatPr baseColWidth="10" defaultRowHeight="16" x14ac:dyDescent="0.2"/>
  <cols>
    <col min="1" max="1" width="8.5" style="1" bestFit="1" customWidth="1"/>
    <col min="2" max="2" width="6.1640625" bestFit="1" customWidth="1"/>
    <col min="3" max="3" width="8.33203125" bestFit="1" customWidth="1"/>
    <col min="4" max="5" width="12.1640625" bestFit="1" customWidth="1"/>
  </cols>
  <sheetData>
    <row r="1" spans="1:5" s="1" customFormat="1" x14ac:dyDescent="0.2">
      <c r="B1" s="1" t="s">
        <v>5</v>
      </c>
      <c r="C1" s="1" t="s">
        <v>23</v>
      </c>
      <c r="D1" s="1" t="s">
        <v>24</v>
      </c>
      <c r="E1" s="1" t="s">
        <v>17</v>
      </c>
    </row>
    <row r="2" spans="1:5" x14ac:dyDescent="0.2">
      <c r="A2" s="1" t="s">
        <v>0</v>
      </c>
      <c r="B2">
        <f xml:space="preserve"> Sheet1!G2</f>
        <v>26.82</v>
      </c>
      <c r="C2">
        <f xml:space="preserve"> 0.7</f>
        <v>0.7</v>
      </c>
      <c r="D2">
        <f xml:space="preserve"> C2 / 23.224 * 4 * 2</f>
        <v>0.24112986565621769</v>
      </c>
      <c r="E2" s="3">
        <f xml:space="preserve"> B2 + D2</f>
        <v>27.061129865656216</v>
      </c>
    </row>
    <row r="3" spans="1:5" x14ac:dyDescent="0.2">
      <c r="A3" s="1" t="s">
        <v>1</v>
      </c>
      <c r="B3">
        <f xml:space="preserve"> Sheet1!G11</f>
        <v>41.66</v>
      </c>
      <c r="C3">
        <f xml:space="preserve"> 1.2</f>
        <v>1.2</v>
      </c>
      <c r="D3">
        <f t="shared" ref="D3:D4" si="0" xml:space="preserve"> C3 / 23.224 * 4 * 2</f>
        <v>0.4133654839820875</v>
      </c>
      <c r="E3" s="5">
        <f t="shared" ref="E3:E4" si="1" xml:space="preserve"> B3 + D3</f>
        <v>42.073365483982087</v>
      </c>
    </row>
    <row r="4" spans="1:5" x14ac:dyDescent="0.2">
      <c r="A4" s="1" t="s">
        <v>2</v>
      </c>
      <c r="B4">
        <f xml:space="preserve"> Sheet1!G20</f>
        <v>33.160000000000004</v>
      </c>
      <c r="C4">
        <f xml:space="preserve"> 1</f>
        <v>1</v>
      </c>
      <c r="D4">
        <f t="shared" si="0"/>
        <v>0.34447123665173957</v>
      </c>
      <c r="E4" s="4">
        <f t="shared" si="1"/>
        <v>33.504471236651746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2022-04-16T17:18:08Z</dcterms:created>
  <dcterms:modified xsi:type="dcterms:W3CDTF">2022-04-16T19:14:16Z</dcterms:modified>
</cp:coreProperties>
</file>