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Summer2021/ACG 2071 ~ Managerial Accounting/"/>
    </mc:Choice>
  </mc:AlternateContent>
  <xr:revisionPtr revIDLastSave="0" documentId="13_ncr:1_{E6433F1B-9C46-1642-8103-5A7A52FC97BA}" xr6:coauthVersionLast="47" xr6:coauthVersionMax="47" xr10:uidLastSave="{00000000-0000-0000-0000-000000000000}"/>
  <bookViews>
    <workbookView xWindow="51200" yWindow="-2600" windowWidth="21600" windowHeight="37900" activeTab="4" xr2:uid="{177581F7-CDD8-3148-A968-01A135CDA552}"/>
  </bookViews>
  <sheets>
    <sheet name="20Y6" sheetId="1" r:id="rId1"/>
    <sheet name="Hotel" sheetId="2" r:id="rId2"/>
    <sheet name="Manufactured" sheetId="3" r:id="rId3"/>
    <sheet name="Sheet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C7" i="5"/>
  <c r="B11" i="5" s="1"/>
  <c r="C14" i="5" s="1"/>
  <c r="C8" i="5"/>
  <c r="C9" i="5" l="1"/>
  <c r="E16" i="4"/>
  <c r="E13" i="4"/>
  <c r="D16" i="4"/>
  <c r="D14" i="4"/>
  <c r="D13" i="4"/>
  <c r="F9" i="4"/>
  <c r="F2" i="4"/>
  <c r="E6" i="4"/>
  <c r="E5" i="4"/>
  <c r="E4" i="4"/>
  <c r="F7" i="4" s="1"/>
  <c r="F9" i="3"/>
  <c r="F7" i="3"/>
  <c r="E6" i="3"/>
  <c r="E5" i="3"/>
  <c r="E4" i="3"/>
  <c r="F2" i="3"/>
  <c r="F8" i="3" s="1"/>
  <c r="F10" i="3" s="1"/>
  <c r="A12" i="2"/>
  <c r="C9" i="2"/>
  <c r="A9" i="2"/>
  <c r="A15" i="2" s="1"/>
  <c r="F40" i="1"/>
  <c r="F39" i="1"/>
  <c r="G40" i="1" s="1"/>
  <c r="F37" i="1"/>
  <c r="F36" i="1"/>
  <c r="F35" i="1"/>
  <c r="G37" i="1" s="1"/>
  <c r="H41" i="1" s="1"/>
  <c r="G30" i="1"/>
  <c r="G27" i="1"/>
  <c r="H25" i="1"/>
  <c r="H21" i="1"/>
  <c r="G18" i="1"/>
  <c r="F17" i="1"/>
  <c r="F16" i="1"/>
  <c r="F15" i="1"/>
  <c r="F14" i="1"/>
  <c r="F13" i="1"/>
  <c r="F12" i="1"/>
  <c r="F11" i="1"/>
  <c r="G9" i="1"/>
  <c r="F7" i="1"/>
  <c r="F5" i="1"/>
  <c r="F4" i="1"/>
  <c r="F6" i="1" s="1"/>
  <c r="G8" i="1" s="1"/>
  <c r="H2" i="1"/>
  <c r="H19" i="1" l="1"/>
  <c r="H20" i="1"/>
  <c r="H22" i="1" s="1"/>
  <c r="G28" i="1" s="1"/>
  <c r="G29" i="1" s="1"/>
  <c r="H31" i="1" s="1"/>
  <c r="H32" i="1" s="1"/>
  <c r="H42" i="1" s="1"/>
  <c r="F8" i="4"/>
  <c r="F10" i="4" s="1"/>
  <c r="E14" i="4" s="1"/>
  <c r="E15" i="4" s="1"/>
  <c r="E17" i="4" s="1"/>
</calcChain>
</file>

<file path=xl/sharedStrings.xml><?xml version="1.0" encoding="utf-8"?>
<sst xmlns="http://schemas.openxmlformats.org/spreadsheetml/2006/main" count="123" uniqueCount="84">
  <si>
    <t>Inventories</t>
  </si>
  <si>
    <t>Materials</t>
  </si>
  <si>
    <t>Work in process</t>
  </si>
  <si>
    <t>Finished goods</t>
  </si>
  <si>
    <t>Line Item</t>
  </si>
  <si>
    <t>Advertising expense</t>
  </si>
  <si>
    <t>Depreciation expense-office equipment</t>
  </si>
  <si>
    <t>Depreciation expense-factory equipment</t>
  </si>
  <si>
    <t>Direct labor</t>
  </si>
  <si>
    <t>Heat, light, and power-factory</t>
  </si>
  <si>
    <t>Indirect labor</t>
  </si>
  <si>
    <t>Materials purchased</t>
  </si>
  <si>
    <t>Office salaries expense</t>
  </si>
  <si>
    <t>Property taxes-factory</t>
  </si>
  <si>
    <t>Property taxes-headquarters building</t>
  </si>
  <si>
    <t>Rent expense-factory</t>
  </si>
  <si>
    <t>Sales</t>
  </si>
  <si>
    <t>Sales salaries expense</t>
  </si>
  <si>
    <t>Supplies-factory</t>
  </si>
  <si>
    <t>Miscellaneous costs-factory</t>
  </si>
  <si>
    <t>Statement of Cost of Goods Manufactured For the Year Ended December 31, 20Y6</t>
  </si>
  <si>
    <t>Work in process inventory, January 1, 20Y6</t>
  </si>
  <si>
    <t>Direct materials:</t>
  </si>
  <si>
    <t>Materials inventory, January 1, 20Y6</t>
  </si>
  <si>
    <t>Purchases</t>
  </si>
  <si>
    <t>Cost of materials available for use</t>
  </si>
  <si>
    <t>Materials inventory, December 31, 20Y6</t>
  </si>
  <si>
    <t>Cost of Direct Materials used in Production</t>
  </si>
  <si>
    <t>Direct Labor</t>
  </si>
  <si>
    <t>Factory Overhead</t>
  </si>
  <si>
    <t>Indirect Labor</t>
  </si>
  <si>
    <t>Total factory overhead</t>
  </si>
  <si>
    <t>Total manufacturing costs incurred in 20Y6</t>
  </si>
  <si>
    <t>Total manufacturing costs</t>
  </si>
  <si>
    <t>Work in process inventory, December 31, 20Y6</t>
  </si>
  <si>
    <t>Cost of goods manufactured</t>
  </si>
  <si>
    <t>Income Statement For the Year Ended December 31, 20Y6</t>
  </si>
  <si>
    <t>Cost of goods sold</t>
  </si>
  <si>
    <t>Cost of goods sold:</t>
  </si>
  <si>
    <t>Finished goods inventory, January 1, 20Y6</t>
  </si>
  <si>
    <t>Cost of finished goods available for sale</t>
  </si>
  <si>
    <t>Finished goods inventory, December 31, 20Y6</t>
  </si>
  <si>
    <t>Gross profit</t>
  </si>
  <si>
    <t>Operating expenses:</t>
  </si>
  <si>
    <t>Administrative expenses:</t>
  </si>
  <si>
    <t>Selling expenses:</t>
  </si>
  <si>
    <t>Total operating expenses</t>
  </si>
  <si>
    <t>Net income</t>
  </si>
  <si>
    <t>Number of Guests</t>
  </si>
  <si>
    <t>Nights per Visit</t>
  </si>
  <si>
    <t>Guest Nights</t>
  </si>
  <si>
    <t>OR</t>
  </si>
  <si>
    <t>Room Nights</t>
  </si>
  <si>
    <t>Guest Rooms</t>
  </si>
  <si>
    <t>Days in Month</t>
  </si>
  <si>
    <t>Occupancy Rate</t>
  </si>
  <si>
    <t>Cost of direct materials used in production</t>
  </si>
  <si>
    <t>Work in process inventory, October 1</t>
  </si>
  <si>
    <t>Work in process inventory, October 31</t>
  </si>
  <si>
    <t>Statement of Cost of Goods Manufactured For the Month Ended October 31</t>
  </si>
  <si>
    <t>Manufacturing costs incurred during October:</t>
  </si>
  <si>
    <t>Factory overhead</t>
  </si>
  <si>
    <t>total manufacturing costs incurred</t>
  </si>
  <si>
    <t>total manufacturing costs</t>
  </si>
  <si>
    <t>Work in process inventory, April 1</t>
  </si>
  <si>
    <t>Finished goods inventory, April 1</t>
  </si>
  <si>
    <t>Work in process inventory, April 30</t>
  </si>
  <si>
    <t>Finished goods inventory, April 30</t>
  </si>
  <si>
    <t xml:space="preserve">Statement of Cost of Goods Manufactured </t>
  </si>
  <si>
    <t>Manufacturing costs incurred during April:</t>
  </si>
  <si>
    <t>Statement of Cost of Goods Sold</t>
  </si>
  <si>
    <t>1. Prepare an annual income statement for the iLeather product, including supporting calculations, from the information provided.</t>
  </si>
  <si>
    <t>Technology Accessories Inc.</t>
  </si>
  <si>
    <t>Income Statement</t>
  </si>
  <si>
    <t>For the year ended Decemeber 31, 20Y3</t>
  </si>
  <si>
    <t>Pariculars</t>
  </si>
  <si>
    <t>$</t>
  </si>
  <si>
    <t>Sales revenue ($40 * 460,000 units) (See w.2)</t>
  </si>
  <si>
    <t>Cost of goods sold ($25.90 * 460,000 units) (See w.5)</t>
  </si>
  <si>
    <t>Salespersons commission (20% * Sales revenue) (See w.6)</t>
  </si>
  <si>
    <t>Development of marketing and advertising materials</t>
  </si>
  <si>
    <t>Addition iLeather promotion expenses</t>
  </si>
  <si>
    <t>Total sellng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</si>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</sst>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 val="singleAccounting"/>
      <sz val="12"/>
      <name val="Calibri"/>
      <family val="2"/>
      <scheme val="minor"/>
    </font>
    <font>
      <b/>
      <u val="doubleAccounting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 applyFont="1"/>
    <xf numFmtId="3" fontId="2" fillId="0" borderId="0" xfId="0" applyNumberFormat="1" applyFont="1"/>
    <xf numFmtId="0" fontId="2" fillId="0" borderId="0" xfId="0" applyFont="1"/>
    <xf numFmtId="3" fontId="3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6" fontId="4" fillId="0" borderId="0" xfId="0" applyNumberFormat="1" applyFont="1"/>
    <xf numFmtId="38" fontId="5" fillId="0" borderId="0" xfId="0" applyNumberFormat="1" applyFont="1"/>
    <xf numFmtId="3" fontId="5" fillId="0" borderId="0" xfId="0" applyNumberFormat="1" applyFont="1"/>
    <xf numFmtId="38" fontId="0" fillId="0" borderId="0" xfId="0" applyNumberFormat="1" applyFont="1"/>
    <xf numFmtId="43" fontId="8" fillId="0" borderId="0" xfId="1" applyFont="1"/>
    <xf numFmtId="164" fontId="8" fillId="0" borderId="0" xfId="1" applyNumberFormat="1" applyFont="1"/>
    <xf numFmtId="43" fontId="7" fillId="0" borderId="0" xfId="1" applyFont="1"/>
    <xf numFmtId="164" fontId="7" fillId="0" borderId="0" xfId="1" applyNumberFormat="1" applyFont="1" applyAlignment="1">
      <alignment horizontal="center"/>
    </xf>
    <xf numFmtId="164" fontId="9" fillId="0" borderId="0" xfId="1" applyNumberFormat="1" applyFont="1"/>
    <xf numFmtId="164" fontId="7" fillId="0" borderId="0" xfId="1" applyNumberFormat="1" applyFont="1"/>
    <xf numFmtId="164" fontId="10" fillId="0" borderId="0" xfId="1" applyNumberFormat="1" applyFont="1"/>
    <xf numFmtId="43" fontId="7" fillId="0" borderId="0" xfId="1" applyFont="1" applyAlignment="1">
      <alignment horizontal="left" wrapText="1"/>
    </xf>
    <xf numFmtId="43" fontId="7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263B-EC76-2E4E-BAB3-234537E4F79F}">
  <dimension ref="A1:H42"/>
  <sheetViews>
    <sheetView zoomScale="120" zoomScaleNormal="120" workbookViewId="0">
      <selection activeCell="A46" sqref="A46"/>
    </sheetView>
  </sheetViews>
  <sheetFormatPr baseColWidth="10" defaultRowHeight="16" x14ac:dyDescent="0.2"/>
  <cols>
    <col min="1" max="1" width="37" style="8" customWidth="1"/>
    <col min="2" max="2" width="10.83203125" style="8" customWidth="1"/>
    <col min="3" max="3" width="8.1640625" style="8" bestFit="1" customWidth="1"/>
    <col min="4" max="4" width="3.6640625" style="8" customWidth="1"/>
    <col min="5" max="5" width="78.6640625" style="8" customWidth="1"/>
    <col min="6" max="16384" width="10.83203125" style="8"/>
  </cols>
  <sheetData>
    <row r="1" spans="1:8" x14ac:dyDescent="0.2">
      <c r="A1" s="7" t="s">
        <v>0</v>
      </c>
      <c r="B1" s="10">
        <v>44197</v>
      </c>
      <c r="C1" s="10">
        <v>44561</v>
      </c>
      <c r="E1" s="7" t="s">
        <v>20</v>
      </c>
    </row>
    <row r="2" spans="1:8" x14ac:dyDescent="0.2">
      <c r="A2" s="9" t="s">
        <v>1</v>
      </c>
      <c r="B2" s="9">
        <v>77350</v>
      </c>
      <c r="C2" s="9">
        <v>95550</v>
      </c>
      <c r="E2" s="9" t="s">
        <v>21</v>
      </c>
      <c r="H2" s="8">
        <f xml:space="preserve"> B3</f>
        <v>109200</v>
      </c>
    </row>
    <row r="3" spans="1:8" x14ac:dyDescent="0.2">
      <c r="A3" s="9" t="s">
        <v>2</v>
      </c>
      <c r="B3" s="9">
        <v>109200</v>
      </c>
      <c r="C3" s="9">
        <v>96200</v>
      </c>
      <c r="E3" s="9" t="s">
        <v>22</v>
      </c>
    </row>
    <row r="4" spans="1:8" x14ac:dyDescent="0.2">
      <c r="A4" s="9" t="s">
        <v>3</v>
      </c>
      <c r="B4" s="9">
        <v>113750</v>
      </c>
      <c r="C4" s="9">
        <v>100100</v>
      </c>
      <c r="E4" s="9" t="s">
        <v>23</v>
      </c>
      <c r="F4" s="1">
        <f xml:space="preserve"> B14</f>
        <v>77350</v>
      </c>
    </row>
    <row r="5" spans="1:8" x14ac:dyDescent="0.2">
      <c r="E5" s="9" t="s">
        <v>24</v>
      </c>
      <c r="F5" s="2">
        <f xml:space="preserve"> B13</f>
        <v>123500</v>
      </c>
    </row>
    <row r="6" spans="1:8" x14ac:dyDescent="0.2">
      <c r="A6" s="7" t="s">
        <v>4</v>
      </c>
      <c r="B6" s="7"/>
      <c r="E6" s="9" t="s">
        <v>25</v>
      </c>
      <c r="F6" s="1">
        <f xml:space="preserve"> SUM(F4:F5)</f>
        <v>200850</v>
      </c>
    </row>
    <row r="7" spans="1:8" x14ac:dyDescent="0.2">
      <c r="A7" s="9" t="s">
        <v>5</v>
      </c>
      <c r="B7" s="11">
        <v>68250</v>
      </c>
      <c r="E7" s="9" t="s">
        <v>26</v>
      </c>
      <c r="F7" s="3">
        <f xml:space="preserve"> C2</f>
        <v>95550</v>
      </c>
    </row>
    <row r="8" spans="1:8" x14ac:dyDescent="0.2">
      <c r="A8" s="9" t="s">
        <v>6</v>
      </c>
      <c r="B8" s="12">
        <v>22750</v>
      </c>
      <c r="E8" s="9" t="s">
        <v>27</v>
      </c>
      <c r="G8" s="1">
        <f xml:space="preserve"> F6 - F7</f>
        <v>105300</v>
      </c>
    </row>
    <row r="9" spans="1:8" x14ac:dyDescent="0.2">
      <c r="A9" s="9" t="s">
        <v>7</v>
      </c>
      <c r="B9" s="12">
        <v>14560</v>
      </c>
      <c r="E9" s="9" t="s">
        <v>28</v>
      </c>
      <c r="G9" s="1">
        <f xml:space="preserve"> B10</f>
        <v>186550</v>
      </c>
    </row>
    <row r="10" spans="1:8" x14ac:dyDescent="0.2">
      <c r="A10" s="9" t="s">
        <v>8</v>
      </c>
      <c r="B10" s="12">
        <v>186550</v>
      </c>
      <c r="E10" s="9" t="s">
        <v>29</v>
      </c>
    </row>
    <row r="11" spans="1:8" x14ac:dyDescent="0.2">
      <c r="A11" s="9" t="s">
        <v>9</v>
      </c>
      <c r="B11" s="12">
        <v>5850</v>
      </c>
      <c r="E11" s="9" t="s">
        <v>30</v>
      </c>
      <c r="F11" s="1">
        <f xml:space="preserve"> B12</f>
        <v>23660</v>
      </c>
    </row>
    <row r="12" spans="1:8" x14ac:dyDescent="0.2">
      <c r="A12" s="9" t="s">
        <v>10</v>
      </c>
      <c r="B12" s="12">
        <v>23660</v>
      </c>
      <c r="E12" s="9" t="s">
        <v>7</v>
      </c>
      <c r="F12" s="1">
        <f xml:space="preserve"> B9</f>
        <v>14560</v>
      </c>
    </row>
    <row r="13" spans="1:8" x14ac:dyDescent="0.2">
      <c r="A13" s="9" t="s">
        <v>11</v>
      </c>
      <c r="B13" s="12">
        <v>123500</v>
      </c>
      <c r="E13" s="9" t="s">
        <v>9</v>
      </c>
      <c r="F13" s="1">
        <f xml:space="preserve"> B11</f>
        <v>5850</v>
      </c>
    </row>
    <row r="14" spans="1:8" x14ac:dyDescent="0.2">
      <c r="A14" s="9" t="s">
        <v>12</v>
      </c>
      <c r="B14" s="12">
        <v>77350</v>
      </c>
      <c r="E14" s="9" t="s">
        <v>13</v>
      </c>
      <c r="F14" s="1">
        <f xml:space="preserve"> B15</f>
        <v>4095</v>
      </c>
    </row>
    <row r="15" spans="1:8" x14ac:dyDescent="0.2">
      <c r="A15" s="9" t="s">
        <v>13</v>
      </c>
      <c r="B15" s="12">
        <v>4095</v>
      </c>
      <c r="E15" s="9" t="s">
        <v>15</v>
      </c>
      <c r="F15" s="1">
        <f xml:space="preserve"> B17</f>
        <v>6825</v>
      </c>
    </row>
    <row r="16" spans="1:8" x14ac:dyDescent="0.2">
      <c r="A16" s="9" t="s">
        <v>14</v>
      </c>
      <c r="B16" s="12">
        <v>13650</v>
      </c>
      <c r="E16" s="9" t="s">
        <v>18</v>
      </c>
      <c r="F16" s="1">
        <f xml:space="preserve"> B20</f>
        <v>3250</v>
      </c>
    </row>
    <row r="17" spans="1:8" x14ac:dyDescent="0.2">
      <c r="A17" s="9" t="s">
        <v>15</v>
      </c>
      <c r="B17" s="12">
        <v>6825</v>
      </c>
      <c r="E17" s="9" t="s">
        <v>19</v>
      </c>
      <c r="F17" s="2">
        <f xml:space="preserve"> B21</f>
        <v>4420</v>
      </c>
    </row>
    <row r="18" spans="1:8" x14ac:dyDescent="0.2">
      <c r="A18" s="9" t="s">
        <v>16</v>
      </c>
      <c r="B18" s="12">
        <v>864500</v>
      </c>
      <c r="E18" s="9" t="s">
        <v>31</v>
      </c>
      <c r="G18" s="2">
        <f xml:space="preserve"> SUM(F11:F17)</f>
        <v>62660</v>
      </c>
    </row>
    <row r="19" spans="1:8" x14ac:dyDescent="0.2">
      <c r="A19" s="9" t="s">
        <v>17</v>
      </c>
      <c r="B19" s="12">
        <v>136500</v>
      </c>
      <c r="E19" s="9" t="s">
        <v>32</v>
      </c>
      <c r="H19" s="2">
        <f xml:space="preserve"> G18 + G9 + G8</f>
        <v>354510</v>
      </c>
    </row>
    <row r="20" spans="1:8" x14ac:dyDescent="0.2">
      <c r="A20" s="9" t="s">
        <v>18</v>
      </c>
      <c r="B20" s="12">
        <v>3250</v>
      </c>
      <c r="E20" s="9" t="s">
        <v>33</v>
      </c>
      <c r="H20" s="1">
        <f xml:space="preserve"> H2 + H19</f>
        <v>463710</v>
      </c>
    </row>
    <row r="21" spans="1:8" x14ac:dyDescent="0.2">
      <c r="A21" s="9" t="s">
        <v>19</v>
      </c>
      <c r="B21" s="12">
        <v>4420</v>
      </c>
      <c r="E21" s="9" t="s">
        <v>34</v>
      </c>
      <c r="H21" s="3">
        <f xml:space="preserve"> C3</f>
        <v>96200</v>
      </c>
    </row>
    <row r="22" spans="1:8" x14ac:dyDescent="0.2">
      <c r="E22" s="9" t="s">
        <v>35</v>
      </c>
      <c r="H22" s="4">
        <f xml:space="preserve"> H20 - H21</f>
        <v>367510</v>
      </c>
    </row>
    <row r="24" spans="1:8" x14ac:dyDescent="0.2">
      <c r="E24" s="7" t="s">
        <v>36</v>
      </c>
    </row>
    <row r="25" spans="1:8" x14ac:dyDescent="0.2">
      <c r="E25" s="9" t="s">
        <v>16</v>
      </c>
      <c r="H25" s="1">
        <f xml:space="preserve"> B18</f>
        <v>864500</v>
      </c>
    </row>
    <row r="26" spans="1:8" x14ac:dyDescent="0.2">
      <c r="E26" s="9" t="s">
        <v>38</v>
      </c>
    </row>
    <row r="27" spans="1:8" x14ac:dyDescent="0.2">
      <c r="E27" s="9" t="s">
        <v>39</v>
      </c>
      <c r="G27" s="8">
        <f xml:space="preserve"> B4</f>
        <v>113750</v>
      </c>
    </row>
    <row r="28" spans="1:8" x14ac:dyDescent="0.2">
      <c r="E28" s="9" t="s">
        <v>35</v>
      </c>
      <c r="G28" s="2">
        <f xml:space="preserve"> H22</f>
        <v>367510</v>
      </c>
    </row>
    <row r="29" spans="1:8" x14ac:dyDescent="0.2">
      <c r="E29" s="9" t="s">
        <v>40</v>
      </c>
      <c r="G29" s="8">
        <f xml:space="preserve"> SUM(G27:G28)</f>
        <v>481260</v>
      </c>
    </row>
    <row r="30" spans="1:8" x14ac:dyDescent="0.2">
      <c r="E30" s="9" t="s">
        <v>41</v>
      </c>
      <c r="G30" s="3">
        <f xml:space="preserve"> C4</f>
        <v>100100</v>
      </c>
    </row>
    <row r="31" spans="1:8" x14ac:dyDescent="0.2">
      <c r="E31" s="9" t="s">
        <v>37</v>
      </c>
      <c r="H31" s="8">
        <f xml:space="preserve"> G29 - G30</f>
        <v>381160</v>
      </c>
    </row>
    <row r="32" spans="1:8" x14ac:dyDescent="0.2">
      <c r="E32" s="9" t="s">
        <v>42</v>
      </c>
      <c r="H32" s="1">
        <f xml:space="preserve"> H25 - H31</f>
        <v>483340</v>
      </c>
    </row>
    <row r="33" spans="5:8" x14ac:dyDescent="0.2">
      <c r="E33" s="9" t="s">
        <v>43</v>
      </c>
    </row>
    <row r="34" spans="5:8" x14ac:dyDescent="0.2">
      <c r="E34" s="9" t="s">
        <v>44</v>
      </c>
    </row>
    <row r="35" spans="5:8" x14ac:dyDescent="0.2">
      <c r="E35" s="9" t="s">
        <v>12</v>
      </c>
      <c r="F35" s="1">
        <f xml:space="preserve"> B14</f>
        <v>77350</v>
      </c>
    </row>
    <row r="36" spans="5:8" x14ac:dyDescent="0.2">
      <c r="E36" s="9" t="s">
        <v>6</v>
      </c>
      <c r="F36" s="1">
        <f xml:space="preserve"> B8</f>
        <v>22750</v>
      </c>
    </row>
    <row r="37" spans="5:8" x14ac:dyDescent="0.2">
      <c r="E37" s="9" t="s">
        <v>14</v>
      </c>
      <c r="F37" s="2">
        <f xml:space="preserve"> B16</f>
        <v>13650</v>
      </c>
      <c r="G37" s="1">
        <f xml:space="preserve"> SUM(F35:F37)</f>
        <v>113750</v>
      </c>
    </row>
    <row r="38" spans="5:8" x14ac:dyDescent="0.2">
      <c r="E38" s="9" t="s">
        <v>45</v>
      </c>
    </row>
    <row r="39" spans="5:8" x14ac:dyDescent="0.2">
      <c r="E39" s="9" t="s">
        <v>5</v>
      </c>
      <c r="F39" s="13">
        <f xml:space="preserve"> B7</f>
        <v>68250</v>
      </c>
    </row>
    <row r="40" spans="5:8" x14ac:dyDescent="0.2">
      <c r="E40" s="9" t="s">
        <v>17</v>
      </c>
      <c r="F40" s="2">
        <f xml:space="preserve"> B19</f>
        <v>136500</v>
      </c>
      <c r="G40" s="2">
        <f xml:space="preserve"> SUM(F39:F40)</f>
        <v>204750</v>
      </c>
    </row>
    <row r="41" spans="5:8" x14ac:dyDescent="0.2">
      <c r="E41" s="9" t="s">
        <v>46</v>
      </c>
      <c r="H41" s="2">
        <f xml:space="preserve"> G37 + G40</f>
        <v>318500</v>
      </c>
    </row>
    <row r="42" spans="5:8" x14ac:dyDescent="0.2">
      <c r="E42" s="9" t="s">
        <v>47</v>
      </c>
      <c r="H42" s="4">
        <f xml:space="preserve"> H32 - H41</f>
        <v>164840</v>
      </c>
    </row>
  </sheetData>
  <pageMargins left="0.7" right="0.7" top="0.75" bottom="0.75" header="0.3" footer="0.3"/>
  <ignoredErrors>
    <ignoredError sqref="F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9E4C-430C-2B40-A55C-8718D4DA2AAE}">
  <dimension ref="A1:F15"/>
  <sheetViews>
    <sheetView zoomScale="120" zoomScaleNormal="120" workbookViewId="0">
      <selection activeCell="A53" sqref="A53"/>
    </sheetView>
  </sheetViews>
  <sheetFormatPr baseColWidth="10" defaultRowHeight="16" x14ac:dyDescent="0.2"/>
  <cols>
    <col min="1" max="1" width="18.33203125" style="8" bestFit="1" customWidth="1"/>
    <col min="2" max="2" width="15.33203125" style="8" bestFit="1" customWidth="1"/>
    <col min="3" max="3" width="13.1640625" style="8" bestFit="1" customWidth="1"/>
    <col min="4" max="4" width="13.1640625" style="8" customWidth="1"/>
    <col min="5" max="5" width="14" style="8" bestFit="1" customWidth="1"/>
    <col min="6" max="16384" width="10.83203125" style="8"/>
  </cols>
  <sheetData>
    <row r="1" spans="1:6" x14ac:dyDescent="0.2">
      <c r="A1" s="7" t="s">
        <v>48</v>
      </c>
      <c r="B1" s="7" t="s">
        <v>49</v>
      </c>
      <c r="C1" s="7" t="s">
        <v>50</v>
      </c>
      <c r="D1" s="7"/>
      <c r="E1" s="7" t="s">
        <v>53</v>
      </c>
      <c r="F1" s="7" t="s">
        <v>54</v>
      </c>
    </row>
    <row r="2" spans="1:6" x14ac:dyDescent="0.2">
      <c r="A2" s="9">
        <v>4400</v>
      </c>
      <c r="B2" s="9">
        <v>1</v>
      </c>
      <c r="C2" s="9">
        <v>4400</v>
      </c>
      <c r="D2" s="9"/>
      <c r="E2" s="9">
        <v>500</v>
      </c>
      <c r="F2" s="9">
        <v>30</v>
      </c>
    </row>
    <row r="3" spans="1:6" x14ac:dyDescent="0.2">
      <c r="A3" s="9">
        <v>1800</v>
      </c>
      <c r="B3" s="9">
        <v>2</v>
      </c>
      <c r="C3" s="9">
        <v>3600</v>
      </c>
      <c r="D3" s="9"/>
    </row>
    <row r="4" spans="1:6" x14ac:dyDescent="0.2">
      <c r="A4" s="9">
        <v>750</v>
      </c>
      <c r="B4" s="9">
        <v>3</v>
      </c>
      <c r="C4" s="9">
        <v>2250</v>
      </c>
      <c r="D4" s="9"/>
    </row>
    <row r="5" spans="1:6" x14ac:dyDescent="0.2">
      <c r="A5" s="9">
        <v>600</v>
      </c>
      <c r="B5" s="9">
        <v>4</v>
      </c>
      <c r="C5" s="9">
        <v>2400</v>
      </c>
      <c r="D5" s="9"/>
    </row>
    <row r="6" spans="1:6" x14ac:dyDescent="0.2">
      <c r="A6" s="9">
        <v>20</v>
      </c>
      <c r="B6" s="9">
        <v>5</v>
      </c>
      <c r="C6" s="9">
        <v>100</v>
      </c>
      <c r="D6" s="9"/>
    </row>
    <row r="8" spans="1:6" x14ac:dyDescent="0.2">
      <c r="A8" s="5" t="s">
        <v>50</v>
      </c>
    </row>
    <row r="9" spans="1:6" x14ac:dyDescent="0.2">
      <c r="A9" s="8">
        <f xml:space="preserve"> SUM(C2:C6)</f>
        <v>12750</v>
      </c>
      <c r="B9" s="8" t="s">
        <v>51</v>
      </c>
      <c r="C9" s="8">
        <f xml:space="preserve"> (A2 * B2) + (A3 * B3) + (A4 * B4) + (A5 * B5) + (A6 * B6)</f>
        <v>12750</v>
      </c>
    </row>
    <row r="11" spans="1:6" x14ac:dyDescent="0.2">
      <c r="A11" s="5" t="s">
        <v>52</v>
      </c>
    </row>
    <row r="12" spans="1:6" x14ac:dyDescent="0.2">
      <c r="A12" s="8">
        <f xml:space="preserve"> E2 * F2</f>
        <v>15000</v>
      </c>
    </row>
    <row r="14" spans="1:6" x14ac:dyDescent="0.2">
      <c r="A14" s="5" t="s">
        <v>55</v>
      </c>
    </row>
    <row r="15" spans="1:6" x14ac:dyDescent="0.2">
      <c r="A15" s="8">
        <f xml:space="preserve"> A9 / A12 * 100</f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169C-25B4-454A-B8B5-5D695136A0C1}">
  <dimension ref="A1:F10"/>
  <sheetViews>
    <sheetView zoomScale="120" zoomScaleNormal="120" workbookViewId="0">
      <selection activeCell="B23" sqref="A23:B23"/>
    </sheetView>
  </sheetViews>
  <sheetFormatPr baseColWidth="10" defaultRowHeight="16" x14ac:dyDescent="0.2"/>
  <cols>
    <col min="1" max="1" width="40" style="8" bestFit="1" customWidth="1"/>
    <col min="2" max="3" width="10.83203125" style="8"/>
    <col min="4" max="4" width="74" style="8" bestFit="1" customWidth="1"/>
    <col min="5" max="16384" width="10.83203125" style="8"/>
  </cols>
  <sheetData>
    <row r="1" spans="1:6" x14ac:dyDescent="0.2">
      <c r="A1" s="7" t="s">
        <v>4</v>
      </c>
      <c r="B1" s="7"/>
      <c r="D1" s="7" t="s">
        <v>59</v>
      </c>
    </row>
    <row r="2" spans="1:6" x14ac:dyDescent="0.2">
      <c r="A2" s="9" t="s">
        <v>56</v>
      </c>
      <c r="B2" s="9">
        <v>1323600</v>
      </c>
      <c r="D2" s="9" t="s">
        <v>57</v>
      </c>
      <c r="F2" s="8">
        <f xml:space="preserve"> B4</f>
        <v>455300</v>
      </c>
    </row>
    <row r="3" spans="1:6" x14ac:dyDescent="0.2">
      <c r="A3" s="9" t="s">
        <v>8</v>
      </c>
      <c r="B3" s="9">
        <v>1680000</v>
      </c>
      <c r="D3" s="9" t="s">
        <v>60</v>
      </c>
    </row>
    <row r="4" spans="1:6" x14ac:dyDescent="0.2">
      <c r="A4" s="9" t="s">
        <v>57</v>
      </c>
      <c r="B4" s="9">
        <v>455300</v>
      </c>
      <c r="D4" s="9" t="s">
        <v>56</v>
      </c>
      <c r="E4" s="8">
        <f xml:space="preserve"> B2</f>
        <v>1323600</v>
      </c>
    </row>
    <row r="5" spans="1:6" x14ac:dyDescent="0.2">
      <c r="A5" s="9" t="s">
        <v>58</v>
      </c>
      <c r="B5" s="9">
        <v>378100</v>
      </c>
      <c r="D5" s="9" t="s">
        <v>8</v>
      </c>
      <c r="E5" s="8">
        <f xml:space="preserve"> B3</f>
        <v>1680000</v>
      </c>
    </row>
    <row r="6" spans="1:6" x14ac:dyDescent="0.2">
      <c r="A6" s="9" t="s">
        <v>31</v>
      </c>
      <c r="B6" s="9">
        <v>3544200</v>
      </c>
      <c r="D6" s="9" t="s">
        <v>61</v>
      </c>
      <c r="E6" s="3">
        <f xml:space="preserve"> B6</f>
        <v>3544200</v>
      </c>
    </row>
    <row r="7" spans="1:6" x14ac:dyDescent="0.2">
      <c r="D7" s="9" t="s">
        <v>62</v>
      </c>
      <c r="F7" s="3">
        <f xml:space="preserve"> SUM(E4:E6)</f>
        <v>6547800</v>
      </c>
    </row>
    <row r="8" spans="1:6" x14ac:dyDescent="0.2">
      <c r="A8" s="7"/>
      <c r="D8" s="9" t="s">
        <v>63</v>
      </c>
      <c r="F8" s="8">
        <f xml:space="preserve"> F2 + F7</f>
        <v>7003100</v>
      </c>
    </row>
    <row r="9" spans="1:6" x14ac:dyDescent="0.2">
      <c r="D9" s="9" t="s">
        <v>58</v>
      </c>
      <c r="F9" s="3">
        <f xml:space="preserve"> B5</f>
        <v>378100</v>
      </c>
    </row>
    <row r="10" spans="1:6" x14ac:dyDescent="0.2">
      <c r="D10" s="9" t="s">
        <v>35</v>
      </c>
      <c r="F10" s="6">
        <f xml:space="preserve"> F8 - F9</f>
        <v>6625000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BDFB-3D07-BF4F-8225-971F8E02E06E}">
  <dimension ref="A1:F17"/>
  <sheetViews>
    <sheetView zoomScale="150" zoomScaleNormal="150" workbookViewId="0">
      <selection activeCell="D33" sqref="D33"/>
    </sheetView>
  </sheetViews>
  <sheetFormatPr baseColWidth="10" defaultRowHeight="16" x14ac:dyDescent="0.2"/>
  <cols>
    <col min="1" max="1" width="36.5" style="8" bestFit="1" customWidth="1"/>
    <col min="2" max="3" width="10.83203125" style="8"/>
    <col min="4" max="4" width="42.33203125" style="8" bestFit="1" customWidth="1"/>
    <col min="5" max="16384" width="10.83203125" style="8"/>
  </cols>
  <sheetData>
    <row r="1" spans="1:6" x14ac:dyDescent="0.2">
      <c r="A1" s="8" t="s">
        <v>4</v>
      </c>
      <c r="D1" s="7" t="s">
        <v>68</v>
      </c>
    </row>
    <row r="2" spans="1:6" x14ac:dyDescent="0.2">
      <c r="A2" s="8" t="s">
        <v>56</v>
      </c>
      <c r="B2" s="8">
        <v>280000</v>
      </c>
      <c r="D2" s="9" t="s">
        <v>57</v>
      </c>
      <c r="F2" s="8">
        <f xml:space="preserve"> B5</f>
        <v>72300</v>
      </c>
    </row>
    <row r="3" spans="1:6" x14ac:dyDescent="0.2">
      <c r="A3" s="8" t="s">
        <v>28</v>
      </c>
      <c r="B3" s="8">
        <v>324000</v>
      </c>
      <c r="D3" s="9" t="s">
        <v>69</v>
      </c>
    </row>
    <row r="4" spans="1:6" x14ac:dyDescent="0.2">
      <c r="A4" s="8" t="s">
        <v>61</v>
      </c>
      <c r="B4" s="8">
        <v>188900</v>
      </c>
      <c r="D4" s="9" t="s">
        <v>56</v>
      </c>
      <c r="E4" s="8">
        <f xml:space="preserve"> B2</f>
        <v>280000</v>
      </c>
    </row>
    <row r="5" spans="1:6" x14ac:dyDescent="0.2">
      <c r="A5" s="8" t="s">
        <v>64</v>
      </c>
      <c r="B5" s="8">
        <v>72300</v>
      </c>
      <c r="D5" s="9" t="s">
        <v>8</v>
      </c>
      <c r="E5" s="8">
        <f xml:space="preserve"> B3</f>
        <v>324000</v>
      </c>
    </row>
    <row r="6" spans="1:6" x14ac:dyDescent="0.2">
      <c r="A6" s="8" t="s">
        <v>66</v>
      </c>
      <c r="B6" s="8">
        <v>76600</v>
      </c>
      <c r="D6" s="9" t="s">
        <v>61</v>
      </c>
      <c r="E6" s="3">
        <f xml:space="preserve"> B4</f>
        <v>188900</v>
      </c>
    </row>
    <row r="7" spans="1:6" x14ac:dyDescent="0.2">
      <c r="A7" s="8" t="s">
        <v>65</v>
      </c>
      <c r="B7" s="8">
        <v>39600</v>
      </c>
      <c r="D7" s="9" t="s">
        <v>62</v>
      </c>
      <c r="F7" s="3">
        <f xml:space="preserve"> SUM(E4:E6)</f>
        <v>792900</v>
      </c>
    </row>
    <row r="8" spans="1:6" x14ac:dyDescent="0.2">
      <c r="A8" s="8" t="s">
        <v>67</v>
      </c>
      <c r="B8" s="8">
        <v>41200</v>
      </c>
      <c r="D8" s="9" t="s">
        <v>63</v>
      </c>
      <c r="F8" s="8">
        <f xml:space="preserve"> F2 + F7</f>
        <v>865200</v>
      </c>
    </row>
    <row r="9" spans="1:6" x14ac:dyDescent="0.2">
      <c r="D9" s="9" t="s">
        <v>66</v>
      </c>
      <c r="F9" s="3">
        <f xml:space="preserve"> B6</f>
        <v>76600</v>
      </c>
    </row>
    <row r="10" spans="1:6" x14ac:dyDescent="0.2">
      <c r="D10" s="9" t="s">
        <v>35</v>
      </c>
      <c r="F10" s="6">
        <f xml:space="preserve"> F8 - F9</f>
        <v>788600</v>
      </c>
    </row>
    <row r="11" spans="1:6" x14ac:dyDescent="0.2">
      <c r="D11" s="9"/>
      <c r="F11" s="6"/>
    </row>
    <row r="12" spans="1:6" x14ac:dyDescent="0.2">
      <c r="D12" s="7" t="s">
        <v>70</v>
      </c>
    </row>
    <row r="13" spans="1:6" x14ac:dyDescent="0.2">
      <c r="D13" s="8" t="str">
        <f xml:space="preserve"> A7</f>
        <v>Finished goods inventory, April 1</v>
      </c>
      <c r="E13" s="8">
        <f xml:space="preserve"> B7</f>
        <v>39600</v>
      </c>
    </row>
    <row r="14" spans="1:6" x14ac:dyDescent="0.2">
      <c r="D14" s="8" t="str">
        <f xml:space="preserve"> D10</f>
        <v>Cost of goods manufactured</v>
      </c>
      <c r="E14" s="3">
        <f xml:space="preserve"> F10</f>
        <v>788600</v>
      </c>
    </row>
    <row r="15" spans="1:6" x14ac:dyDescent="0.2">
      <c r="D15" s="8" t="s">
        <v>40</v>
      </c>
      <c r="E15" s="8">
        <f xml:space="preserve"> SUM(E13:E14)</f>
        <v>828200</v>
      </c>
    </row>
    <row r="16" spans="1:6" x14ac:dyDescent="0.2">
      <c r="D16" s="8" t="str">
        <f xml:space="preserve"> A8</f>
        <v>Finished goods inventory, April 30</v>
      </c>
      <c r="E16" s="3">
        <f xml:space="preserve"> B8</f>
        <v>41200</v>
      </c>
    </row>
    <row r="17" spans="4:5" x14ac:dyDescent="0.2">
      <c r="D17" s="8" t="s">
        <v>37</v>
      </c>
      <c r="E17" s="6">
        <f xml:space="preserve"> E15 - E16</f>
        <v>787000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0DC-B3EF-2345-A53D-FE8540C83722}">
  <dimension ref="A1:C15"/>
  <sheetViews>
    <sheetView tabSelected="1" zoomScale="150" zoomScaleNormal="150" workbookViewId="0">
      <selection activeCell="C15" sqref="C15"/>
    </sheetView>
  </sheetViews>
  <sheetFormatPr baseColWidth="10" defaultRowHeight="16" x14ac:dyDescent="0.2"/>
  <cols>
    <col min="1" max="1" width="51.6640625" bestFit="1" customWidth="1"/>
    <col min="2" max="2" width="11.1640625" bestFit="1" customWidth="1"/>
    <col min="3" max="3" width="12.1640625" bestFit="1" customWidth="1"/>
  </cols>
  <sheetData>
    <row r="1" spans="1:3" x14ac:dyDescent="0.2">
      <c r="A1" s="21" t="s">
        <v>71</v>
      </c>
      <c r="B1" s="21"/>
      <c r="C1" s="21"/>
    </row>
    <row r="2" spans="1:3" x14ac:dyDescent="0.2">
      <c r="A2" s="14"/>
      <c r="B2" s="15"/>
      <c r="C2" s="15"/>
    </row>
    <row r="3" spans="1:3" x14ac:dyDescent="0.2">
      <c r="A3" s="22" t="s">
        <v>72</v>
      </c>
      <c r="B3" s="22"/>
      <c r="C3" s="22"/>
    </row>
    <row r="4" spans="1:3" x14ac:dyDescent="0.2">
      <c r="A4" s="22" t="s">
        <v>73</v>
      </c>
      <c r="B4" s="22"/>
      <c r="C4" s="22"/>
    </row>
    <row r="5" spans="1:3" x14ac:dyDescent="0.2">
      <c r="A5" s="22" t="s">
        <v>74</v>
      </c>
      <c r="B5" s="22"/>
      <c r="C5" s="22"/>
    </row>
    <row r="6" spans="1:3" x14ac:dyDescent="0.2">
      <c r="A6" s="16" t="s">
        <v>75</v>
      </c>
      <c r="B6" s="17" t="s">
        <v>76</v>
      </c>
      <c r="C6" s="17" t="s">
        <v>76</v>
      </c>
    </row>
    <row r="7" spans="1:3" x14ac:dyDescent="0.2">
      <c r="A7" s="14" t="s">
        <v>77</v>
      </c>
      <c r="B7" s="15"/>
      <c r="C7" s="15">
        <f>40*500000</f>
        <v>20000000</v>
      </c>
    </row>
    <row r="8" spans="1:3" ht="19" x14ac:dyDescent="0.35">
      <c r="A8" s="14" t="s">
        <v>78</v>
      </c>
      <c r="B8" s="15"/>
      <c r="C8" s="18">
        <f>-25.9*460000</f>
        <v>-11914000</v>
      </c>
    </row>
    <row r="9" spans="1:3" x14ac:dyDescent="0.2">
      <c r="A9" s="14" t="s">
        <v>42</v>
      </c>
      <c r="B9" s="15"/>
      <c r="C9" s="15">
        <f>SUM(C7:C8)</f>
        <v>8086000</v>
      </c>
    </row>
    <row r="10" spans="1:3" x14ac:dyDescent="0.2">
      <c r="A10" s="14" t="s">
        <v>45</v>
      </c>
      <c r="B10" s="15"/>
      <c r="C10" s="15"/>
    </row>
    <row r="11" spans="1:3" x14ac:dyDescent="0.2">
      <c r="A11" s="14" t="s">
        <v>79</v>
      </c>
      <c r="B11" s="15">
        <f>-20%*C7</f>
        <v>-4000000</v>
      </c>
      <c r="C11" s="15"/>
    </row>
    <row r="12" spans="1:3" x14ac:dyDescent="0.2">
      <c r="A12" s="14" t="s">
        <v>80</v>
      </c>
      <c r="B12" s="15">
        <v>779000</v>
      </c>
      <c r="C12" s="15"/>
    </row>
    <row r="13" spans="1:3" ht="19" x14ac:dyDescent="0.35">
      <c r="A13" s="14" t="s">
        <v>81</v>
      </c>
      <c r="B13" s="18">
        <v>-1400000</v>
      </c>
      <c r="C13" s="15"/>
    </row>
    <row r="14" spans="1:3" ht="19" x14ac:dyDescent="0.35">
      <c r="A14" s="14" t="s">
        <v>82</v>
      </c>
      <c r="B14" s="15"/>
      <c r="C14" s="18">
        <f>SUM(B11:B13)</f>
        <v>-4621000</v>
      </c>
    </row>
    <row r="15" spans="1:3" ht="19" x14ac:dyDescent="0.35">
      <c r="A15" s="16" t="s">
        <v>83</v>
      </c>
      <c r="B15" s="19"/>
      <c r="C15" s="20">
        <f>SUM(C9:C14)</f>
        <v>3465000</v>
      </c>
    </row>
  </sheetData>
  <mergeCells count="4">
    <mergeCell ref="A1:C1"/>
    <mergeCell ref="A3:C3"/>
    <mergeCell ref="A4:C4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20Y6</vt:lpstr>
      <vt:lpstr>Hotel</vt:lpstr>
      <vt:lpstr>Manufactured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2021-05-14T15:52:47Z</dcterms:created>
  <dcterms:modified xsi:type="dcterms:W3CDTF">2021-05-21T03:28:45Z</dcterms:modified>
</cp:coreProperties>
</file>