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<sst xmlns="http://schemas.openxmlformats.org/spreadsheetml/2006/main" count="624" uniqueCount="196">
  <si>
    <t>Descrição do negócio</t>
  </si>
  <si>
    <r>
      <rPr>
        <rFont val="Times New Roman"/>
        <color theme="1"/>
        <sz val="13.0"/>
      </rPr>
      <t xml:space="preserve">O Espetinhos do Sabor é uma churrascaria que oferece uma ampla variedade de espetinhos de alta qualidade, acompanhados por bebidas, sobremesas e acompanhamentos diversos. Com um ambiente acolhedor e atendimento excepcional, nossa missão é proporcionar uma experiência gastronômica única e saborosa. Localizado na Rua dos Sabores, 123, Minas Gerais, estamos abertos todos os dias da semana para receber você e sua família.
</t>
    </r>
    <r>
      <rPr>
        <rFont val="Times New Roman"/>
        <b/>
        <color theme="1"/>
        <sz val="13.0"/>
      </rPr>
      <t>Espetinhos Populares:</t>
    </r>
    <r>
      <rPr>
        <rFont val="Times New Roman"/>
        <color theme="1"/>
        <sz val="13.0"/>
      </rPr>
      <t xml:space="preserve">
•Espetinho de alcatra
•Espetinho de frango com bacon                                                                                                                                                                                                                                        
</t>
    </r>
    <r>
      <rPr>
        <rFont val="Times New Roman"/>
        <b/>
        <color theme="1"/>
        <sz val="13.0"/>
      </rPr>
      <t>Horário de Funcionamento:</t>
    </r>
    <r>
      <rPr>
        <rFont val="Times New Roman"/>
        <color theme="1"/>
        <sz val="13.0"/>
      </rPr>
      <t xml:space="preserve">
Segunda a Sexta: 17:00 - 23:00
Sábado e Domingo: 13:00 - 23:00 </t>
    </r>
  </si>
  <si>
    <t>Despesas Variáveis Produção Para Fabricar X produtos</t>
  </si>
  <si>
    <t>Simulação de Vendas</t>
  </si>
  <si>
    <t>Item</t>
  </si>
  <si>
    <t>Total</t>
  </si>
  <si>
    <t>Para 15 Espetinhos</t>
  </si>
  <si>
    <t>Referencia</t>
  </si>
  <si>
    <t>Preço Venda</t>
  </si>
  <si>
    <t>Custo</t>
  </si>
  <si>
    <t>Lucro</t>
  </si>
  <si>
    <t>Alcatra (1kg)</t>
  </si>
  <si>
    <t>https://www.amigao.com/umuarama/alcatra-bovina-com-maminha-peca-e-pedaco-resfriado-kg-7654.html</t>
  </si>
  <si>
    <t>Espetinho de Alcatra</t>
  </si>
  <si>
    <t>Sal Grosso (500g)</t>
  </si>
  <si>
    <t>https://www.amigao.com/umuarama/sal-rosa-himalaia-br-spices-grosso-pouch-500g-6079.html</t>
  </si>
  <si>
    <t>Espetinho de Frango com Bacon</t>
  </si>
  <si>
    <t>Azeite (500ml)</t>
  </si>
  <si>
    <t>https://www.amigao.com/umuarama/azeite-gomes-costa-extra-virgem-vidro-500ml-9075.html</t>
  </si>
  <si>
    <t>Combo( 2 espetinhos e 1 refrigerante)</t>
  </si>
  <si>
    <t>Pimenta do Reino (30g)</t>
  </si>
  <si>
    <t>https://www.amigao.com/umuarama/pimenta-reino-compra-moida-30g-6403.html</t>
  </si>
  <si>
    <t>Refrigerantes</t>
  </si>
  <si>
    <t>Palito de Churrasco</t>
  </si>
  <si>
    <t>https://www.amigao.com/umuarama/espetao-de-bambu-para-churrasco-50cm-9528.html</t>
  </si>
  <si>
    <t>Agua s/gas</t>
  </si>
  <si>
    <t>Total de X Produtos</t>
  </si>
  <si>
    <t>Agua c/gas</t>
  </si>
  <si>
    <t xml:space="preserve">Custo unitário </t>
  </si>
  <si>
    <t>QNTD mín de produtos vendidos</t>
  </si>
  <si>
    <t>Salário dos Sócios</t>
  </si>
  <si>
    <t>QNTD mín p/ Salário</t>
  </si>
  <si>
    <t>Peito de Frango (1kg)</t>
  </si>
  <si>
    <t>https://www.amigao.com/umuarama/file-peito-de-frango-congelado-kg-47.html</t>
  </si>
  <si>
    <t>Bacon (250g)</t>
  </si>
  <si>
    <t>https://www.amigao.com/umuarama/bacon-seara-em-fatias-250g-2243.html</t>
  </si>
  <si>
    <t>Sal (250g)</t>
  </si>
  <si>
    <t>https://www.amigao.com/umuarama/tempero-aji-sal-pacote-250g-2575.html</t>
  </si>
  <si>
    <t>Coca Cola 355 ml</t>
  </si>
  <si>
    <t>https://www.raldistribuidora.com.br/produtos_refrigerantes.html</t>
  </si>
  <si>
    <t>Guaraná 355ml</t>
  </si>
  <si>
    <t>Sprite 355ml</t>
  </si>
  <si>
    <t>Agua s/gas 500ml</t>
  </si>
  <si>
    <t>https://www.raldistribuidora.com.br/produtos_aguagelo.html</t>
  </si>
  <si>
    <t>Agua c/gas 500ml</t>
  </si>
  <si>
    <t>Despesas Fixas</t>
  </si>
  <si>
    <t>Valor</t>
  </si>
  <si>
    <t>Aluguel</t>
  </si>
  <si>
    <t>https://www.vivareal.com.br/imovel/ponto-comercial-parque-santo-antonio-bairros-jacarei-35m2-aluguel-RS500-id-2723025276/</t>
  </si>
  <si>
    <t>Agua</t>
  </si>
  <si>
    <t>Energia</t>
  </si>
  <si>
    <t>Internet</t>
  </si>
  <si>
    <t>Investimento inicial</t>
  </si>
  <si>
    <t xml:space="preserve">Valor </t>
  </si>
  <si>
    <t>Churrasqueira</t>
  </si>
  <si>
    <t>https://produto.mercadolivre.com.br/MLB-4378378516-churrasqueira-espetinho-bar-1-metro-2-grelhas-moeda-itajobi-_JM?matt_tool=47780295&amp;matt_word=&amp;matt_source=google&amp;matt_campaign_id=14302215540&amp;matt_ad_group_id=157843787695&amp;matt_match_type=&amp;matt_network=g&amp;matt_device=c&amp;matt_creative=686778909996&amp;matt_keyword=&amp;matt_ad_position=&amp;matt_ad_type=pla&amp;matt_merchant_id=137579323&amp;matt_product_id=MLB4378378516&amp;matt_product_partition_id=1961862651521&amp;matt_target_id=pla-1961862651521&amp;cq_src=google_ads&amp;cq_cmp=14302215540&amp;cq_net=g&amp;cq_plt=gp&amp;cq_med=pla&amp;gad_source=1&amp;gclid=CjwKCAjwm_SzBhAsEiwAXE2Cv92eKWBtYMi7Ro8v4OQQb7Lk9Wq-9qas-UOpIpo44bKB2Gu75pPkLhoCuEIQAvD_BwE</t>
  </si>
  <si>
    <t>Refrigerador</t>
  </si>
  <si>
    <t>https://www.amazon.com.br/Refrigerador-Expositor-Vertical-Litros-Eev300p2/dp/B0CNWN58DK/ref=asc_df_B0CNWN58DK/?tag=googleshopp00-20&amp;linkCode=df0&amp;hvadid=647509465172&amp;hvpos=&amp;hvnetw=g&amp;hvrand=17999503123951305648&amp;hvpone=&amp;hvptwo=&amp;hvqmt=&amp;hvdev=c&amp;hvdvcmdl=&amp;hvlocint=&amp;hvlocphy=1031600&amp;hvtargid=pla-2284668492231&amp;psc=1&amp;mcid=7cb13e83e979368c8129cdb59f6302fb</t>
  </si>
  <si>
    <t>Espetinhos</t>
  </si>
  <si>
    <t>100 de cada</t>
  </si>
  <si>
    <t>Bebidas</t>
  </si>
  <si>
    <t>480 produtos no total</t>
  </si>
  <si>
    <t>MÊS 1</t>
  </si>
  <si>
    <t>Mês</t>
  </si>
  <si>
    <t>Tipo de item de fluxo</t>
  </si>
  <si>
    <t>Descrição do item de fluxo</t>
  </si>
  <si>
    <t>Quantidade</t>
  </si>
  <si>
    <t>Previsão de vendas</t>
  </si>
  <si>
    <t>Vendas de espetinhos</t>
  </si>
  <si>
    <t>5 p/dia</t>
  </si>
  <si>
    <t>Vendas de combos</t>
  </si>
  <si>
    <t>2 p/dia</t>
  </si>
  <si>
    <t>Vendas de Refrigerantes</t>
  </si>
  <si>
    <t>3 p/dia</t>
  </si>
  <si>
    <t>Vendas de Aguas</t>
  </si>
  <si>
    <t xml:space="preserve">Total de vendas brutas previstas mês 1 = </t>
  </si>
  <si>
    <t>Despesas variáveis</t>
  </si>
  <si>
    <t>Compra de Ingredientes</t>
  </si>
  <si>
    <t>Confecção de cardápios</t>
  </si>
  <si>
    <t xml:space="preserve">Total de despesas variáveis previstas mês 1 = </t>
  </si>
  <si>
    <t>Despesas fixas</t>
  </si>
  <si>
    <t>Salários</t>
  </si>
  <si>
    <t xml:space="preserve">Total de despesas fixas previstas mês 1 = </t>
  </si>
  <si>
    <t>Resumo do fluxo no mês 1</t>
  </si>
  <si>
    <t>Vendas brutas previstas</t>
  </si>
  <si>
    <t>MÊS 2</t>
  </si>
  <si>
    <t>6 p/dia</t>
  </si>
  <si>
    <t>Vendas de aguas</t>
  </si>
  <si>
    <t>1 p/dia</t>
  </si>
  <si>
    <t xml:space="preserve">Total de vendas brutas previstas mês 2 = </t>
  </si>
  <si>
    <t>Compra de embalagens</t>
  </si>
  <si>
    <t>Entregas</t>
  </si>
  <si>
    <t xml:space="preserve">Total de despesas variáveis previstas mês 2 = </t>
  </si>
  <si>
    <t xml:space="preserve">Total de despesas fixas previstas mês 2 = </t>
  </si>
  <si>
    <t>Resumo do fluxo no mês 2</t>
  </si>
  <si>
    <t>MÊS 3</t>
  </si>
  <si>
    <t>7 p/dia</t>
  </si>
  <si>
    <t xml:space="preserve">Total de vendas brutas previstas mês 3 = </t>
  </si>
  <si>
    <t>Compra de ingredientes</t>
  </si>
  <si>
    <t>Impostos sobre faturamento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</si>
  <si>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</si>
  <si>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</si>
  <si>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</si>
  <si>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</si>
  <si>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>8 p/dia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</si>
  <si>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</si>
  <si>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</si>
  <si>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</si>
  <si>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</si>
  <si>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</si>
  <si>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>9 p/dia</t>
  </si>
  <si>
    <t>4 p/dia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</si>
  <si>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</si>
  <si>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</si>
  <si>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</si>
  <si>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</si>
  <si>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</si>
  <si>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</si>
  <si>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</si>
  <si>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</si>
  <si>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</si>
  <si>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</si>
  <si>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</si>
  <si>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</si>
  <si>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</si>
  <si>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</si>
  <si>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</si>
  <si>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</si>
  <si>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</si>
  <si>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</si>
  <si>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</si>
  <si>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</si>
  <si>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</si>
  <si>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</si>
  <si>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</si>
  <si>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</si>
  <si>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</si>
  <si>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</si>
  <si>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</si>
  <si>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</si>
  <si>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</si>
  <si>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</si>
  <si>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</si>
  <si>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</si>
  <si>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</si>
  <si>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</si>
  <si>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</si>
  <si>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>10 p/dia</t>
  </si>
  <si>
    <t xml:space="preserve">Total de vendas brutas previstas mês 12 = </t>
  </si>
  <si>
    <t xml:space="preserve">Total de despesas variáveis previstas mês 12 = </t>
  </si>
  <si>
    <t xml:space="preserve">Total de despesas fixas previstas mês 12 = </t>
  </si>
  <si>
    <t>Resumo do fluxo no mês 12</t>
  </si>
  <si>
    <t>Vendas brutas</t>
  </si>
  <si>
    <t>Resultado</t>
  </si>
  <si>
    <t>Saldo acumulado</t>
  </si>
  <si>
    <t>Despesas variáveis + fixas</t>
  </si>
  <si>
    <t>Ponto de Equilíbrio</t>
  </si>
  <si>
    <t>Mês 7</t>
  </si>
  <si>
    <r>
      <rPr>
        <rFont val="Times New Roman"/>
        <b/>
        <color theme="1"/>
        <sz val="11.0"/>
      </rPr>
      <t xml:space="preserve">Obs.: </t>
    </r>
    <r>
      <rPr>
        <rFont val="Times New Roman"/>
        <color theme="1"/>
        <sz val="11.0"/>
      </rPr>
      <t xml:space="preserve">o ponto de equilíbrio é atingido quando a curva </t>
    </r>
    <r>
      <rPr>
        <rFont val="Times New Roman"/>
        <b/>
        <color rgb="FF00B0F0"/>
        <sz val="11.0"/>
      </rPr>
      <t xml:space="preserve">azul </t>
    </r>
    <r>
      <rPr>
        <rFont val="Times New Roman"/>
        <color theme="1"/>
        <sz val="11.0"/>
      </rPr>
      <t xml:space="preserve">(de vendas brutas) cruza a curva </t>
    </r>
    <r>
      <rPr>
        <rFont val="Times New Roman"/>
        <b/>
        <color rgb="FFEE8E00"/>
        <sz val="11.0"/>
      </rPr>
      <t>laranja</t>
    </r>
    <r>
      <rPr>
        <rFont val="Times New Roman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</si>
  <si>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</si>
  <si>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</si>
  <si>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</si>
  <si>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</si>
  <si>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</si>
  <si>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</si>
  <si>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</si>
  <si>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</si>
  <si>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</si>
  <si>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</si>
  <si>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</si>
  <si>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Final do 3</t>
  </si>
  <si>
    <t>Final do 4</t>
  </si>
  <si>
    <t>Final do 5</t>
  </si>
  <si>
    <t>Final do 6</t>
  </si>
  <si>
    <t>Final do 7</t>
  </si>
  <si>
    <t>Final do 8</t>
  </si>
  <si>
    <t>Final do 9</t>
  </si>
  <si>
    <t>Final do 10</t>
  </si>
  <si>
    <t>Final do 11</t>
  </si>
  <si>
    <t>Final do 12</t>
  </si>
  <si>
    <t>EMPRESA TRIBUTADA PELO LUCRO PRESUMIDO</t>
  </si>
  <si>
    <t>EMPRESA TRIBUTADA PELO SIMPLES</t>
  </si>
  <si>
    <t>IRRF</t>
  </si>
  <si>
    <t>GPS PJ</t>
  </si>
  <si>
    <t>ISS</t>
  </si>
  <si>
    <t>PIS</t>
  </si>
  <si>
    <t>COFINS</t>
  </si>
  <si>
    <t>CSLL</t>
  </si>
  <si>
    <t>Total de impostos</t>
  </si>
  <si>
    <t>Alíquota (%):</t>
  </si>
  <si>
    <t>Parc. a deduzir:</t>
  </si>
  <si>
    <t>(*)</t>
  </si>
  <si>
    <t>Alíquota efetiva mês</t>
  </si>
  <si>
    <t>Valor do imposto</t>
  </si>
  <si>
    <t>Rec. bruta 12</t>
  </si>
  <si>
    <t>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</si>
</sst>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4">
    <font>
      <sz val="11.0"/>
      <color theme="1"/>
      <name val="Calibri"/>
      <scheme val="minor"/>
    </font>
    <font>
      <b/>
      <sz val="13.0"/>
      <color theme="1"/>
      <name val="Times New Roman"/>
    </font>
    <font>
      <sz val="13.0"/>
      <color theme="1"/>
      <name val="Times New Roman"/>
    </font>
    <font>
      <b/>
      <color theme="1"/>
      <name val="Times New Roman"/>
    </font>
    <font>
      <color theme="1"/>
      <name val="Times New Roman"/>
    </font>
    <font>
      <u/>
      <color rgb="FF1155CC"/>
      <name val="Times New Roman"/>
    </font>
    <font>
      <u/>
      <color rgb="FF0000FF"/>
      <name val="Times New Roman"/>
    </font>
    <font>
      <u/>
      <color rgb="FF0000FF"/>
      <name val="Times New Roman"/>
    </font>
    <font>
      <color theme="1"/>
      <name val="Calibri"/>
      <scheme val="minor"/>
    </font>
    <font>
      <sz val="11.0"/>
      <color theme="1"/>
      <name val="Times New Roman"/>
    </font>
    <font>
      <u/>
      <color rgb="FF0000FF"/>
      <name val="Times New Roman"/>
    </font>
    <font>
      <u/>
      <color rgb="FF0563C1"/>
      <name val="Times New Roman"/>
    </font>
    <font>
      <color rgb="FF000000"/>
      <name val="Times New Roman"/>
    </font>
    <font>
      <b/>
      <sz val="16.0"/>
      <color theme="1"/>
      <name val="Times New Roman"/>
    </font>
    <font>
      <b/>
      <sz val="14.0"/>
      <color rgb="FF1F3864"/>
      <name val="Times New Roman"/>
    </font>
    <font>
      <b/>
      <sz val="14.0"/>
      <color theme="1"/>
      <name val="Times New Roman"/>
    </font>
    <font/>
    <font>
      <b/>
      <sz val="11.0"/>
      <color theme="1"/>
      <name val="Times New Roman"/>
    </font>
    <font>
      <sz val="11.0"/>
      <color rgb="FF000000"/>
      <name val="Times New Roman"/>
    </font>
    <font>
      <b/>
      <sz val="11.0"/>
      <color rgb="FF00B050"/>
      <name val="Times New Roman"/>
    </font>
    <font>
      <b/>
      <sz val="11.0"/>
      <color rgb="FFFF0000"/>
      <name val="Times New Roman"/>
    </font>
    <font>
      <b/>
      <sz val="18.0"/>
      <color rgb="FF1F3864"/>
      <name val="Times New Roman"/>
    </font>
    <font>
      <sz val="11.0"/>
      <color rgb="FF353C41"/>
      <name val="Times New Roman"/>
    </font>
    <font>
      <sz val="11.0"/>
      <color theme="1"/>
      <name val="Calibri"/>
    </font>
    <font>
      <b/>
      <sz val="16.0"/>
      <color theme="1"/>
      <name val="Calibri"/>
    </font>
    <font>
      <b/>
      <sz val="18.0"/>
      <color rgb="FF1F3864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color theme="1"/>
      <name val="Calibri"/>
    </font>
    <font>
      <b/>
      <sz val="9.0"/>
      <color rgb="FFFF0000"/>
      <name val="Helvetica Neue"/>
    </font>
    <font>
      <b/>
      <sz val="11.0"/>
      <color rgb="FFFF0000"/>
      <name val="Calibri"/>
    </font>
    <font>
      <sz val="11.0"/>
      <color theme="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3" numFmtId="0" xfId="0" applyFont="1"/>
    <xf borderId="0" fillId="0" fontId="4" numFmtId="0" xfId="0" applyFont="1"/>
    <xf borderId="1" fillId="3" fontId="4" numFmtId="0" xfId="0" applyBorder="1" applyFill="1" applyFont="1"/>
    <xf borderId="1" fillId="3" fontId="4" numFmtId="164" xfId="0" applyBorder="1" applyFont="1" applyNumberFormat="1"/>
    <xf borderId="1" fillId="3" fontId="4" numFmtId="0" xfId="0" applyAlignment="1" applyBorder="1" applyFont="1">
      <alignment readingOrder="0"/>
    </xf>
    <xf borderId="0" fillId="0" fontId="4" numFmtId="164" xfId="0" applyFont="1" applyNumberFormat="1"/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left" readingOrder="0"/>
    </xf>
    <xf borderId="1" fillId="0" fontId="4" numFmtId="164" xfId="0" applyAlignment="1" applyBorder="1" applyFont="1" applyNumberFormat="1">
      <alignment horizontal="left" readingOrder="0"/>
    </xf>
    <xf borderId="2" fillId="0" fontId="5" numFmtId="0" xfId="0" applyAlignment="1" applyBorder="1" applyFont="1">
      <alignment readingOrder="0" shrinkToFit="0" wrapText="0"/>
    </xf>
    <xf borderId="0" fillId="0" fontId="4" numFmtId="164" xfId="0" applyAlignment="1" applyFont="1" applyNumberFormat="1">
      <alignment horizontal="left" readingOrder="0"/>
    </xf>
    <xf borderId="2" fillId="0" fontId="6" numFmtId="0" xfId="0" applyAlignment="1" applyBorder="1" applyFont="1">
      <alignment readingOrder="0" shrinkToFit="0" wrapText="0"/>
    </xf>
    <xf borderId="1" fillId="0" fontId="4" numFmtId="164" xfId="0" applyAlignment="1" applyBorder="1" applyFont="1" applyNumberFormat="1">
      <alignment readingOrder="0"/>
    </xf>
    <xf borderId="2" fillId="0" fontId="7" numFmtId="0" xfId="0" applyAlignment="1" applyBorder="1" applyFont="1">
      <alignment horizontal="left" readingOrder="0" shrinkToFit="0" vertical="center" wrapText="0"/>
    </xf>
    <xf borderId="1" fillId="0" fontId="4" numFmtId="0" xfId="0" applyBorder="1" applyFont="1"/>
    <xf borderId="2" fillId="0" fontId="8" numFmtId="0" xfId="0" applyBorder="1" applyFont="1"/>
    <xf borderId="1" fillId="0" fontId="3" numFmtId="0" xfId="0" applyBorder="1" applyFont="1"/>
    <xf borderId="1" fillId="0" fontId="3" numFmtId="164" xfId="0" applyAlignment="1" applyBorder="1" applyFont="1" applyNumberFormat="1">
      <alignment horizontal="left" readingOrder="0"/>
    </xf>
    <xf borderId="1" fillId="0" fontId="8" numFmtId="0" xfId="0" applyBorder="1" applyFont="1"/>
    <xf borderId="1" fillId="0" fontId="3" numFmtId="0" xfId="0" applyAlignment="1" applyBorder="1" applyFont="1">
      <alignment horizontal="left" readingOrder="0"/>
    </xf>
    <xf borderId="0" fillId="0" fontId="4" numFmtId="0" xfId="0" applyAlignment="1" applyFont="1">
      <alignment shrinkToFit="0" wrapText="0"/>
    </xf>
    <xf borderId="0" fillId="0" fontId="3" numFmtId="164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3" fillId="0" fontId="4" numFmtId="164" xfId="0" applyAlignment="1" applyBorder="1" applyFont="1" applyNumberFormat="1">
      <alignment horizontal="left" readingOrder="0"/>
    </xf>
    <xf borderId="2" fillId="0" fontId="4" numFmtId="0" xfId="0" applyAlignment="1" applyBorder="1" applyFont="1">
      <alignment shrinkToFit="0" wrapText="0"/>
    </xf>
    <xf borderId="4" fillId="0" fontId="3" numFmtId="0" xfId="0" applyBorder="1" applyFont="1"/>
    <xf borderId="5" fillId="0" fontId="3" numFmtId="164" xfId="0" applyBorder="1" applyFont="1" applyNumberFormat="1"/>
    <xf borderId="1" fillId="0" fontId="4" numFmtId="0" xfId="0" applyAlignment="1" applyBorder="1" applyFont="1">
      <alignment shrinkToFit="0" wrapText="0"/>
    </xf>
    <xf borderId="4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1" fillId="3" fontId="9" numFmtId="0" xfId="0" applyAlignment="1" applyBorder="1" applyFont="1">
      <alignment readingOrder="0" vertical="bottom"/>
    </xf>
    <xf borderId="6" fillId="3" fontId="9" numFmtId="0" xfId="0" applyAlignment="1" applyBorder="1" applyFont="1">
      <alignment readingOrder="0" vertical="bottom"/>
    </xf>
    <xf borderId="0" fillId="3" fontId="4" numFmtId="0" xfId="0" applyAlignment="1" applyFont="1">
      <alignment readingOrder="0"/>
    </xf>
    <xf borderId="1" fillId="0" fontId="9" numFmtId="0" xfId="0" applyAlignment="1" applyBorder="1" applyFont="1">
      <alignment readingOrder="0" vertical="bottom"/>
    </xf>
    <xf borderId="1" fillId="0" fontId="9" numFmtId="164" xfId="0" applyAlignment="1" applyBorder="1" applyFont="1" applyNumberFormat="1">
      <alignment horizontal="left" readingOrder="0" vertical="bottom"/>
    </xf>
    <xf borderId="1" fillId="0" fontId="10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readingOrder="0" shrinkToFit="0" wrapText="0"/>
    </xf>
    <xf borderId="1" fillId="3" fontId="9" numFmtId="0" xfId="0" applyAlignment="1" applyBorder="1" applyFont="1">
      <alignment vertical="bottom"/>
    </xf>
    <xf borderId="1" fillId="0" fontId="9" numFmtId="164" xfId="0" applyAlignment="1" applyBorder="1" applyFont="1" applyNumberFormat="1">
      <alignment horizontal="left" readingOrder="0" vertical="bottom"/>
    </xf>
    <xf borderId="1" fillId="0" fontId="4" numFmtId="0" xfId="0" applyBorder="1" applyFont="1"/>
    <xf borderId="1" fillId="3" fontId="9" numFmtId="164" xfId="0" applyAlignment="1" applyBorder="1" applyFont="1" applyNumberFormat="1">
      <alignment vertical="bottom"/>
    </xf>
    <xf borderId="1" fillId="0" fontId="12" numFmtId="0" xfId="0" applyAlignment="1" applyBorder="1" applyFont="1">
      <alignment readingOrder="0" shrinkToFit="0" wrapText="0"/>
    </xf>
    <xf borderId="1" fillId="0" fontId="4" numFmtId="164" xfId="0" applyBorder="1" applyFont="1" applyNumberFormat="1"/>
    <xf borderId="1" fillId="0" fontId="4" numFmtId="164" xfId="0" applyAlignment="1" applyBorder="1" applyFont="1" applyNumberFormat="1">
      <alignment horizontal="left"/>
    </xf>
    <xf borderId="0" fillId="0" fontId="9" numFmtId="0" xfId="0" applyAlignment="1" applyFont="1">
      <alignment horizontal="center"/>
    </xf>
    <xf borderId="0" fillId="0" fontId="9" numFmtId="4" xfId="0" applyFont="1" applyNumberForma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0" fillId="0" fontId="9" numFmtId="4" xfId="0" applyAlignment="1" applyFont="1" applyNumberFormat="1">
      <alignment vertical="center"/>
    </xf>
    <xf borderId="0" fillId="0" fontId="9" numFmtId="0" xfId="0" applyAlignment="1" applyFont="1">
      <alignment horizontal="left"/>
    </xf>
    <xf borderId="0" fillId="0" fontId="14" numFmtId="0" xfId="0" applyAlignment="1" applyFont="1">
      <alignment horizontal="left"/>
    </xf>
    <xf borderId="7" fillId="4" fontId="15" numFmtId="0" xfId="0" applyAlignment="1" applyBorder="1" applyFill="1" applyFont="1">
      <alignment horizontal="center"/>
    </xf>
    <xf borderId="8" fillId="0" fontId="16" numFmtId="0" xfId="0" applyBorder="1" applyFont="1"/>
    <xf borderId="9" fillId="0" fontId="16" numFmtId="0" xfId="0" applyBorder="1" applyFont="1"/>
    <xf borderId="1" fillId="4" fontId="17" numFmtId="0" xfId="0" applyAlignment="1" applyBorder="1" applyFont="1">
      <alignment horizontal="center" shrinkToFit="0" vertical="center" wrapText="1"/>
    </xf>
    <xf borderId="1" fillId="4" fontId="17" numFmtId="4" xfId="0" applyAlignment="1" applyBorder="1" applyFont="1" applyNumberFormat="1">
      <alignment horizontal="center" shrinkToFit="0" vertical="center" wrapText="1"/>
    </xf>
    <xf borderId="1" fillId="5" fontId="3" numFmtId="0" xfId="0" applyAlignment="1" applyBorder="1" applyFill="1" applyFont="1">
      <alignment horizontal="center" readingOrder="0"/>
    </xf>
    <xf borderId="3" fillId="4" fontId="17" numFmtId="0" xfId="0" applyAlignment="1" applyBorder="1" applyFont="1">
      <alignment horizontal="center" readingOrder="0" shrinkToFit="0" vertical="center" wrapText="1"/>
    </xf>
    <xf borderId="3" fillId="0" fontId="9" numFmtId="4" xfId="0" applyAlignment="1" applyBorder="1" applyFont="1" applyNumberFormat="1">
      <alignment horizontal="center" shrinkToFit="0" vertical="center" wrapText="1"/>
    </xf>
    <xf borderId="1" fillId="0" fontId="9" numFmtId="4" xfId="0" applyAlignment="1" applyBorder="1" applyFont="1" applyNumberFormat="1">
      <alignment readingOrder="0"/>
    </xf>
    <xf borderId="1" fillId="0" fontId="9" numFmtId="0" xfId="0" applyAlignment="1" applyBorder="1" applyFont="1">
      <alignment horizontal="left" readingOrder="0"/>
    </xf>
    <xf borderId="2" fillId="0" fontId="16" numFmtId="0" xfId="0" applyBorder="1" applyFont="1"/>
    <xf borderId="1" fillId="0" fontId="8" numFmtId="0" xfId="0" applyAlignment="1" applyBorder="1" applyFont="1">
      <alignment readingOrder="0"/>
    </xf>
    <xf borderId="1" fillId="0" fontId="9" numFmtId="4" xfId="0" applyAlignment="1" applyBorder="1" applyFont="1" applyNumberFormat="1">
      <alignment horizontal="left" readingOrder="0"/>
    </xf>
    <xf borderId="1" fillId="0" fontId="9" numFmtId="0" xfId="0" applyAlignment="1" applyBorder="1" applyFont="1">
      <alignment horizontal="left" readingOrder="0"/>
    </xf>
    <xf borderId="1" fillId="0" fontId="18" numFmtId="0" xfId="0" applyAlignment="1" applyBorder="1" applyFont="1">
      <alignment readingOrder="0"/>
    </xf>
    <xf borderId="6" fillId="0" fontId="16" numFmtId="0" xfId="0" applyBorder="1" applyFont="1"/>
    <xf borderId="1" fillId="0" fontId="17" numFmtId="4" xfId="0" applyAlignment="1" applyBorder="1" applyFont="1" applyNumberFormat="1">
      <alignment horizontal="left"/>
    </xf>
    <xf borderId="1" fillId="0" fontId="17" numFmtId="164" xfId="0" applyAlignment="1" applyBorder="1" applyFont="1" applyNumberFormat="1">
      <alignment horizontal="left" readingOrder="0"/>
    </xf>
    <xf borderId="1" fillId="0" fontId="19" numFmtId="0" xfId="0" applyBorder="1" applyFont="1"/>
    <xf borderId="0" fillId="0" fontId="9" numFmtId="4" xfId="0" applyAlignment="1" applyFont="1" applyNumberFormat="1">
      <alignment horizontal="left"/>
    </xf>
    <xf borderId="1" fillId="4" fontId="17" numFmtId="4" xfId="0" applyAlignment="1" applyBorder="1" applyFont="1" applyNumberForma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3" fillId="4" fontId="17" numFmtId="0" xfId="0" applyAlignment="1" applyBorder="1" applyFont="1">
      <alignment horizontal="center" shrinkToFit="0" vertical="center" wrapText="1"/>
    </xf>
    <xf borderId="3" fillId="0" fontId="9" numFmtId="4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9" numFmtId="164" xfId="0" applyAlignment="1" applyBorder="1" applyFont="1" applyNumberFormat="1">
      <alignment horizontal="left" readingOrder="0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9" numFmtId="4" xfId="0" applyAlignment="1" applyBorder="1" applyFont="1" applyNumberFormat="1">
      <alignment horizontal="right" shrinkToFit="0" vertical="center" wrapText="1"/>
    </xf>
    <xf borderId="1" fillId="0" fontId="9" numFmtId="4" xfId="0" applyAlignment="1" applyBorder="1" applyFont="1" applyNumberFormat="1">
      <alignment horizontal="left"/>
    </xf>
    <xf borderId="1" fillId="0" fontId="9" numFmtId="4" xfId="0" applyAlignment="1" applyBorder="1" applyFont="1" applyNumberFormat="1">
      <alignment horizontal="right"/>
    </xf>
    <xf borderId="1" fillId="0" fontId="17" numFmtId="164" xfId="0" applyAlignment="1" applyBorder="1" applyFont="1" applyNumberFormat="1">
      <alignment horizontal="left"/>
    </xf>
    <xf borderId="0" fillId="0" fontId="20" numFmtId="0" xfId="0" applyFont="1"/>
    <xf borderId="1" fillId="0" fontId="9" numFmtId="4" xfId="0" applyAlignment="1" applyBorder="1" applyFont="1" applyNumberFormat="1">
      <alignment horizontal="left" readingOrder="0" shrinkToFit="0" vertical="center" wrapText="1"/>
    </xf>
    <xf borderId="0" fillId="0" fontId="9" numFmtId="164" xfId="0" applyAlignment="1" applyFont="1" applyNumberFormat="1">
      <alignment horizontal="left"/>
    </xf>
    <xf borderId="1" fillId="4" fontId="17" numFmtId="0" xfId="0" applyBorder="1" applyFont="1"/>
    <xf borderId="7" fillId="6" fontId="15" numFmtId="0" xfId="0" applyAlignment="1" applyBorder="1" applyFill="1" applyFont="1">
      <alignment horizontal="center"/>
    </xf>
    <xf borderId="1" fillId="6" fontId="17" numFmtId="0" xfId="0" applyAlignment="1" applyBorder="1" applyFont="1">
      <alignment horizontal="center" shrinkToFit="0" vertical="center" wrapText="1"/>
    </xf>
    <xf borderId="1" fillId="6" fontId="17" numFmtId="4" xfId="0" applyAlignment="1" applyBorder="1" applyFont="1" applyNumberFormat="1">
      <alignment horizontal="center" shrinkToFit="0" vertical="center" wrapText="1"/>
    </xf>
    <xf borderId="1" fillId="6" fontId="17" numFmtId="0" xfId="0" applyAlignment="1" applyBorder="1" applyFont="1">
      <alignment horizontal="center" readingOrder="0" shrinkToFit="0" vertical="center" wrapText="1"/>
    </xf>
    <xf borderId="3" fillId="6" fontId="17" numFmtId="0" xfId="0" applyAlignment="1" applyBorder="1" applyFont="1">
      <alignment horizontal="center" shrinkToFit="0" vertical="center" wrapText="1"/>
    </xf>
    <xf borderId="3" fillId="0" fontId="9" numFmtId="4" xfId="0" applyAlignment="1" applyBorder="1" applyFont="1" applyNumberFormat="1">
      <alignment horizontal="center" shrinkToFit="0" vertical="center" wrapText="0"/>
    </xf>
    <xf borderId="1" fillId="0" fontId="18" numFmtId="0" xfId="0" applyAlignment="1" applyBorder="1" applyFont="1">
      <alignment readingOrder="0"/>
    </xf>
    <xf borderId="0" fillId="0" fontId="19" numFmtId="0" xfId="0" applyFont="1"/>
    <xf borderId="1" fillId="6" fontId="17" numFmtId="4" xfId="0" applyAlignment="1" applyBorder="1" applyFont="1" applyNumberFormat="1">
      <alignment horizontal="left" shrinkToFit="0" vertical="center" wrapText="1"/>
    </xf>
    <xf borderId="1" fillId="0" fontId="9" numFmtId="4" xfId="0" applyAlignment="1" applyBorder="1" applyFont="1" applyNumberFormat="1">
      <alignment horizontal="left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0" fontId="9" numFmtId="4" xfId="0" applyBorder="1" applyFont="1" applyNumberFormat="1"/>
    <xf borderId="1" fillId="6" fontId="17" numFmtId="0" xfId="0" applyBorder="1" applyFont="1"/>
    <xf borderId="7" fillId="7" fontId="15" numFmtId="0" xfId="0" applyAlignment="1" applyBorder="1" applyFill="1" applyFont="1">
      <alignment horizontal="center"/>
    </xf>
    <xf borderId="1" fillId="7" fontId="17" numFmtId="0" xfId="0" applyAlignment="1" applyBorder="1" applyFont="1">
      <alignment horizontal="center" shrinkToFit="0" vertical="center" wrapText="1"/>
    </xf>
    <xf borderId="1" fillId="7" fontId="17" numFmtId="4" xfId="0" applyAlignment="1" applyBorder="1" applyFont="1" applyNumberFormat="1">
      <alignment horizontal="center" shrinkToFit="0" vertical="center" wrapText="1"/>
    </xf>
    <xf borderId="0" fillId="7" fontId="3" numFmtId="0" xfId="0" applyAlignment="1" applyFont="1">
      <alignment horizontal="center" readingOrder="0"/>
    </xf>
    <xf borderId="1" fillId="0" fontId="9" numFmtId="4" xfId="0" applyAlignment="1" applyBorder="1" applyFont="1" applyNumberFormat="1">
      <alignment horizontal="center"/>
    </xf>
    <xf borderId="1" fillId="0" fontId="9" numFmtId="0" xfId="0" applyAlignment="1" applyBorder="1" applyFont="1">
      <alignment readingOrder="0"/>
    </xf>
    <xf borderId="0" fillId="0" fontId="4" numFmtId="0" xfId="0" applyAlignment="1" applyFont="1">
      <alignment horizontal="left" readingOrder="0"/>
    </xf>
    <xf borderId="1" fillId="7" fontId="17" numFmtId="4" xfId="0" applyAlignment="1" applyBorder="1" applyFont="1" applyNumberFormat="1">
      <alignment horizontal="left" shrinkToFit="0" vertical="center" wrapText="1"/>
    </xf>
    <xf borderId="3" fillId="7" fontId="17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7" fontId="17" numFmtId="0" xfId="0" applyBorder="1" applyFont="1"/>
    <xf borderId="7" fillId="8" fontId="15" numFmtId="0" xfId="0" applyAlignment="1" applyBorder="1" applyFill="1" applyFont="1">
      <alignment horizontal="center"/>
    </xf>
    <xf borderId="0" fillId="0" fontId="9" numFmtId="0" xfId="0" applyFont="1"/>
    <xf borderId="1" fillId="8" fontId="17" numFmtId="0" xfId="0" applyAlignment="1" applyBorder="1" applyFont="1">
      <alignment horizontal="center" shrinkToFit="0" vertical="center" wrapText="1"/>
    </xf>
    <xf borderId="1" fillId="8" fontId="17" numFmtId="4" xfId="0" applyAlignment="1" applyBorder="1" applyFont="1" applyNumberFormat="1">
      <alignment horizontal="center" shrinkToFit="0" vertical="center" wrapText="1"/>
    </xf>
    <xf borderId="1" fillId="8" fontId="3" numFmtId="0" xfId="0" applyAlignment="1" applyBorder="1" applyFont="1">
      <alignment horizontal="center" readingOrder="0"/>
    </xf>
    <xf borderId="1" fillId="8" fontId="17" numFmtId="4" xfId="0" applyAlignment="1" applyBorder="1" applyFont="1" applyNumberFormat="1">
      <alignment horizontal="left" shrinkToFit="0" vertical="center" wrapText="1"/>
    </xf>
    <xf borderId="3" fillId="8" fontId="17" numFmtId="0" xfId="0" applyAlignment="1" applyBorder="1" applyFont="1">
      <alignment horizontal="center" shrinkToFit="0" vertical="center" wrapText="1"/>
    </xf>
    <xf borderId="1" fillId="8" fontId="17" numFmtId="0" xfId="0" applyBorder="1" applyFont="1"/>
    <xf borderId="7" fillId="9" fontId="15" numFmtId="0" xfId="0" applyAlignment="1" applyBorder="1" applyFill="1" applyFont="1">
      <alignment horizontal="center"/>
    </xf>
    <xf borderId="1" fillId="9" fontId="17" numFmtId="0" xfId="0" applyAlignment="1" applyBorder="1" applyFont="1">
      <alignment horizontal="center" shrinkToFit="0" vertical="center" wrapText="1"/>
    </xf>
    <xf borderId="1" fillId="9" fontId="17" numFmtId="4" xfId="0" applyAlignment="1" applyBorder="1" applyFont="1" applyNumberFormat="1">
      <alignment horizontal="center" shrinkToFit="0" vertical="center" wrapText="1"/>
    </xf>
    <xf borderId="1" fillId="9" fontId="3" numFmtId="0" xfId="0" applyAlignment="1" applyBorder="1" applyFont="1">
      <alignment horizontal="center" readingOrder="0"/>
    </xf>
    <xf borderId="1" fillId="9" fontId="17" numFmtId="4" xfId="0" applyAlignment="1" applyBorder="1" applyFont="1" applyNumberFormat="1">
      <alignment horizontal="left" shrinkToFit="0" vertical="center" wrapText="1"/>
    </xf>
    <xf borderId="3" fillId="9" fontId="17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9" fontId="17" numFmtId="0" xfId="0" applyBorder="1" applyFont="1"/>
    <xf borderId="1" fillId="4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7" fontId="3" numFmtId="0" xfId="0" applyAlignment="1" applyBorder="1" applyFont="1">
      <alignment horizontal="center" readingOrder="0"/>
    </xf>
    <xf borderId="1" fillId="10" fontId="17" numFmtId="4" xfId="0" applyAlignment="1" applyBorder="1" applyFill="1" applyFont="1" applyNumberFormat="1">
      <alignment horizontal="left" shrinkToFit="0" vertical="center" wrapText="1"/>
    </xf>
    <xf borderId="0" fillId="0" fontId="21" numFmtId="0" xfId="0" applyAlignment="1" applyFont="1">
      <alignment horizontal="left"/>
    </xf>
    <xf borderId="1" fillId="11" fontId="17" numFmtId="0" xfId="0" applyAlignment="1" applyBorder="1" applyFill="1" applyFont="1">
      <alignment horizontal="center" shrinkToFit="0" vertical="center" wrapText="1"/>
    </xf>
    <xf borderId="0" fillId="11" fontId="9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left"/>
    </xf>
    <xf borderId="4" fillId="0" fontId="4" numFmtId="0" xfId="0" applyBorder="1" applyFont="1"/>
    <xf borderId="5" fillId="0" fontId="16" numFmtId="0" xfId="0" applyBorder="1" applyFont="1"/>
    <xf borderId="10" fillId="0" fontId="9" numFmtId="0" xfId="0" applyAlignment="1" applyBorder="1" applyFont="1">
      <alignment horizontal="center" shrinkToFit="0" vertical="center" wrapText="1"/>
    </xf>
    <xf borderId="11" fillId="0" fontId="16" numFmtId="0" xfId="0" applyBorder="1" applyFont="1"/>
    <xf borderId="12" fillId="0" fontId="16" numFmtId="0" xfId="0" applyBorder="1" applyFont="1"/>
    <xf borderId="13" fillId="0" fontId="16" numFmtId="0" xfId="0" applyBorder="1" applyFont="1"/>
    <xf borderId="14" fillId="0" fontId="16" numFmtId="0" xfId="0" applyBorder="1" applyFont="1"/>
    <xf borderId="15" fillId="0" fontId="16" numFmtId="0" xfId="0" applyBorder="1" applyFont="1"/>
    <xf borderId="16" fillId="0" fontId="16" numFmtId="0" xfId="0" applyBorder="1" applyFont="1"/>
    <xf borderId="17" fillId="0" fontId="16" numFmtId="0" xfId="0" applyBorder="1" applyFont="1"/>
    <xf borderId="0" fillId="0" fontId="23" numFmtId="0" xfId="0" applyFont="1"/>
    <xf borderId="0" fillId="0" fontId="23" numFmtId="0" xfId="0" applyAlignment="1" applyFont="1">
      <alignment horizontal="center"/>
    </xf>
    <xf borderId="0" fillId="0" fontId="23" numFmtId="0" xfId="0" applyAlignment="1" applyFont="1">
      <alignment horizontal="center" vertical="center"/>
    </xf>
    <xf borderId="0" fillId="0" fontId="23" numFmtId="0" xfId="0" applyAlignment="1" applyFont="1">
      <alignment vertical="center"/>
    </xf>
    <xf borderId="0" fillId="0" fontId="24" numFmtId="0" xfId="0" applyAlignment="1" applyFont="1">
      <alignment vertical="center"/>
    </xf>
    <xf borderId="0" fillId="0" fontId="25" numFmtId="0" xfId="0" applyAlignment="1" applyFont="1">
      <alignment horizontal="left"/>
    </xf>
    <xf borderId="1" fillId="12" fontId="26" numFmtId="0" xfId="0" applyAlignment="1" applyBorder="1" applyFill="1" applyFont="1">
      <alignment horizontal="center" vertical="center"/>
    </xf>
    <xf borderId="1" fillId="12" fontId="26" numFmtId="0" xfId="0" applyAlignment="1" applyBorder="1" applyFont="1">
      <alignment horizontal="center" shrinkToFit="0" vertical="center" wrapText="1"/>
    </xf>
    <xf borderId="1" fillId="12" fontId="27" numFmtId="0" xfId="0" applyAlignment="1" applyBorder="1" applyFont="1">
      <alignment horizontal="center" shrinkToFit="0" vertical="center" wrapText="1"/>
    </xf>
    <xf borderId="1" fillId="12" fontId="23" numFmtId="0" xfId="0" applyAlignment="1" applyBorder="1" applyFont="1">
      <alignment horizontal="center"/>
    </xf>
    <xf borderId="1" fillId="13" fontId="23" numFmtId="164" xfId="0" applyAlignment="1" applyBorder="1" applyFill="1" applyFont="1" applyNumberFormat="1">
      <alignment horizontal="center" readingOrder="0"/>
    </xf>
    <xf borderId="1" fillId="0" fontId="23" numFmtId="4" xfId="0" applyAlignment="1" applyBorder="1" applyFont="1" applyNumberFormat="1">
      <alignment horizontal="center"/>
    </xf>
    <xf borderId="1" fillId="0" fontId="23" numFmtId="4" xfId="0" applyAlignment="1" applyBorder="1" applyFont="1" applyNumberFormat="1">
      <alignment horizontal="center" vertical="center"/>
    </xf>
    <xf borderId="1" fillId="3" fontId="23" numFmtId="4" xfId="0" applyAlignment="1" applyBorder="1" applyFont="1" applyNumberFormat="1">
      <alignment horizontal="center" vertical="center"/>
    </xf>
    <xf borderId="1" fillId="4" fontId="23" numFmtId="2" xfId="0" applyAlignment="1" applyBorder="1" applyFont="1" applyNumberFormat="1">
      <alignment horizontal="center"/>
    </xf>
    <xf borderId="0" fillId="0" fontId="27" numFmtId="0" xfId="0" applyFont="1"/>
    <xf borderId="0" fillId="0" fontId="24" numFmtId="0" xfId="0" applyAlignment="1" applyFont="1">
      <alignment horizontal="center" vertical="center"/>
    </xf>
    <xf borderId="18" fillId="0" fontId="27" numFmtId="0" xfId="0" applyAlignment="1" applyBorder="1" applyFont="1">
      <alignment horizontal="center" vertical="center"/>
    </xf>
    <xf borderId="19" fillId="0" fontId="16" numFmtId="0" xfId="0" applyBorder="1" applyFont="1"/>
    <xf borderId="1" fillId="10" fontId="28" numFmtId="0" xfId="0" applyAlignment="1" applyBorder="1" applyFont="1">
      <alignment horizontal="center" vertical="center"/>
    </xf>
    <xf borderId="3" fillId="10" fontId="29" numFmtId="0" xfId="0" applyAlignment="1" applyBorder="1" applyFont="1">
      <alignment horizontal="center" shrinkToFit="0" vertical="center" wrapText="1"/>
    </xf>
    <xf borderId="0" fillId="0" fontId="30" numFmtId="0" xfId="0" applyFont="1"/>
    <xf borderId="1" fillId="0" fontId="23" numFmtId="0" xfId="0" applyAlignment="1" applyBorder="1" applyFont="1">
      <alignment horizontal="center" vertical="center"/>
    </xf>
    <xf borderId="1" fillId="14" fontId="31" numFmtId="2" xfId="0" applyAlignment="1" applyBorder="1" applyFill="1" applyFont="1" applyNumberFormat="1">
      <alignment horizontal="center" readingOrder="0" vertical="center"/>
    </xf>
    <xf borderId="1" fillId="14" fontId="32" numFmtId="4" xfId="0" applyAlignment="1" applyBorder="1" applyFont="1" applyNumberFormat="1">
      <alignment horizontal="center" vertical="center"/>
    </xf>
    <xf borderId="1" fillId="10" fontId="26" numFmtId="0" xfId="0" applyAlignment="1" applyBorder="1" applyFont="1">
      <alignment horizontal="center" shrinkToFit="0" vertical="center" wrapText="1"/>
    </xf>
    <xf borderId="20" fillId="14" fontId="31" numFmtId="10" xfId="0" applyAlignment="1" applyBorder="1" applyFont="1" applyNumberFormat="1">
      <alignment horizontal="center" vertical="center"/>
    </xf>
    <xf borderId="6" fillId="0" fontId="31" numFmtId="10" xfId="0" applyAlignment="1" applyBorder="1" applyFont="1" applyNumberFormat="1">
      <alignment horizontal="center" vertical="center"/>
    </xf>
    <xf borderId="21" fillId="14" fontId="31" numFmtId="10" xfId="0" applyAlignment="1" applyBorder="1" applyFont="1" applyNumberFormat="1">
      <alignment horizontal="center" vertical="center"/>
    </xf>
    <xf borderId="1" fillId="10" fontId="28" numFmtId="0" xfId="0" applyAlignment="1" applyBorder="1" applyFont="1">
      <alignment horizontal="center" shrinkToFit="0" vertical="center" wrapText="1"/>
    </xf>
    <xf borderId="1" fillId="10" fontId="28" numFmtId="0" xfId="0" applyAlignment="1" applyBorder="1" applyFont="1">
      <alignment vertical="center"/>
    </xf>
    <xf borderId="0" fillId="0" fontId="33" numFmtId="0" xfId="0" applyAlignment="1" applyFont="1">
      <alignment vertical="center"/>
    </xf>
    <xf borderId="1" fillId="14" fontId="23" numFmtId="4" xfId="0" applyAlignment="1" applyBorder="1" applyFont="1" applyNumberFormat="1">
      <alignment horizontal="center" vertical="center"/>
    </xf>
    <xf borderId="1" fillId="0" fontId="23" numFmtId="2" xfId="0" applyAlignment="1" applyBorder="1" applyFont="1" applyNumberFormat="1">
      <alignment horizontal="center"/>
    </xf>
    <xf borderId="0" fillId="0" fontId="33" numFmtId="4" xfId="0" applyFont="1" applyNumberFormat="1"/>
    <xf borderId="0" fillId="0" fontId="27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rgbClr val="5B9BD5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val>
            <c:numRef>
              <c:f>'Capital de giro'!$C$8:$C$31</c:f>
              <c:numCache/>
            </c:numRef>
          </c:val>
          <c:smooth val="1"/>
        </c:ser>
        <c:ser>
          <c:idx val="1"/>
          <c:order val="1"/>
          <c:tx>
            <c:v>Despesas</c:v>
          </c:tx>
          <c:spPr>
            <a:ln cmpd="sng" w="952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1"/>
        </c:ser>
        <c:axId val="2145265458"/>
        <c:axId val="2012258718"/>
      </c:lineChart>
      <c:catAx>
        <c:axId val="2145265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2258718"/>
      </c:catAx>
      <c:valAx>
        <c:axId val="201225871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5265458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4</xdr:row>
      <xdr:rowOff>133350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19050</xdr:rowOff>
    </xdr:from>
    <xdr:ext cx="8286750" cy="31813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www.raldistribuidora.com.br/produtos_refrigerantes.html" TargetMode="External"/><Relationship Id="rId10" Type="http://schemas.openxmlformats.org/officeDocument/2006/relationships/hyperlink" Target="https://www.amigao.com/umuarama/espetao-de-bambu-para-churrasco-50cm-9528.html" TargetMode="External"/><Relationship Id="rId13" Type="http://schemas.openxmlformats.org/officeDocument/2006/relationships/hyperlink" Target="https://www.raldistribuidora.com.br/produtos_refrigerantes.html" TargetMode="External"/><Relationship Id="rId12" Type="http://schemas.openxmlformats.org/officeDocument/2006/relationships/hyperlink" Target="https://www.raldistribuidora.com.br/produtos_refrigerantes.html" TargetMode="External"/><Relationship Id="rId1" Type="http://schemas.openxmlformats.org/officeDocument/2006/relationships/hyperlink" Target="https://www.amigao.com/umuarama/alcatra-bovina-com-maminha-peca-e-pedaco-resfriado-kg-7654.html" TargetMode="External"/><Relationship Id="rId2" Type="http://schemas.openxmlformats.org/officeDocument/2006/relationships/hyperlink" Target="https://www.amigao.com/umuarama/sal-rosa-himalaia-br-spices-grosso-pouch-500g-6079.html" TargetMode="External"/><Relationship Id="rId3" Type="http://schemas.openxmlformats.org/officeDocument/2006/relationships/hyperlink" Target="https://www.amigao.com/umuarama/azeite-gomes-costa-extra-virgem-vidro-500ml-9075.html" TargetMode="External"/><Relationship Id="rId4" Type="http://schemas.openxmlformats.org/officeDocument/2006/relationships/hyperlink" Target="https://www.amigao.com/umuarama/pimenta-reino-compra-moida-30g-6403.html" TargetMode="External"/><Relationship Id="rId9" Type="http://schemas.openxmlformats.org/officeDocument/2006/relationships/hyperlink" Target="https://www.amigao.com/umuarama/pimenta-reino-compra-moida-30g-6403.html" TargetMode="External"/><Relationship Id="rId15" Type="http://schemas.openxmlformats.org/officeDocument/2006/relationships/hyperlink" Target="https://www.raldistribuidora.com.br/produtos_aguagelo.html" TargetMode="External"/><Relationship Id="rId14" Type="http://schemas.openxmlformats.org/officeDocument/2006/relationships/hyperlink" Target="https://www.raldistribuidora.com.br/produtos_aguagelo.html" TargetMode="External"/><Relationship Id="rId17" Type="http://schemas.openxmlformats.org/officeDocument/2006/relationships/hyperlink" Target="https://produto.mercadolivre.com.br/MLB-4378378516-churrasqueira-espetinho-bar-1-metro-2-grelhas-moeda-itajobi-_JM?matt_tool=47780295&amp;matt_word=&amp;matt_source=google&amp;matt_campaign_id=14302215540&amp;matt_ad_group_id=157843787695&amp;matt_match_type=&amp;matt_network=g&amp;matt_device=c&amp;matt_creative=686778909996&amp;matt_keyword=&amp;matt_ad_position=&amp;matt_ad_type=pla&amp;matt_merchant_id=137579323&amp;matt_product_id=MLB4378378516&amp;matt_product_partition_id=1961862651521&amp;matt_target_id=pla-1961862651521&amp;cq_src=google_ads&amp;cq_cmp=14302215540&amp;cq_net=g&amp;cq_plt=gp&amp;cq_med=pla&amp;gad_source=1&amp;gclid=CjwKCAjwm_SzBhAsEiwAXE2Cv92eKWBtYMi7Ro8v4OQQb7Lk9Wq-9qas-UOpIpo44bKB2Gu75pPkLhoCuEIQAvD_BwE" TargetMode="External"/><Relationship Id="rId16" Type="http://schemas.openxmlformats.org/officeDocument/2006/relationships/hyperlink" Target="https://www.vivareal.com.br/imovel/ponto-comercial-parque-santo-antonio-bairros-jacarei-35m2-aluguel-RS500-id-2723025276/" TargetMode="External"/><Relationship Id="rId5" Type="http://schemas.openxmlformats.org/officeDocument/2006/relationships/hyperlink" Target="https://www.amigao.com/umuarama/espetao-de-bambu-para-churrasco-50cm-9528.html" TargetMode="External"/><Relationship Id="rId19" Type="http://schemas.openxmlformats.org/officeDocument/2006/relationships/hyperlink" Target="https://www.vivareal.com.br/imovel/ponto-comercial-parque-santo-antonio-bairros-jacarei-35m2-aluguel-RS500-id-2723025276/" TargetMode="External"/><Relationship Id="rId6" Type="http://schemas.openxmlformats.org/officeDocument/2006/relationships/hyperlink" Target="https://www.amigao.com/umuarama/file-peito-de-frango-congelado-kg-47.html" TargetMode="External"/><Relationship Id="rId18" Type="http://schemas.openxmlformats.org/officeDocument/2006/relationships/hyperlink" Target="https://www.amazon.com.br/Refrigerador-Expositor-Vertical-Litros-Eev300p2/dp/B0CNWN58DK/ref=asc_df_B0CNWN58DK/?tag=googleshopp00-20&amp;linkCode=df0&amp;hvadid=647509465172&amp;hvpos=&amp;hvnetw=g&amp;hvrand=17999503123951305648&amp;hvpone=&amp;hvptwo=&amp;hvqmt=&amp;hvdev=c&amp;hvdvcmdl=&amp;hvlocint=&amp;hvlocphy=1031600&amp;hvtargid=pla-2284668492231&amp;psc=1&amp;mcid=7cb13e83e979368c8129cdb59f6302fb" TargetMode="External"/><Relationship Id="rId7" Type="http://schemas.openxmlformats.org/officeDocument/2006/relationships/hyperlink" Target="https://www.amigao.com/umuarama/bacon-seara-em-fatias-250g-2243.html" TargetMode="External"/><Relationship Id="rId8" Type="http://schemas.openxmlformats.org/officeDocument/2006/relationships/hyperlink" Target="https://www.amigao.com/umuarama/tempero-aji-sal-pacote-250g-2575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9.29"/>
    <col customWidth="1" min="2" max="2" width="14.43"/>
    <col customWidth="1" min="3" max="3" width="11.71"/>
    <col customWidth="1" min="4" max="6" width="14.43"/>
  </cols>
  <sheetData>
    <row r="1">
      <c r="A1" s="1" t="s">
        <v>0</v>
      </c>
      <c r="B1" s="2"/>
      <c r="C1" s="2"/>
      <c r="D1" s="2"/>
      <c r="E1" s="2"/>
      <c r="F1" s="2"/>
    </row>
    <row r="2" ht="242.25" customHeight="1">
      <c r="A2" s="3" t="s">
        <v>1</v>
      </c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23.0"/>
    <col customWidth="1" min="3" max="3" width="25.43"/>
    <col customWidth="1" min="4" max="4" width="14.43"/>
    <col customWidth="1" min="5" max="5" width="4.71"/>
    <col customWidth="1" min="6" max="6" width="37.86"/>
    <col customWidth="1" min="9" max="9" width="17.0"/>
  </cols>
  <sheetData>
    <row r="1">
      <c r="A1" s="4" t="s">
        <v>2</v>
      </c>
      <c r="C1" s="5"/>
      <c r="D1" s="5"/>
      <c r="E1" s="5"/>
      <c r="F1" s="4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5</v>
      </c>
      <c r="C2" s="8" t="s">
        <v>6</v>
      </c>
      <c r="D2" s="6" t="s">
        <v>7</v>
      </c>
      <c r="E2" s="5"/>
      <c r="F2" s="7" t="s">
        <v>4</v>
      </c>
      <c r="G2" s="7" t="s">
        <v>8</v>
      </c>
      <c r="H2" s="7" t="s">
        <v>9</v>
      </c>
      <c r="I2" s="7" t="s">
        <v>10</v>
      </c>
      <c r="J2" s="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11</v>
      </c>
      <c r="B3" s="11">
        <v>38.98</v>
      </c>
      <c r="C3" s="12">
        <v>77.96</v>
      </c>
      <c r="D3" s="13" t="s">
        <v>12</v>
      </c>
      <c r="E3" s="5"/>
      <c r="F3" s="10" t="s">
        <v>13</v>
      </c>
      <c r="G3" s="12">
        <v>15.0</v>
      </c>
      <c r="H3" s="12">
        <v>5.3</v>
      </c>
      <c r="I3" s="12">
        <v>9.7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14</v>
      </c>
      <c r="B4" s="11">
        <v>15.79</v>
      </c>
      <c r="C4" s="11">
        <v>15.79</v>
      </c>
      <c r="D4" s="15" t="s">
        <v>15</v>
      </c>
      <c r="E4" s="5"/>
      <c r="F4" s="16" t="s">
        <v>16</v>
      </c>
      <c r="G4" s="12">
        <v>15.0</v>
      </c>
      <c r="H4" s="12">
        <v>5.27</v>
      </c>
      <c r="I4" s="12">
        <v>9.73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17</v>
      </c>
      <c r="B5" s="11">
        <v>37.49</v>
      </c>
      <c r="C5" s="11">
        <v>37.49</v>
      </c>
      <c r="D5" s="17" t="s">
        <v>18</v>
      </c>
      <c r="E5" s="5"/>
      <c r="F5" s="16" t="s">
        <v>19</v>
      </c>
      <c r="G5" s="12">
        <v>25.0</v>
      </c>
      <c r="H5" s="12">
        <v>10.57</v>
      </c>
      <c r="I5" s="12">
        <v>14.43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 t="s">
        <v>20</v>
      </c>
      <c r="B6" s="11">
        <v>2.95</v>
      </c>
      <c r="C6" s="11">
        <v>2.95</v>
      </c>
      <c r="D6" s="13" t="s">
        <v>21</v>
      </c>
      <c r="E6" s="5"/>
      <c r="F6" s="16" t="s">
        <v>22</v>
      </c>
      <c r="G6" s="12">
        <v>10.0</v>
      </c>
      <c r="H6" s="11">
        <v>3.0</v>
      </c>
      <c r="I6" s="11">
        <v>7.0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23</v>
      </c>
      <c r="B7" s="11">
        <v>5.99</v>
      </c>
      <c r="C7" s="11">
        <v>12.0</v>
      </c>
      <c r="D7" s="13" t="s">
        <v>24</v>
      </c>
      <c r="E7" s="5"/>
      <c r="F7" s="16" t="s">
        <v>25</v>
      </c>
      <c r="G7" s="12">
        <v>8.0</v>
      </c>
      <c r="H7" s="11">
        <v>2.0</v>
      </c>
      <c r="I7" s="11">
        <v>6.0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8" t="s">
        <v>26</v>
      </c>
      <c r="B8" s="11">
        <v>101.2</v>
      </c>
      <c r="C8" s="11">
        <v>146.19</v>
      </c>
      <c r="D8" s="19"/>
      <c r="E8" s="5"/>
      <c r="F8" s="16" t="s">
        <v>27</v>
      </c>
      <c r="G8" s="12">
        <v>10.0</v>
      </c>
      <c r="H8" s="11">
        <v>2.0</v>
      </c>
      <c r="I8" s="11">
        <v>8.0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0" t="s">
        <v>28</v>
      </c>
      <c r="B9" s="21">
        <v>5.3</v>
      </c>
      <c r="C9" s="22"/>
      <c r="D9" s="22"/>
      <c r="E9" s="5"/>
      <c r="F9" s="9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E10" s="5"/>
      <c r="F10" s="20" t="s">
        <v>29</v>
      </c>
      <c r="G10" s="23">
        <v>30.0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D11" s="24"/>
      <c r="E11" s="5"/>
      <c r="F11" s="18" t="s">
        <v>30</v>
      </c>
      <c r="G11" s="12">
        <v>1500.0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C12" s="25"/>
      <c r="D12" s="24"/>
      <c r="E12" s="5"/>
      <c r="F12" s="18" t="s">
        <v>31</v>
      </c>
      <c r="G12" s="11">
        <v>500.0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6"/>
      <c r="B13" s="9"/>
      <c r="C13" s="5"/>
      <c r="D13" s="24"/>
      <c r="E13" s="5"/>
      <c r="F13" s="2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4</v>
      </c>
      <c r="B14" s="7" t="s">
        <v>5</v>
      </c>
      <c r="C14" s="8" t="s">
        <v>6</v>
      </c>
      <c r="D14" s="6" t="s">
        <v>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 t="s">
        <v>32</v>
      </c>
      <c r="B15" s="11">
        <v>23.49</v>
      </c>
      <c r="C15" s="12">
        <v>35.23</v>
      </c>
      <c r="D15" s="15" t="s">
        <v>33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0" t="s">
        <v>34</v>
      </c>
      <c r="B16" s="11">
        <v>17.99</v>
      </c>
      <c r="C16" s="11">
        <v>43.18</v>
      </c>
      <c r="D16" s="15" t="s">
        <v>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 t="s">
        <v>36</v>
      </c>
      <c r="B17" s="11">
        <v>6.49</v>
      </c>
      <c r="C17" s="11">
        <v>6.49</v>
      </c>
      <c r="D17" s="17" t="s">
        <v>37</v>
      </c>
      <c r="E17" s="5"/>
      <c r="F17" s="5"/>
      <c r="G17" s="5"/>
      <c r="H17" s="5"/>
      <c r="I17" s="5"/>
      <c r="J17" s="2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 t="s">
        <v>20</v>
      </c>
      <c r="B18" s="11">
        <v>2.95</v>
      </c>
      <c r="C18" s="11">
        <v>2.95</v>
      </c>
      <c r="D18" s="13" t="s">
        <v>21</v>
      </c>
      <c r="E18" s="5"/>
      <c r="F18" s="5"/>
      <c r="G18" s="5"/>
      <c r="H18" s="5"/>
      <c r="I18" s="5"/>
      <c r="J18" s="2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 t="s">
        <v>23</v>
      </c>
      <c r="B19" s="11">
        <v>5.99</v>
      </c>
      <c r="C19" s="11">
        <v>12.0</v>
      </c>
      <c r="D19" s="13" t="s">
        <v>24</v>
      </c>
      <c r="E19" s="5"/>
      <c r="F19" s="5"/>
      <c r="G19" s="5"/>
      <c r="H19" s="5"/>
      <c r="I19" s="5"/>
      <c r="J19" s="2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8" t="s">
        <v>26</v>
      </c>
      <c r="B20" s="28">
        <v>56.91</v>
      </c>
      <c r="C20" s="11">
        <v>99.85</v>
      </c>
      <c r="D20" s="29"/>
      <c r="E20" s="5"/>
      <c r="F20" s="5"/>
      <c r="G20" s="5"/>
      <c r="H20" s="5"/>
      <c r="I20" s="5"/>
      <c r="J20" s="2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0" t="s">
        <v>28</v>
      </c>
      <c r="B21" s="21">
        <v>5.27</v>
      </c>
      <c r="C21" s="31"/>
      <c r="D21" s="32"/>
      <c r="E21" s="5"/>
      <c r="F21" s="5"/>
      <c r="G21" s="5"/>
      <c r="H21" s="5"/>
      <c r="I21" s="5"/>
      <c r="J21" s="2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3"/>
      <c r="B22" s="34"/>
      <c r="C22" s="5"/>
      <c r="D22" s="26"/>
      <c r="E22" s="5"/>
      <c r="F22" s="27"/>
      <c r="G22" s="2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5" t="s">
        <v>4</v>
      </c>
      <c r="B23" s="36" t="s">
        <v>5</v>
      </c>
      <c r="C23" s="37" t="s">
        <v>7</v>
      </c>
      <c r="D23" s="2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8" t="s">
        <v>38</v>
      </c>
      <c r="B24" s="39">
        <v>3.0</v>
      </c>
      <c r="C24" s="40" t="s">
        <v>39</v>
      </c>
      <c r="D24" s="2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8" t="s">
        <v>40</v>
      </c>
      <c r="B25" s="39">
        <v>3.0</v>
      </c>
      <c r="C25" s="40" t="s">
        <v>39</v>
      </c>
      <c r="D25" s="2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8" t="s">
        <v>41</v>
      </c>
      <c r="B26" s="39">
        <v>3.0</v>
      </c>
      <c r="C26" s="40" t="s">
        <v>39</v>
      </c>
      <c r="D26" s="2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8" t="s">
        <v>42</v>
      </c>
      <c r="B27" s="39">
        <v>2.0</v>
      </c>
      <c r="C27" s="40" t="s">
        <v>43</v>
      </c>
      <c r="D27" s="2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8" t="s">
        <v>44</v>
      </c>
      <c r="B28" s="39">
        <v>2.0</v>
      </c>
      <c r="C28" s="41" t="s">
        <v>43</v>
      </c>
      <c r="D28" s="2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4"/>
      <c r="B29" s="34"/>
      <c r="C29" s="5"/>
      <c r="D29" s="2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2" t="s">
        <v>45</v>
      </c>
      <c r="B30" s="42" t="s">
        <v>46</v>
      </c>
      <c r="C30" s="8" t="s">
        <v>7</v>
      </c>
      <c r="D30" s="2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0" t="s">
        <v>47</v>
      </c>
      <c r="B31" s="11">
        <v>500.0</v>
      </c>
      <c r="C31" s="41" t="s">
        <v>48</v>
      </c>
      <c r="D31" s="2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38" t="s">
        <v>49</v>
      </c>
      <c r="B32" s="43">
        <v>150.0</v>
      </c>
      <c r="C32" s="44"/>
      <c r="D32" s="2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0" t="s">
        <v>50</v>
      </c>
      <c r="B33" s="12">
        <v>200.0</v>
      </c>
      <c r="C33" s="44"/>
      <c r="D33" s="2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0" t="s">
        <v>51</v>
      </c>
      <c r="B34" s="12">
        <v>100.0</v>
      </c>
      <c r="C34" s="44"/>
      <c r="D34" s="2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/>
      <c r="B35" s="9"/>
      <c r="C35" s="5"/>
      <c r="D35" s="2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6"/>
      <c r="B36" s="9"/>
      <c r="C36" s="5"/>
      <c r="D36" s="2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2" t="s">
        <v>52</v>
      </c>
      <c r="B37" s="45" t="s">
        <v>53</v>
      </c>
      <c r="C37" s="8" t="s">
        <v>7</v>
      </c>
      <c r="D37" s="2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0" t="s">
        <v>54</v>
      </c>
      <c r="B38" s="12">
        <v>645.0</v>
      </c>
      <c r="C38" s="41" t="s">
        <v>55</v>
      </c>
      <c r="D38" s="2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0" t="s">
        <v>56</v>
      </c>
      <c r="B39" s="11">
        <v>3127.0</v>
      </c>
      <c r="C39" s="40" t="s">
        <v>57</v>
      </c>
      <c r="D39" s="2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0" t="s">
        <v>47</v>
      </c>
      <c r="B40" s="12">
        <v>500.0</v>
      </c>
      <c r="C40" s="41" t="s">
        <v>48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0" t="s">
        <v>58</v>
      </c>
      <c r="B41" s="12">
        <v>1057.0</v>
      </c>
      <c r="C41" s="46" t="s">
        <v>59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0" t="s">
        <v>60</v>
      </c>
      <c r="B42" s="12">
        <v>784.8</v>
      </c>
      <c r="C42" s="10" t="s">
        <v>61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8"/>
      <c r="B43" s="47"/>
      <c r="C43" s="4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 t="s">
        <v>5</v>
      </c>
      <c r="B44" s="48">
        <f>SUM(B37:B42)</f>
        <v>6113.8</v>
      </c>
      <c r="C44" s="4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/>
      <c r="B45" s="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6"/>
      <c r="B46" s="9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/>
      <c r="B47" s="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7"/>
      <c r="B48" s="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9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9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9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9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9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9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9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9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9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9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9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9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9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9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9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9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9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9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9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9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9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9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9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9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9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9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9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9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9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9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9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9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9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9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9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9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9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9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9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9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9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9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9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9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9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9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9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9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9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9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9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</sheetData>
  <mergeCells count="1">
    <mergeCell ref="A1:B1"/>
  </mergeCells>
  <hyperlinks>
    <hyperlink r:id="rId1" ref="D3"/>
    <hyperlink r:id="rId2" ref="D4"/>
    <hyperlink r:id="rId3" ref="D5"/>
    <hyperlink r:id="rId4" ref="D6"/>
    <hyperlink r:id="rId5" ref="D7"/>
    <hyperlink r:id="rId6" ref="D15"/>
    <hyperlink r:id="rId7" ref="D16"/>
    <hyperlink r:id="rId8" ref="D17"/>
    <hyperlink r:id="rId9" ref="D18"/>
    <hyperlink r:id="rId10" ref="D19"/>
    <hyperlink r:id="rId11" ref="C24"/>
    <hyperlink r:id="rId12" ref="C25"/>
    <hyperlink r:id="rId13" ref="C26"/>
    <hyperlink r:id="rId14" ref="C27"/>
    <hyperlink r:id="rId15" ref="C28"/>
    <hyperlink r:id="rId16" ref="C31"/>
    <hyperlink r:id="rId17" ref="C38"/>
    <hyperlink r:id="rId18" ref="C39"/>
    <hyperlink r:id="rId19" ref="C40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A1" s="5"/>
      <c r="B1" s="49"/>
      <c r="C1" s="5"/>
      <c r="D1" s="5"/>
      <c r="E1" s="5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49"/>
      <c r="C2" s="5"/>
      <c r="D2" s="5"/>
      <c r="E2" s="5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51"/>
      <c r="B3" s="52"/>
      <c r="C3" s="53"/>
      <c r="D3" s="51"/>
      <c r="E3" s="54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"/>
      <c r="B4" s="49"/>
      <c r="C4" s="5"/>
      <c r="D4" s="5"/>
      <c r="E4" s="5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0" customHeight="1">
      <c r="A5" s="55"/>
      <c r="B5" s="56"/>
      <c r="C5" s="5"/>
      <c r="D5" s="5"/>
      <c r="E5" s="5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7" t="s">
        <v>62</v>
      </c>
      <c r="C6" s="58"/>
      <c r="D6" s="58"/>
      <c r="E6" s="5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49"/>
      <c r="C7" s="5"/>
      <c r="D7" s="5"/>
      <c r="E7" s="5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60" t="s">
        <v>63</v>
      </c>
      <c r="C8" s="60" t="s">
        <v>64</v>
      </c>
      <c r="D8" s="60" t="s">
        <v>65</v>
      </c>
      <c r="E8" s="61" t="s">
        <v>46</v>
      </c>
      <c r="F8" s="62" t="s">
        <v>66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63">
        <v>1.0</v>
      </c>
      <c r="C9" s="64" t="s">
        <v>67</v>
      </c>
      <c r="D9" s="65" t="s">
        <v>68</v>
      </c>
      <c r="E9" s="66">
        <v>150.0</v>
      </c>
      <c r="F9" s="10" t="s">
        <v>69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67"/>
      <c r="C10" s="67"/>
      <c r="D10" s="65" t="s">
        <v>70</v>
      </c>
      <c r="E10" s="66">
        <v>50.0</v>
      </c>
      <c r="F10" s="10" t="s">
        <v>71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67"/>
      <c r="C11" s="67"/>
      <c r="D11" s="68" t="s">
        <v>72</v>
      </c>
      <c r="E11" s="66">
        <v>100.0</v>
      </c>
      <c r="F11" s="10" t="s">
        <v>73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67"/>
      <c r="C12" s="67"/>
      <c r="D12" s="69" t="s">
        <v>74</v>
      </c>
      <c r="E12" s="70">
        <v>50.0</v>
      </c>
      <c r="F12" s="71" t="s">
        <v>71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72"/>
      <c r="C13" s="72"/>
      <c r="D13" s="73" t="s">
        <v>75</v>
      </c>
      <c r="E13" s="74">
        <v>5400.0</v>
      </c>
      <c r="F13" s="7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49"/>
      <c r="C14" s="5"/>
      <c r="D14" s="5"/>
      <c r="E14" s="7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2.25" customHeight="1">
      <c r="A15" s="5"/>
      <c r="B15" s="60" t="s">
        <v>63</v>
      </c>
      <c r="C15" s="60" t="s">
        <v>64</v>
      </c>
      <c r="D15" s="60" t="s">
        <v>65</v>
      </c>
      <c r="E15" s="77" t="s">
        <v>46</v>
      </c>
      <c r="F15" s="7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79">
        <v>1.0</v>
      </c>
      <c r="C16" s="80" t="s">
        <v>76</v>
      </c>
      <c r="D16" s="81" t="s">
        <v>77</v>
      </c>
      <c r="E16" s="82">
        <v>1057.0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67"/>
      <c r="C17" s="67"/>
      <c r="D17" s="81" t="s">
        <v>78</v>
      </c>
      <c r="E17" s="82">
        <v>200.0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67"/>
      <c r="C18" s="67"/>
      <c r="D18" s="83"/>
      <c r="E18" s="8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67"/>
      <c r="C19" s="67"/>
      <c r="D19" s="5"/>
      <c r="E19" s="8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67"/>
      <c r="C20" s="67"/>
      <c r="D20" s="83"/>
      <c r="E20" s="8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72"/>
      <c r="C21" s="72"/>
      <c r="D21" s="85"/>
      <c r="E21" s="8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49"/>
      <c r="C22" s="5"/>
      <c r="D22" s="73" t="s">
        <v>79</v>
      </c>
      <c r="E22" s="87">
        <f>SUM(E16:E21)</f>
        <v>1257</v>
      </c>
      <c r="F22" s="8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49"/>
      <c r="C23" s="5"/>
      <c r="D23" s="5"/>
      <c r="E23" s="5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31.5" customHeight="1">
      <c r="A24" s="5"/>
      <c r="B24" s="60" t="s">
        <v>63</v>
      </c>
      <c r="C24" s="60" t="s">
        <v>64</v>
      </c>
      <c r="D24" s="60" t="s">
        <v>65</v>
      </c>
      <c r="E24" s="61" t="s">
        <v>46</v>
      </c>
      <c r="F24" s="7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79">
        <v>1.0</v>
      </c>
      <c r="C25" s="80" t="s">
        <v>80</v>
      </c>
      <c r="D25" s="83" t="s">
        <v>47</v>
      </c>
      <c r="E25" s="11">
        <v>500.0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67"/>
      <c r="C26" s="67"/>
      <c r="D26" s="83" t="s">
        <v>49</v>
      </c>
      <c r="E26" s="43">
        <v>150.0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67"/>
      <c r="C27" s="67"/>
      <c r="D27" s="83" t="s">
        <v>50</v>
      </c>
      <c r="E27" s="12">
        <v>200.0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67"/>
      <c r="C28" s="67"/>
      <c r="D28" s="81" t="s">
        <v>51</v>
      </c>
      <c r="E28" s="12">
        <v>100.0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67"/>
      <c r="C29" s="67"/>
      <c r="D29" s="81" t="s">
        <v>81</v>
      </c>
      <c r="E29" s="89">
        <v>1500.0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72"/>
      <c r="C30" s="72"/>
      <c r="D30" s="85"/>
      <c r="E30" s="8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49"/>
      <c r="C31" s="5"/>
      <c r="D31" s="73" t="s">
        <v>82</v>
      </c>
      <c r="E31" s="87">
        <f>SUM(E25:E30)</f>
        <v>2450</v>
      </c>
      <c r="F31" s="8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49"/>
      <c r="C32" s="5"/>
      <c r="D32" s="5"/>
      <c r="E32" s="9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49"/>
      <c r="C33" s="79" t="s">
        <v>83</v>
      </c>
      <c r="D33" s="91" t="s">
        <v>84</v>
      </c>
      <c r="E33" s="87">
        <f>E13</f>
        <v>5400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49"/>
      <c r="C34" s="67"/>
      <c r="D34" s="91" t="s">
        <v>76</v>
      </c>
      <c r="E34" s="87">
        <f>E22</f>
        <v>1257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49"/>
      <c r="C35" s="72"/>
      <c r="D35" s="91" t="s">
        <v>80</v>
      </c>
      <c r="E35" s="87">
        <f>E31</f>
        <v>2450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49"/>
      <c r="C36" s="5"/>
      <c r="D36" s="5"/>
      <c r="E36" s="5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49"/>
      <c r="C37" s="5"/>
      <c r="D37" s="5"/>
      <c r="E37" s="5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92" t="s">
        <v>85</v>
      </c>
      <c r="C38" s="58"/>
      <c r="D38" s="58"/>
      <c r="E38" s="5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49"/>
      <c r="C39" s="5"/>
      <c r="D39" s="5"/>
      <c r="E39" s="5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93" t="s">
        <v>63</v>
      </c>
      <c r="C40" s="93" t="s">
        <v>64</v>
      </c>
      <c r="D40" s="93" t="s">
        <v>65</v>
      </c>
      <c r="E40" s="94" t="s">
        <v>46</v>
      </c>
      <c r="F40" s="95" t="s">
        <v>66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96">
        <v>2.0</v>
      </c>
      <c r="C41" s="97" t="s">
        <v>67</v>
      </c>
      <c r="D41" s="65" t="s">
        <v>68</v>
      </c>
      <c r="E41" s="66">
        <v>180.0</v>
      </c>
      <c r="F41" s="10" t="s">
        <v>86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67"/>
      <c r="C42" s="67"/>
      <c r="D42" s="69" t="s">
        <v>70</v>
      </c>
      <c r="E42" s="66">
        <v>70.0</v>
      </c>
      <c r="F42" s="98" t="s">
        <v>71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67"/>
      <c r="C43" s="67"/>
      <c r="D43" s="69" t="s">
        <v>72</v>
      </c>
      <c r="E43" s="66">
        <v>140.0</v>
      </c>
      <c r="F43" s="98" t="s">
        <v>69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67"/>
      <c r="C44" s="67"/>
      <c r="D44" s="69" t="s">
        <v>87</v>
      </c>
      <c r="E44" s="70">
        <v>40.0</v>
      </c>
      <c r="F44" s="98" t="s">
        <v>88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72"/>
      <c r="C45" s="72"/>
      <c r="D45" s="73" t="s">
        <v>89</v>
      </c>
      <c r="E45" s="74">
        <v>6570.0</v>
      </c>
      <c r="F45" s="9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49"/>
      <c r="C46" s="5"/>
      <c r="D46" s="5"/>
      <c r="E46" s="7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93" t="s">
        <v>63</v>
      </c>
      <c r="C47" s="93" t="s">
        <v>64</v>
      </c>
      <c r="D47" s="93" t="s">
        <v>65</v>
      </c>
      <c r="E47" s="100" t="s">
        <v>46</v>
      </c>
      <c r="F47" s="7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96">
        <v>2.0</v>
      </c>
      <c r="C48" s="80" t="s">
        <v>76</v>
      </c>
      <c r="D48" s="81" t="s">
        <v>77</v>
      </c>
      <c r="E48" s="82">
        <v>687.05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67"/>
      <c r="C49" s="67"/>
      <c r="D49" s="83" t="s">
        <v>90</v>
      </c>
      <c r="E49" s="82">
        <v>100.0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67"/>
      <c r="C50" s="67"/>
      <c r="D50" s="83" t="s">
        <v>91</v>
      </c>
      <c r="E50" s="82">
        <v>150.0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67"/>
      <c r="C51" s="67"/>
      <c r="D51" s="83"/>
      <c r="E51" s="10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67"/>
      <c r="C52" s="67"/>
      <c r="D52" s="102"/>
      <c r="E52" s="10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72"/>
      <c r="C53" s="72"/>
      <c r="D53" s="103"/>
      <c r="E53" s="8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49"/>
      <c r="C54" s="5"/>
      <c r="D54" s="73" t="s">
        <v>92</v>
      </c>
      <c r="E54" s="87">
        <f>SUM(E48:E53)</f>
        <v>937.05</v>
      </c>
      <c r="F54" s="8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49"/>
      <c r="C55" s="5"/>
      <c r="D55" s="5"/>
      <c r="E55" s="50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93" t="s">
        <v>63</v>
      </c>
      <c r="C56" s="93" t="s">
        <v>64</v>
      </c>
      <c r="D56" s="93" t="s">
        <v>65</v>
      </c>
      <c r="E56" s="94" t="s">
        <v>46</v>
      </c>
      <c r="F56" s="7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96">
        <v>2.0</v>
      </c>
      <c r="C57" s="80" t="s">
        <v>80</v>
      </c>
      <c r="D57" s="83" t="s">
        <v>47</v>
      </c>
      <c r="E57" s="11">
        <v>500.0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67"/>
      <c r="C58" s="67"/>
      <c r="D58" s="83" t="s">
        <v>49</v>
      </c>
      <c r="E58" s="43">
        <v>150.0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67"/>
      <c r="C59" s="67"/>
      <c r="D59" s="83" t="s">
        <v>50</v>
      </c>
      <c r="E59" s="12">
        <v>200.0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67"/>
      <c r="C60" s="67"/>
      <c r="D60" s="81" t="s">
        <v>51</v>
      </c>
      <c r="E60" s="12">
        <v>100.0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67"/>
      <c r="C61" s="67"/>
      <c r="D61" s="81" t="s">
        <v>81</v>
      </c>
      <c r="E61" s="89">
        <v>1500.0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72"/>
      <c r="C62" s="72"/>
      <c r="D62" s="103"/>
      <c r="E62" s="8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49"/>
      <c r="C63" s="5"/>
      <c r="D63" s="73" t="s">
        <v>93</v>
      </c>
      <c r="E63" s="87">
        <f>SUM(E57:E62)</f>
        <v>2450</v>
      </c>
      <c r="F63" s="8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49"/>
      <c r="C64" s="5"/>
      <c r="D64" s="5"/>
      <c r="E64" s="7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49"/>
      <c r="C65" s="96" t="s">
        <v>94</v>
      </c>
      <c r="D65" s="104" t="s">
        <v>84</v>
      </c>
      <c r="E65" s="87">
        <f>E45</f>
        <v>6570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49"/>
      <c r="C66" s="67"/>
      <c r="D66" s="104" t="s">
        <v>76</v>
      </c>
      <c r="E66" s="87">
        <f>E54</f>
        <v>937.05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49"/>
      <c r="C67" s="72"/>
      <c r="D67" s="104" t="s">
        <v>80</v>
      </c>
      <c r="E67" s="87">
        <f>E63</f>
        <v>2450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49"/>
      <c r="C68" s="5"/>
      <c r="D68" s="5"/>
      <c r="E68" s="5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105" t="s">
        <v>95</v>
      </c>
      <c r="C69" s="58"/>
      <c r="D69" s="58"/>
      <c r="E69" s="5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49"/>
      <c r="C70" s="5"/>
      <c r="D70" s="5"/>
      <c r="E70" s="5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106" t="s">
        <v>63</v>
      </c>
      <c r="C71" s="106" t="s">
        <v>64</v>
      </c>
      <c r="D71" s="106" t="s">
        <v>65</v>
      </c>
      <c r="E71" s="107" t="s">
        <v>46</v>
      </c>
      <c r="F71" s="108" t="s">
        <v>66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106">
        <v>3.0</v>
      </c>
      <c r="C72" s="109" t="s">
        <v>67</v>
      </c>
      <c r="D72" s="65" t="s">
        <v>68</v>
      </c>
      <c r="E72" s="66">
        <v>200.0</v>
      </c>
      <c r="F72" s="10" t="s">
        <v>96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49"/>
      <c r="C73" s="5"/>
      <c r="D73" s="69" t="s">
        <v>70</v>
      </c>
      <c r="E73" s="66">
        <v>85.0</v>
      </c>
      <c r="F73" s="110" t="s">
        <v>73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49"/>
      <c r="C74" s="5"/>
      <c r="D74" s="69" t="s">
        <v>72</v>
      </c>
      <c r="E74" s="66">
        <v>150.0</v>
      </c>
      <c r="F74" s="110" t="s">
        <v>69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49"/>
      <c r="C75" s="5"/>
      <c r="D75" s="69" t="s">
        <v>87</v>
      </c>
      <c r="E75" s="111">
        <v>45.0</v>
      </c>
      <c r="F75" s="110" t="s">
        <v>71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49"/>
      <c r="C76" s="5"/>
      <c r="D76" s="73" t="s">
        <v>97</v>
      </c>
      <c r="E76" s="74">
        <v>7435.0</v>
      </c>
      <c r="F76" s="9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49"/>
      <c r="C77" s="5"/>
      <c r="D77" s="5"/>
      <c r="E77" s="7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106" t="s">
        <v>63</v>
      </c>
      <c r="C78" s="106" t="s">
        <v>64</v>
      </c>
      <c r="D78" s="106" t="s">
        <v>65</v>
      </c>
      <c r="E78" s="112" t="s">
        <v>46</v>
      </c>
      <c r="F78" s="7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113">
        <v>3.0</v>
      </c>
      <c r="C79" s="80" t="s">
        <v>76</v>
      </c>
      <c r="D79" s="81" t="s">
        <v>98</v>
      </c>
      <c r="E79" s="82">
        <v>1585.5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67"/>
      <c r="C80" s="67"/>
      <c r="D80" s="83" t="s">
        <v>90</v>
      </c>
      <c r="E80" s="82">
        <v>105.0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67"/>
      <c r="C81" s="67"/>
      <c r="D81" s="83" t="s">
        <v>91</v>
      </c>
      <c r="E81" s="82">
        <v>160.0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67"/>
      <c r="C82" s="67"/>
      <c r="D82" s="83" t="s">
        <v>99</v>
      </c>
      <c r="E82" s="101">
        <v>0.0</v>
      </c>
      <c r="F82" s="5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67"/>
      <c r="C83" s="67"/>
      <c r="D83" s="114"/>
      <c r="E83" s="10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72"/>
      <c r="C84" s="72"/>
      <c r="D84" s="103"/>
      <c r="E84" s="8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49"/>
      <c r="C85" s="5"/>
      <c r="D85" s="73" t="s">
        <v>100</v>
      </c>
      <c r="E85" s="87">
        <f>SUM(E79:E84)</f>
        <v>1850.5</v>
      </c>
      <c r="F85" s="8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49"/>
      <c r="C86" s="5"/>
      <c r="D86" s="5"/>
      <c r="E86" s="50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106" t="s">
        <v>63</v>
      </c>
      <c r="C87" s="106" t="s">
        <v>64</v>
      </c>
      <c r="D87" s="106" t="s">
        <v>65</v>
      </c>
      <c r="E87" s="107" t="s">
        <v>46</v>
      </c>
      <c r="F87" s="7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113">
        <v>3.0</v>
      </c>
      <c r="C88" s="80" t="s">
        <v>80</v>
      </c>
      <c r="D88" s="83" t="s">
        <v>47</v>
      </c>
      <c r="E88" s="11">
        <v>500.0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67"/>
      <c r="C89" s="67"/>
      <c r="D89" s="83" t="s">
        <v>49</v>
      </c>
      <c r="E89" s="43">
        <v>150.0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67"/>
      <c r="C90" s="67"/>
      <c r="D90" s="83" t="s">
        <v>50</v>
      </c>
      <c r="E90" s="12">
        <v>200.0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67"/>
      <c r="C91" s="67"/>
      <c r="D91" s="81" t="s">
        <v>51</v>
      </c>
      <c r="E91" s="12">
        <v>100.0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67"/>
      <c r="C92" s="67"/>
      <c r="D92" s="81" t="s">
        <v>81</v>
      </c>
      <c r="E92" s="89">
        <v>1500.0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72"/>
      <c r="C93" s="72"/>
      <c r="D93" s="103"/>
      <c r="E93" s="8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49"/>
      <c r="C94" s="5"/>
      <c r="D94" s="73" t="s">
        <v>101</v>
      </c>
      <c r="E94" s="87">
        <f>SUM(E88:E93)</f>
        <v>2450</v>
      </c>
      <c r="F94" s="8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49"/>
      <c r="C95" s="5"/>
      <c r="D95" s="5"/>
      <c r="E95" s="9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0" customHeight="1">
      <c r="A96" s="5"/>
      <c r="B96" s="49"/>
      <c r="C96" s="113" t="s">
        <v>102</v>
      </c>
      <c r="D96" s="115" t="s">
        <v>84</v>
      </c>
      <c r="E96" s="87">
        <f>E76</f>
        <v>7435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49"/>
      <c r="C97" s="67"/>
      <c r="D97" s="115" t="s">
        <v>76</v>
      </c>
      <c r="E97" s="87">
        <f>E85</f>
        <v>1850.5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49"/>
      <c r="C98" s="72"/>
      <c r="D98" s="115" t="s">
        <v>80</v>
      </c>
      <c r="E98" s="87">
        <f>E94</f>
        <v>2450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49"/>
      <c r="C99" s="5"/>
      <c r="D99" s="5"/>
      <c r="E99" s="5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116" t="s">
        <v>103</v>
      </c>
      <c r="C100" s="58"/>
      <c r="D100" s="58"/>
      <c r="E100" s="5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49"/>
      <c r="C101" s="117"/>
      <c r="D101" s="117"/>
      <c r="E101" s="5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118" t="s">
        <v>63</v>
      </c>
      <c r="C102" s="118" t="s">
        <v>64</v>
      </c>
      <c r="D102" s="118" t="s">
        <v>65</v>
      </c>
      <c r="E102" s="119" t="s">
        <v>46</v>
      </c>
      <c r="F102" s="120" t="s">
        <v>66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118">
        <v>4.0</v>
      </c>
      <c r="C103" s="109" t="s">
        <v>67</v>
      </c>
      <c r="D103" s="65" t="s">
        <v>68</v>
      </c>
      <c r="E103" s="66">
        <v>220.0</v>
      </c>
      <c r="F103" s="10" t="s">
        <v>104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49"/>
      <c r="C104" s="5"/>
      <c r="D104" s="69" t="s">
        <v>70</v>
      </c>
      <c r="E104" s="70">
        <v>90.0</v>
      </c>
      <c r="F104" s="110" t="s">
        <v>73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49"/>
      <c r="C105" s="5"/>
      <c r="D105" s="69" t="s">
        <v>72</v>
      </c>
      <c r="E105" s="70">
        <v>65.0</v>
      </c>
      <c r="F105" s="110" t="s">
        <v>71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49"/>
      <c r="C106" s="5"/>
      <c r="D106" s="69" t="s">
        <v>87</v>
      </c>
      <c r="E106" s="66">
        <v>53.0</v>
      </c>
      <c r="F106" s="110" t="s">
        <v>71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49"/>
      <c r="C107" s="5"/>
      <c r="D107" s="73" t="s">
        <v>105</v>
      </c>
      <c r="E107" s="74">
        <v>7154.0</v>
      </c>
      <c r="F107" s="9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49"/>
      <c r="C108" s="5"/>
      <c r="D108" s="5"/>
      <c r="E108" s="7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118" t="s">
        <v>63</v>
      </c>
      <c r="C109" s="118" t="s">
        <v>64</v>
      </c>
      <c r="D109" s="118" t="s">
        <v>65</v>
      </c>
      <c r="E109" s="121" t="s">
        <v>46</v>
      </c>
      <c r="F109" s="7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122">
        <v>4.0</v>
      </c>
      <c r="C110" s="80" t="s">
        <v>76</v>
      </c>
      <c r="D110" s="81" t="s">
        <v>77</v>
      </c>
      <c r="E110" s="82">
        <v>1162.7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67"/>
      <c r="C111" s="67"/>
      <c r="D111" s="83" t="s">
        <v>90</v>
      </c>
      <c r="E111" s="82">
        <v>115.0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67"/>
      <c r="C112" s="67"/>
      <c r="D112" s="83" t="s">
        <v>91</v>
      </c>
      <c r="E112" s="82">
        <v>167.9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67"/>
      <c r="C113" s="67"/>
      <c r="D113" s="27" t="s">
        <v>60</v>
      </c>
      <c r="E113" s="89">
        <v>784.8</v>
      </c>
      <c r="F113" s="5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67"/>
      <c r="C114" s="67"/>
      <c r="D114" s="83" t="s">
        <v>99</v>
      </c>
      <c r="E114" s="8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72"/>
      <c r="C115" s="72"/>
      <c r="D115" s="103"/>
      <c r="E115" s="8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49"/>
      <c r="C116" s="5"/>
      <c r="D116" s="73" t="s">
        <v>106</v>
      </c>
      <c r="E116" s="87">
        <f>SUM(E110:E115)</f>
        <v>2230.4</v>
      </c>
      <c r="F116" s="8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49"/>
      <c r="C117" s="5"/>
      <c r="D117" s="5"/>
      <c r="E117" s="5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118" t="s">
        <v>63</v>
      </c>
      <c r="C118" s="118" t="s">
        <v>64</v>
      </c>
      <c r="D118" s="118" t="s">
        <v>65</v>
      </c>
      <c r="E118" s="119" t="s">
        <v>46</v>
      </c>
      <c r="F118" s="7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122">
        <v>4.0</v>
      </c>
      <c r="C119" s="80" t="s">
        <v>80</v>
      </c>
      <c r="D119" s="83" t="s">
        <v>47</v>
      </c>
      <c r="E119" s="11">
        <v>500.0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67"/>
      <c r="C120" s="67"/>
      <c r="D120" s="83" t="s">
        <v>49</v>
      </c>
      <c r="E120" s="43">
        <v>150.0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67"/>
      <c r="C121" s="67"/>
      <c r="D121" s="83" t="s">
        <v>50</v>
      </c>
      <c r="E121" s="12">
        <v>200.0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67"/>
      <c r="C122" s="67"/>
      <c r="D122" s="81" t="s">
        <v>51</v>
      </c>
      <c r="E122" s="12">
        <v>100.0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67"/>
      <c r="C123" s="67"/>
      <c r="D123" s="81" t="s">
        <v>81</v>
      </c>
      <c r="E123" s="89">
        <v>1500.0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72"/>
      <c r="C124" s="72"/>
      <c r="D124" s="103"/>
      <c r="E124" s="10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49"/>
      <c r="C125" s="5"/>
      <c r="D125" s="73" t="s">
        <v>107</v>
      </c>
      <c r="E125" s="87">
        <f>SUM(E119:E124)</f>
        <v>2450</v>
      </c>
      <c r="F125" s="8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49"/>
      <c r="C126" s="5"/>
      <c r="D126" s="5"/>
      <c r="E126" s="9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49"/>
      <c r="C127" s="122" t="s">
        <v>108</v>
      </c>
      <c r="D127" s="123" t="s">
        <v>84</v>
      </c>
      <c r="E127" s="87">
        <f>E107</f>
        <v>7154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49"/>
      <c r="C128" s="67"/>
      <c r="D128" s="123" t="s">
        <v>76</v>
      </c>
      <c r="E128" s="87">
        <f>E116</f>
        <v>2230.4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49"/>
      <c r="C129" s="72"/>
      <c r="D129" s="123" t="s">
        <v>80</v>
      </c>
      <c r="E129" s="87">
        <f>E125</f>
        <v>2450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49"/>
      <c r="C130" s="5"/>
      <c r="D130" s="5"/>
      <c r="E130" s="5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124" t="s">
        <v>109</v>
      </c>
      <c r="C131" s="58"/>
      <c r="D131" s="58"/>
      <c r="E131" s="5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49"/>
      <c r="C132" s="117"/>
      <c r="D132" s="117"/>
      <c r="E132" s="5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125" t="s">
        <v>63</v>
      </c>
      <c r="C133" s="125" t="s">
        <v>64</v>
      </c>
      <c r="D133" s="125" t="s">
        <v>65</v>
      </c>
      <c r="E133" s="126" t="s">
        <v>46</v>
      </c>
      <c r="F133" s="127" t="s">
        <v>66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125">
        <v>5.0</v>
      </c>
      <c r="C134" s="109" t="s">
        <v>67</v>
      </c>
      <c r="D134" s="65" t="s">
        <v>68</v>
      </c>
      <c r="E134" s="66">
        <v>250.0</v>
      </c>
      <c r="F134" s="10" t="s">
        <v>110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49"/>
      <c r="C135" s="5"/>
      <c r="D135" s="69" t="s">
        <v>70</v>
      </c>
      <c r="E135" s="66">
        <v>120.0</v>
      </c>
      <c r="F135" s="110" t="s">
        <v>111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49"/>
      <c r="C136" s="5"/>
      <c r="D136" s="69" t="s">
        <v>72</v>
      </c>
      <c r="E136" s="66">
        <v>150.0</v>
      </c>
      <c r="F136" s="110" t="s">
        <v>69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49"/>
      <c r="C137" s="5"/>
      <c r="D137" s="69" t="s">
        <v>87</v>
      </c>
      <c r="E137" s="66">
        <v>75.0</v>
      </c>
      <c r="F137" s="110" t="s">
        <v>73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49"/>
      <c r="C138" s="5"/>
      <c r="D138" s="73" t="s">
        <v>112</v>
      </c>
      <c r="E138" s="74">
        <v>9600.0</v>
      </c>
      <c r="F138" s="9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49"/>
      <c r="C139" s="5"/>
      <c r="D139" s="5"/>
      <c r="E139" s="7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125" t="s">
        <v>63</v>
      </c>
      <c r="C140" s="125" t="s">
        <v>64</v>
      </c>
      <c r="D140" s="125" t="s">
        <v>65</v>
      </c>
      <c r="E140" s="128" t="s">
        <v>46</v>
      </c>
      <c r="F140" s="7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129">
        <v>5.0</v>
      </c>
      <c r="C141" s="80" t="s">
        <v>76</v>
      </c>
      <c r="D141" s="81" t="s">
        <v>77</v>
      </c>
      <c r="E141" s="82">
        <v>1585.5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67"/>
      <c r="C142" s="67"/>
      <c r="D142" s="83" t="s">
        <v>90</v>
      </c>
      <c r="E142" s="82">
        <v>120.0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67"/>
      <c r="C143" s="67"/>
      <c r="D143" s="83" t="s">
        <v>91</v>
      </c>
      <c r="E143" s="82">
        <v>170.0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67"/>
      <c r="C144" s="67"/>
      <c r="D144" s="83" t="s">
        <v>99</v>
      </c>
      <c r="E144" s="101">
        <v>0.0</v>
      </c>
      <c r="F144" s="5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67"/>
      <c r="C145" s="67"/>
      <c r="D145" s="114"/>
      <c r="E145" s="8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72"/>
      <c r="C146" s="72"/>
      <c r="D146" s="103"/>
      <c r="E146" s="8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49"/>
      <c r="C147" s="5"/>
      <c r="D147" s="73" t="s">
        <v>113</v>
      </c>
      <c r="E147" s="87">
        <f>SUM(E141:E146)</f>
        <v>1875.5</v>
      </c>
      <c r="F147" s="8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49"/>
      <c r="C148" s="5"/>
      <c r="D148" s="5"/>
      <c r="E148" s="5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125" t="s">
        <v>63</v>
      </c>
      <c r="C149" s="125" t="s">
        <v>64</v>
      </c>
      <c r="D149" s="125" t="s">
        <v>65</v>
      </c>
      <c r="E149" s="126" t="s">
        <v>46</v>
      </c>
      <c r="F149" s="7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129">
        <v>5.0</v>
      </c>
      <c r="C150" s="80" t="s">
        <v>80</v>
      </c>
      <c r="D150" s="130" t="s">
        <v>47</v>
      </c>
      <c r="E150" s="11">
        <v>500.0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67"/>
      <c r="C151" s="67"/>
      <c r="D151" s="130" t="s">
        <v>49</v>
      </c>
      <c r="E151" s="43">
        <v>150.0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67"/>
      <c r="C152" s="67"/>
      <c r="D152" s="130" t="s">
        <v>50</v>
      </c>
      <c r="E152" s="12">
        <v>200.0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67"/>
      <c r="C153" s="67"/>
      <c r="D153" s="81" t="s">
        <v>51</v>
      </c>
      <c r="E153" s="12">
        <v>100.0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67"/>
      <c r="C154" s="67"/>
      <c r="D154" s="81" t="s">
        <v>81</v>
      </c>
      <c r="E154" s="89">
        <v>1500.0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72"/>
      <c r="C155" s="72"/>
      <c r="D155" s="103"/>
      <c r="E155" s="8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49"/>
      <c r="C156" s="5"/>
      <c r="D156" s="73" t="s">
        <v>114</v>
      </c>
      <c r="E156" s="87">
        <f>SUM(E150:E155)</f>
        <v>2450</v>
      </c>
      <c r="F156" s="8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49"/>
      <c r="C157" s="5"/>
      <c r="D157" s="5"/>
      <c r="E157" s="9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49"/>
      <c r="C158" s="129" t="s">
        <v>115</v>
      </c>
      <c r="D158" s="131" t="s">
        <v>84</v>
      </c>
      <c r="E158" s="87">
        <f>E138</f>
        <v>9600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49"/>
      <c r="C159" s="67"/>
      <c r="D159" s="131" t="s">
        <v>76</v>
      </c>
      <c r="E159" s="87">
        <f>E147</f>
        <v>1875.5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49"/>
      <c r="C160" s="72"/>
      <c r="D160" s="131" t="s">
        <v>80</v>
      </c>
      <c r="E160" s="87">
        <f>E156</f>
        <v>2450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49"/>
      <c r="C161" s="5"/>
      <c r="D161" s="5"/>
      <c r="E161" s="5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7" t="s">
        <v>116</v>
      </c>
      <c r="C162" s="58"/>
      <c r="D162" s="58"/>
      <c r="E162" s="5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49"/>
      <c r="C163" s="5"/>
      <c r="D163" s="5"/>
      <c r="E163" s="5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60" t="s">
        <v>63</v>
      </c>
      <c r="C164" s="60" t="s">
        <v>64</v>
      </c>
      <c r="D164" s="60" t="s">
        <v>65</v>
      </c>
      <c r="E164" s="61" t="s">
        <v>46</v>
      </c>
      <c r="F164" s="132" t="s">
        <v>66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60">
        <v>6.0</v>
      </c>
      <c r="C165" s="109" t="s">
        <v>67</v>
      </c>
      <c r="D165" s="65" t="s">
        <v>68</v>
      </c>
      <c r="E165" s="66">
        <v>140.0</v>
      </c>
      <c r="F165" s="10" t="s">
        <v>69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49"/>
      <c r="C166" s="5"/>
      <c r="D166" s="69" t="s">
        <v>70</v>
      </c>
      <c r="E166" s="66">
        <v>40.0</v>
      </c>
      <c r="F166" s="110" t="s">
        <v>71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49"/>
      <c r="C167" s="5"/>
      <c r="D167" s="69" t="s">
        <v>72</v>
      </c>
      <c r="E167" s="66">
        <v>80.0</v>
      </c>
      <c r="F167" s="110" t="s">
        <v>73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49"/>
      <c r="C168" s="5"/>
      <c r="D168" s="69" t="s">
        <v>87</v>
      </c>
      <c r="E168" s="66">
        <v>30.0</v>
      </c>
      <c r="F168" s="110" t="s">
        <v>88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49"/>
      <c r="C169" s="5"/>
      <c r="D169" s="73" t="s">
        <v>117</v>
      </c>
      <c r="E169" s="74">
        <v>4440.0</v>
      </c>
      <c r="F169" s="9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49"/>
      <c r="C170" s="5"/>
      <c r="D170" s="5"/>
      <c r="E170" s="7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32.25" customHeight="1">
      <c r="A171" s="5"/>
      <c r="B171" s="60" t="s">
        <v>63</v>
      </c>
      <c r="C171" s="60" t="s">
        <v>64</v>
      </c>
      <c r="D171" s="60" t="s">
        <v>65</v>
      </c>
      <c r="E171" s="77" t="s">
        <v>46</v>
      </c>
      <c r="F171" s="7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79">
        <v>6.0</v>
      </c>
      <c r="C172" s="80" t="s">
        <v>76</v>
      </c>
      <c r="D172" s="81" t="s">
        <v>77</v>
      </c>
      <c r="E172" s="82">
        <v>475.65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67"/>
      <c r="C173" s="67"/>
      <c r="D173" s="83" t="s">
        <v>90</v>
      </c>
      <c r="E173" s="82">
        <v>125.0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67"/>
      <c r="C174" s="67"/>
      <c r="D174" s="83" t="s">
        <v>91</v>
      </c>
      <c r="E174" s="82">
        <v>175.0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67"/>
      <c r="C175" s="67"/>
      <c r="D175" s="83" t="s">
        <v>99</v>
      </c>
      <c r="E175" s="101">
        <v>0.0</v>
      </c>
      <c r="F175" s="5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67"/>
      <c r="C176" s="67"/>
      <c r="D176" s="114"/>
      <c r="E176" s="8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72"/>
      <c r="C177" s="72"/>
      <c r="D177" s="103"/>
      <c r="E177" s="8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49"/>
      <c r="C178" s="5"/>
      <c r="D178" s="73" t="s">
        <v>118</v>
      </c>
      <c r="E178" s="87">
        <f>SUM(E172:E177)</f>
        <v>775.65</v>
      </c>
      <c r="F178" s="8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49"/>
      <c r="C179" s="5"/>
      <c r="D179" s="5"/>
      <c r="E179" s="5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31.5" customHeight="1">
      <c r="A180" s="5"/>
      <c r="B180" s="60" t="s">
        <v>63</v>
      </c>
      <c r="C180" s="60" t="s">
        <v>64</v>
      </c>
      <c r="D180" s="60" t="s">
        <v>65</v>
      </c>
      <c r="E180" s="61" t="s">
        <v>46</v>
      </c>
      <c r="F180" s="7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79">
        <v>6.0</v>
      </c>
      <c r="C181" s="80" t="s">
        <v>80</v>
      </c>
      <c r="D181" s="83" t="s">
        <v>47</v>
      </c>
      <c r="E181" s="11">
        <v>500.0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67"/>
      <c r="C182" s="67"/>
      <c r="D182" s="83" t="s">
        <v>49</v>
      </c>
      <c r="E182" s="43">
        <v>150.0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67"/>
      <c r="C183" s="67"/>
      <c r="D183" s="83" t="s">
        <v>50</v>
      </c>
      <c r="E183" s="12">
        <v>200.0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67"/>
      <c r="C184" s="67"/>
      <c r="D184" s="81" t="s">
        <v>51</v>
      </c>
      <c r="E184" s="12">
        <v>100.0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67"/>
      <c r="C185" s="67"/>
      <c r="D185" s="81" t="s">
        <v>81</v>
      </c>
      <c r="E185" s="89">
        <v>1500.0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72"/>
      <c r="C186" s="72"/>
      <c r="D186" s="103"/>
      <c r="E186" s="8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49"/>
      <c r="C187" s="5"/>
      <c r="D187" s="73" t="s">
        <v>119</v>
      </c>
      <c r="E187" s="87">
        <f>SUM(E181:E186)</f>
        <v>2450</v>
      </c>
      <c r="F187" s="8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49"/>
      <c r="C188" s="5"/>
      <c r="D188" s="5"/>
      <c r="E188" s="9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49"/>
      <c r="C189" s="79" t="s">
        <v>120</v>
      </c>
      <c r="D189" s="91" t="s">
        <v>84</v>
      </c>
      <c r="E189" s="87">
        <f>E169</f>
        <v>4440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49"/>
      <c r="C190" s="67"/>
      <c r="D190" s="91" t="s">
        <v>76</v>
      </c>
      <c r="E190" s="87">
        <f>E178</f>
        <v>775.65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49"/>
      <c r="C191" s="72"/>
      <c r="D191" s="91" t="s">
        <v>80</v>
      </c>
      <c r="E191" s="87">
        <f>E187</f>
        <v>2450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49"/>
      <c r="C192" s="5"/>
      <c r="D192" s="5"/>
      <c r="E192" s="5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49"/>
      <c r="C193" s="5"/>
      <c r="D193" s="5"/>
      <c r="E193" s="5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92" t="s">
        <v>121</v>
      </c>
      <c r="C194" s="58"/>
      <c r="D194" s="58"/>
      <c r="E194" s="5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49"/>
      <c r="C195" s="117"/>
      <c r="D195" s="117"/>
      <c r="E195" s="5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93" t="s">
        <v>63</v>
      </c>
      <c r="C196" s="93" t="s">
        <v>64</v>
      </c>
      <c r="D196" s="93" t="s">
        <v>65</v>
      </c>
      <c r="E196" s="94" t="s">
        <v>46</v>
      </c>
      <c r="F196" s="133" t="s">
        <v>66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93">
        <v>7.0</v>
      </c>
      <c r="C197" s="109" t="s">
        <v>67</v>
      </c>
      <c r="D197" s="65" t="s">
        <v>68</v>
      </c>
      <c r="E197" s="66">
        <v>100.0</v>
      </c>
      <c r="F197" s="10" t="s">
        <v>73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49"/>
      <c r="C198" s="5"/>
      <c r="D198" s="69" t="s">
        <v>70</v>
      </c>
      <c r="E198" s="70">
        <v>20.0</v>
      </c>
      <c r="F198" s="110" t="s">
        <v>88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49"/>
      <c r="C199" s="5"/>
      <c r="D199" s="69" t="s">
        <v>72</v>
      </c>
      <c r="E199" s="70">
        <v>60.0</v>
      </c>
      <c r="F199" s="110" t="s">
        <v>71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49"/>
      <c r="C200" s="5"/>
      <c r="D200" s="69" t="s">
        <v>87</v>
      </c>
      <c r="E200" s="70">
        <v>15.0</v>
      </c>
      <c r="F200" s="110" t="s">
        <v>88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49"/>
      <c r="C201" s="5"/>
      <c r="D201" s="73" t="s">
        <v>122</v>
      </c>
      <c r="E201" s="74">
        <v>2870.0</v>
      </c>
      <c r="F201" s="9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49"/>
      <c r="C202" s="5"/>
      <c r="D202" s="5"/>
      <c r="E202" s="7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93" t="s">
        <v>63</v>
      </c>
      <c r="C203" s="93" t="s">
        <v>64</v>
      </c>
      <c r="D203" s="93" t="s">
        <v>65</v>
      </c>
      <c r="E203" s="100" t="s">
        <v>46</v>
      </c>
      <c r="F203" s="7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96">
        <v>7.0</v>
      </c>
      <c r="C204" s="80" t="s">
        <v>76</v>
      </c>
      <c r="D204" s="81" t="s">
        <v>77</v>
      </c>
      <c r="E204" s="82">
        <v>528.5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67"/>
      <c r="C205" s="67"/>
      <c r="D205" s="83" t="s">
        <v>90</v>
      </c>
      <c r="E205" s="82">
        <v>130.0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67"/>
      <c r="C206" s="67"/>
      <c r="D206" s="83" t="s">
        <v>91</v>
      </c>
      <c r="E206" s="82">
        <v>179.9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67"/>
      <c r="C207" s="67"/>
      <c r="D207" s="83" t="s">
        <v>99</v>
      </c>
      <c r="E207" s="101">
        <v>0.0</v>
      </c>
      <c r="F207" s="5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67"/>
      <c r="C208" s="67"/>
      <c r="D208" s="114"/>
      <c r="E208" s="10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72"/>
      <c r="C209" s="72"/>
      <c r="D209" s="103"/>
      <c r="E209" s="8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49"/>
      <c r="C210" s="5"/>
      <c r="D210" s="73" t="s">
        <v>123</v>
      </c>
      <c r="E210" s="87">
        <f>SUM(E204:E209)</f>
        <v>838.4</v>
      </c>
      <c r="F210" s="8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49"/>
      <c r="C211" s="5"/>
      <c r="D211" s="5"/>
      <c r="E211" s="5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93" t="s">
        <v>63</v>
      </c>
      <c r="C212" s="93" t="s">
        <v>64</v>
      </c>
      <c r="D212" s="93" t="s">
        <v>65</v>
      </c>
      <c r="E212" s="94" t="s">
        <v>46</v>
      </c>
      <c r="F212" s="7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96">
        <v>7.0</v>
      </c>
      <c r="C213" s="80" t="s">
        <v>80</v>
      </c>
      <c r="D213" s="83" t="s">
        <v>47</v>
      </c>
      <c r="E213" s="11">
        <v>500.0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67"/>
      <c r="C214" s="67"/>
      <c r="D214" s="83" t="s">
        <v>49</v>
      </c>
      <c r="E214" s="43">
        <v>150.0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67"/>
      <c r="C215" s="67"/>
      <c r="D215" s="83" t="s">
        <v>50</v>
      </c>
      <c r="E215" s="12">
        <v>200.0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67"/>
      <c r="C216" s="67"/>
      <c r="D216" s="81" t="s">
        <v>51</v>
      </c>
      <c r="E216" s="12">
        <v>100.0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67"/>
      <c r="C217" s="67"/>
      <c r="D217" s="81" t="s">
        <v>81</v>
      </c>
      <c r="E217" s="89">
        <v>1500.0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72"/>
      <c r="C218" s="72"/>
      <c r="D218" s="103"/>
      <c r="E218" s="8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49"/>
      <c r="C219" s="5"/>
      <c r="D219" s="73" t="s">
        <v>124</v>
      </c>
      <c r="E219" s="87">
        <f>SUM(E213:E218)</f>
        <v>2450</v>
      </c>
      <c r="F219" s="8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49"/>
      <c r="C220" s="5"/>
      <c r="D220" s="5"/>
      <c r="E220" s="9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49"/>
      <c r="C221" s="96" t="s">
        <v>125</v>
      </c>
      <c r="D221" s="104" t="s">
        <v>84</v>
      </c>
      <c r="E221" s="87">
        <f>E201</f>
        <v>2870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49"/>
      <c r="C222" s="67"/>
      <c r="D222" s="104" t="s">
        <v>76</v>
      </c>
      <c r="E222" s="87">
        <f>E210</f>
        <v>838.4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49"/>
      <c r="C223" s="72"/>
      <c r="D223" s="104" t="s">
        <v>80</v>
      </c>
      <c r="E223" s="87">
        <f>E219</f>
        <v>2450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49"/>
      <c r="C224" s="5"/>
      <c r="D224" s="5"/>
      <c r="E224" s="5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105" t="s">
        <v>126</v>
      </c>
      <c r="C225" s="58"/>
      <c r="D225" s="58"/>
      <c r="E225" s="5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49"/>
      <c r="C226" s="117"/>
      <c r="D226" s="117"/>
      <c r="E226" s="5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106" t="s">
        <v>63</v>
      </c>
      <c r="C227" s="106" t="s">
        <v>64</v>
      </c>
      <c r="D227" s="106" t="s">
        <v>65</v>
      </c>
      <c r="E227" s="107" t="s">
        <v>46</v>
      </c>
      <c r="F227" s="134" t="s">
        <v>66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106">
        <v>8.0</v>
      </c>
      <c r="C228" s="109" t="s">
        <v>67</v>
      </c>
      <c r="D228" s="65" t="s">
        <v>68</v>
      </c>
      <c r="E228" s="66">
        <v>250.0</v>
      </c>
      <c r="F228" s="10" t="s">
        <v>110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49"/>
      <c r="C229" s="5"/>
      <c r="D229" s="69" t="s">
        <v>70</v>
      </c>
      <c r="E229" s="66">
        <v>150.0</v>
      </c>
      <c r="F229" s="110" t="s">
        <v>69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49"/>
      <c r="C230" s="5"/>
      <c r="D230" s="69" t="s">
        <v>72</v>
      </c>
      <c r="E230" s="70">
        <v>180.0</v>
      </c>
      <c r="F230" s="110" t="s">
        <v>86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49"/>
      <c r="C231" s="5"/>
      <c r="D231" s="69" t="s">
        <v>87</v>
      </c>
      <c r="E231" s="70">
        <v>60.0</v>
      </c>
      <c r="F231" s="110" t="s">
        <v>71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49"/>
      <c r="C232" s="5"/>
      <c r="D232" s="73" t="s">
        <v>127</v>
      </c>
      <c r="E232" s="74">
        <v>10380.0</v>
      </c>
      <c r="F232" s="99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49"/>
      <c r="C233" s="5"/>
      <c r="D233" s="5"/>
      <c r="E233" s="7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106" t="s">
        <v>63</v>
      </c>
      <c r="C234" s="106" t="s">
        <v>64</v>
      </c>
      <c r="D234" s="106" t="s">
        <v>65</v>
      </c>
      <c r="E234" s="112" t="s">
        <v>46</v>
      </c>
      <c r="F234" s="7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113">
        <v>8.0</v>
      </c>
      <c r="C235" s="80" t="s">
        <v>76</v>
      </c>
      <c r="D235" s="81" t="s">
        <v>77</v>
      </c>
      <c r="E235" s="82">
        <v>1321.25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67"/>
      <c r="C236" s="67"/>
      <c r="D236" s="83" t="s">
        <v>90</v>
      </c>
      <c r="E236" s="82">
        <v>135.0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67"/>
      <c r="C237" s="67"/>
      <c r="D237" s="83" t="s">
        <v>91</v>
      </c>
      <c r="E237" s="82">
        <v>175.9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67"/>
      <c r="C238" s="67"/>
      <c r="D238" s="83" t="s">
        <v>99</v>
      </c>
      <c r="E238" s="101">
        <v>0.0</v>
      </c>
      <c r="F238" s="5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67"/>
      <c r="C239" s="67"/>
      <c r="D239" s="114"/>
      <c r="E239" s="10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72"/>
      <c r="C240" s="72"/>
      <c r="D240" s="103"/>
      <c r="E240" s="8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49"/>
      <c r="C241" s="5"/>
      <c r="D241" s="73" t="s">
        <v>128</v>
      </c>
      <c r="E241" s="87">
        <f>SUM(E235:E240)</f>
        <v>1632.15</v>
      </c>
      <c r="F241" s="8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49"/>
      <c r="C242" s="5"/>
      <c r="D242" s="5"/>
      <c r="E242" s="5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106" t="s">
        <v>63</v>
      </c>
      <c r="C243" s="106" t="s">
        <v>64</v>
      </c>
      <c r="D243" s="106" t="s">
        <v>65</v>
      </c>
      <c r="E243" s="107" t="s">
        <v>46</v>
      </c>
      <c r="F243" s="7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113">
        <v>8.0</v>
      </c>
      <c r="C244" s="80" t="s">
        <v>80</v>
      </c>
      <c r="D244" s="83" t="s">
        <v>47</v>
      </c>
      <c r="E244" s="11">
        <v>500.0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67"/>
      <c r="C245" s="67"/>
      <c r="D245" s="83" t="s">
        <v>49</v>
      </c>
      <c r="E245" s="43">
        <v>150.0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67"/>
      <c r="C246" s="67"/>
      <c r="D246" s="83" t="s">
        <v>50</v>
      </c>
      <c r="E246" s="12">
        <v>200.0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67"/>
      <c r="C247" s="67"/>
      <c r="D247" s="81" t="s">
        <v>51</v>
      </c>
      <c r="E247" s="12">
        <v>100.0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67"/>
      <c r="C248" s="67"/>
      <c r="D248" s="81" t="s">
        <v>81</v>
      </c>
      <c r="E248" s="89">
        <v>1500.0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72"/>
      <c r="C249" s="72"/>
      <c r="D249" s="103"/>
      <c r="E249" s="8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49"/>
      <c r="C250" s="5"/>
      <c r="D250" s="73" t="s">
        <v>129</v>
      </c>
      <c r="E250" s="87">
        <f>SUM(E244:E249)</f>
        <v>2450</v>
      </c>
      <c r="F250" s="8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49"/>
      <c r="C251" s="5"/>
      <c r="D251" s="5"/>
      <c r="E251" s="9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49"/>
      <c r="C252" s="113" t="s">
        <v>130</v>
      </c>
      <c r="D252" s="115" t="s">
        <v>84</v>
      </c>
      <c r="E252" s="87">
        <f>E232</f>
        <v>10380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49"/>
      <c r="C253" s="67"/>
      <c r="D253" s="115" t="s">
        <v>76</v>
      </c>
      <c r="E253" s="87">
        <f>E241</f>
        <v>1632.15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49"/>
      <c r="C254" s="72"/>
      <c r="D254" s="115" t="s">
        <v>80</v>
      </c>
      <c r="E254" s="87">
        <f>E250</f>
        <v>2450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49"/>
      <c r="C255" s="5"/>
      <c r="D255" s="5"/>
      <c r="E255" s="5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116" t="s">
        <v>131</v>
      </c>
      <c r="C256" s="58"/>
      <c r="D256" s="58"/>
      <c r="E256" s="5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49"/>
      <c r="C257" s="117"/>
      <c r="D257" s="117"/>
      <c r="E257" s="5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118" t="s">
        <v>63</v>
      </c>
      <c r="C258" s="118" t="s">
        <v>64</v>
      </c>
      <c r="D258" s="118" t="s">
        <v>65</v>
      </c>
      <c r="E258" s="119" t="s">
        <v>46</v>
      </c>
      <c r="F258" s="120" t="s">
        <v>66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118">
        <v>9.0</v>
      </c>
      <c r="C259" s="109" t="s">
        <v>67</v>
      </c>
      <c r="D259" s="65" t="s">
        <v>68</v>
      </c>
      <c r="E259" s="66">
        <v>100.0</v>
      </c>
      <c r="F259" s="10" t="s">
        <v>73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49"/>
      <c r="C260" s="5"/>
      <c r="D260" s="69" t="s">
        <v>70</v>
      </c>
      <c r="E260" s="70">
        <v>15.0</v>
      </c>
      <c r="F260" s="110" t="s">
        <v>88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49"/>
      <c r="C261" s="5"/>
      <c r="D261" s="69" t="s">
        <v>72</v>
      </c>
      <c r="E261" s="66">
        <v>80.0</v>
      </c>
      <c r="F261" s="110" t="s">
        <v>73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49"/>
      <c r="C262" s="5"/>
      <c r="D262" s="69" t="s">
        <v>87</v>
      </c>
      <c r="E262" s="66">
        <v>50.0</v>
      </c>
      <c r="F262" s="110" t="s">
        <v>71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49"/>
      <c r="C263" s="5"/>
      <c r="D263" s="73" t="s">
        <v>132</v>
      </c>
      <c r="E263" s="74">
        <v>3575.0</v>
      </c>
      <c r="F263" s="99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49"/>
      <c r="C264" s="5"/>
      <c r="D264" s="5"/>
      <c r="E264" s="7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118" t="s">
        <v>63</v>
      </c>
      <c r="C265" s="118" t="s">
        <v>64</v>
      </c>
      <c r="D265" s="118" t="s">
        <v>65</v>
      </c>
      <c r="E265" s="135" t="s">
        <v>46</v>
      </c>
      <c r="F265" s="7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122">
        <v>9.0</v>
      </c>
      <c r="C266" s="80" t="s">
        <v>76</v>
      </c>
      <c r="D266" s="81" t="s">
        <v>77</v>
      </c>
      <c r="E266" s="82">
        <v>2114.0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67"/>
      <c r="C267" s="67"/>
      <c r="D267" s="83" t="s">
        <v>90</v>
      </c>
      <c r="E267" s="82">
        <v>138.9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67"/>
      <c r="C268" s="67"/>
      <c r="D268" s="83" t="s">
        <v>91</v>
      </c>
      <c r="E268" s="82">
        <v>173.5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67"/>
      <c r="C269" s="67"/>
      <c r="D269" s="27" t="s">
        <v>60</v>
      </c>
      <c r="E269" s="82">
        <v>784.9</v>
      </c>
      <c r="F269" s="5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67"/>
      <c r="C270" s="67"/>
      <c r="D270" s="83" t="s">
        <v>99</v>
      </c>
      <c r="E270" s="10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72"/>
      <c r="C271" s="72"/>
      <c r="D271" s="103"/>
      <c r="E271" s="8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49"/>
      <c r="C272" s="5"/>
      <c r="D272" s="73" t="s">
        <v>133</v>
      </c>
      <c r="E272" s="87">
        <f>SUM(E266:E271)</f>
        <v>3211.3</v>
      </c>
      <c r="F272" s="8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49"/>
      <c r="C273" s="5"/>
      <c r="D273" s="5"/>
      <c r="E273" s="5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118" t="s">
        <v>63</v>
      </c>
      <c r="C274" s="118" t="s">
        <v>64</v>
      </c>
      <c r="D274" s="118" t="s">
        <v>65</v>
      </c>
      <c r="E274" s="119" t="s">
        <v>46</v>
      </c>
      <c r="F274" s="7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122">
        <v>9.0</v>
      </c>
      <c r="C275" s="80" t="s">
        <v>80</v>
      </c>
      <c r="D275" s="83" t="s">
        <v>47</v>
      </c>
      <c r="E275" s="11">
        <v>500.0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67"/>
      <c r="C276" s="67"/>
      <c r="D276" s="83" t="s">
        <v>49</v>
      </c>
      <c r="E276" s="43">
        <v>150.0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67"/>
      <c r="C277" s="67"/>
      <c r="D277" s="83" t="s">
        <v>50</v>
      </c>
      <c r="E277" s="12">
        <v>200.0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67"/>
      <c r="C278" s="67"/>
      <c r="D278" s="81" t="s">
        <v>51</v>
      </c>
      <c r="E278" s="12">
        <v>100.0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67"/>
      <c r="C279" s="67"/>
      <c r="D279" s="81" t="s">
        <v>81</v>
      </c>
      <c r="E279" s="89">
        <v>1500.0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72"/>
      <c r="C280" s="72"/>
      <c r="D280" s="103"/>
      <c r="E280" s="8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49"/>
      <c r="C281" s="5"/>
      <c r="D281" s="73" t="s">
        <v>134</v>
      </c>
      <c r="E281" s="87">
        <f>SUM(E275:E280)</f>
        <v>2450</v>
      </c>
      <c r="F281" s="8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49"/>
      <c r="C282" s="5"/>
      <c r="D282" s="5"/>
      <c r="E282" s="9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49"/>
      <c r="C283" s="122" t="s">
        <v>135</v>
      </c>
      <c r="D283" s="123" t="s">
        <v>84</v>
      </c>
      <c r="E283" s="87">
        <f>E263</f>
        <v>3575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49"/>
      <c r="C284" s="67"/>
      <c r="D284" s="123" t="s">
        <v>76</v>
      </c>
      <c r="E284" s="87">
        <f>E272</f>
        <v>3211.3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49"/>
      <c r="C285" s="72"/>
      <c r="D285" s="123" t="s">
        <v>80</v>
      </c>
      <c r="E285" s="87">
        <f>E281</f>
        <v>2450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49"/>
      <c r="C286" s="5"/>
      <c r="D286" s="5"/>
      <c r="E286" s="5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124" t="s">
        <v>136</v>
      </c>
      <c r="C287" s="58"/>
      <c r="D287" s="58"/>
      <c r="E287" s="5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49"/>
      <c r="C288" s="117"/>
      <c r="D288" s="117"/>
      <c r="E288" s="5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125" t="s">
        <v>63</v>
      </c>
      <c r="C289" s="125" t="s">
        <v>64</v>
      </c>
      <c r="D289" s="125" t="s">
        <v>65</v>
      </c>
      <c r="E289" s="126" t="s">
        <v>46</v>
      </c>
      <c r="F289" s="127" t="s">
        <v>66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125">
        <v>10.0</v>
      </c>
      <c r="C290" s="109" t="s">
        <v>67</v>
      </c>
      <c r="D290" s="65" t="s">
        <v>68</v>
      </c>
      <c r="E290" s="66">
        <v>200.0</v>
      </c>
      <c r="F290" s="10" t="s">
        <v>96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49"/>
      <c r="C291" s="5"/>
      <c r="D291" s="69" t="s">
        <v>70</v>
      </c>
      <c r="E291" s="66">
        <v>75.0</v>
      </c>
      <c r="F291" s="110" t="s">
        <v>71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49"/>
      <c r="C292" s="5"/>
      <c r="D292" s="69" t="s">
        <v>72</v>
      </c>
      <c r="E292" s="66">
        <v>130.0</v>
      </c>
      <c r="F292" s="10" t="s">
        <v>111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49"/>
      <c r="C293" s="5"/>
      <c r="D293" s="69" t="s">
        <v>87</v>
      </c>
      <c r="E293" s="66">
        <v>100.0</v>
      </c>
      <c r="F293" s="110" t="s">
        <v>73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49"/>
      <c r="C294" s="5"/>
      <c r="D294" s="73" t="s">
        <v>137</v>
      </c>
      <c r="E294" s="74">
        <v>7975.0</v>
      </c>
      <c r="F294" s="99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49"/>
      <c r="C295" s="5"/>
      <c r="D295" s="5"/>
      <c r="E295" s="7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125" t="s">
        <v>63</v>
      </c>
      <c r="C296" s="125" t="s">
        <v>64</v>
      </c>
      <c r="D296" s="125" t="s">
        <v>65</v>
      </c>
      <c r="E296" s="128" t="s">
        <v>46</v>
      </c>
      <c r="F296" s="7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129">
        <v>10.0</v>
      </c>
      <c r="C297" s="80" t="s">
        <v>76</v>
      </c>
      <c r="D297" s="81" t="s">
        <v>77</v>
      </c>
      <c r="E297" s="82">
        <v>1057.0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67"/>
      <c r="C298" s="67"/>
      <c r="D298" s="83" t="s">
        <v>90</v>
      </c>
      <c r="E298" s="82">
        <v>142.0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67"/>
      <c r="C299" s="67"/>
      <c r="D299" s="83" t="s">
        <v>91</v>
      </c>
      <c r="E299" s="82">
        <v>170.0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67"/>
      <c r="C300" s="67"/>
      <c r="D300" s="83" t="s">
        <v>99</v>
      </c>
      <c r="E300" s="101">
        <v>0.0</v>
      </c>
      <c r="F300" s="5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67"/>
      <c r="C301" s="67"/>
      <c r="D301" s="114"/>
      <c r="E301" s="10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72"/>
      <c r="C302" s="72"/>
      <c r="D302" s="103"/>
      <c r="E302" s="8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49"/>
      <c r="C303" s="5"/>
      <c r="D303" s="73" t="s">
        <v>138</v>
      </c>
      <c r="E303" s="87">
        <f>SUM(E297:E302)</f>
        <v>1369</v>
      </c>
      <c r="F303" s="8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49"/>
      <c r="C304" s="5"/>
      <c r="D304" s="5"/>
      <c r="E304" s="5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125" t="s">
        <v>63</v>
      </c>
      <c r="C305" s="125" t="s">
        <v>64</v>
      </c>
      <c r="D305" s="125" t="s">
        <v>65</v>
      </c>
      <c r="E305" s="126" t="s">
        <v>46</v>
      </c>
      <c r="F305" s="7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129">
        <v>10.0</v>
      </c>
      <c r="C306" s="80" t="s">
        <v>80</v>
      </c>
      <c r="D306" s="83" t="s">
        <v>47</v>
      </c>
      <c r="E306" s="11">
        <v>500.0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67"/>
      <c r="C307" s="67"/>
      <c r="D307" s="83" t="s">
        <v>49</v>
      </c>
      <c r="E307" s="43">
        <v>150.0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67"/>
      <c r="C308" s="67"/>
      <c r="D308" s="83" t="s">
        <v>50</v>
      </c>
      <c r="E308" s="12">
        <v>200.0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67"/>
      <c r="C309" s="67"/>
      <c r="D309" s="81" t="s">
        <v>51</v>
      </c>
      <c r="E309" s="12">
        <v>100.0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67"/>
      <c r="C310" s="67"/>
      <c r="D310" s="81" t="s">
        <v>81</v>
      </c>
      <c r="E310" s="89">
        <v>1500.0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72"/>
      <c r="C311" s="72"/>
      <c r="D311" s="103"/>
      <c r="E311" s="8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49"/>
      <c r="C312" s="5"/>
      <c r="D312" s="73" t="s">
        <v>139</v>
      </c>
      <c r="E312" s="87">
        <f>SUM(E306:E311)</f>
        <v>2450</v>
      </c>
      <c r="F312" s="8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49"/>
      <c r="C313" s="5"/>
      <c r="D313" s="5"/>
      <c r="E313" s="9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49"/>
      <c r="C314" s="129" t="s">
        <v>140</v>
      </c>
      <c r="D314" s="131" t="s">
        <v>84</v>
      </c>
      <c r="E314" s="87">
        <f>E294</f>
        <v>7975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49"/>
      <c r="C315" s="67"/>
      <c r="D315" s="131" t="s">
        <v>76</v>
      </c>
      <c r="E315" s="87">
        <f>E303</f>
        <v>1369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49"/>
      <c r="C316" s="72"/>
      <c r="D316" s="131" t="s">
        <v>80</v>
      </c>
      <c r="E316" s="87">
        <f>E312</f>
        <v>2450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49"/>
      <c r="C317" s="5"/>
      <c r="D317" s="5"/>
      <c r="E317" s="5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7" t="s">
        <v>141</v>
      </c>
      <c r="C318" s="58"/>
      <c r="D318" s="58"/>
      <c r="E318" s="5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49"/>
      <c r="C319" s="5"/>
      <c r="D319" s="5"/>
      <c r="E319" s="5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60" t="s">
        <v>63</v>
      </c>
      <c r="C320" s="60" t="s">
        <v>64</v>
      </c>
      <c r="D320" s="60" t="s">
        <v>65</v>
      </c>
      <c r="E320" s="61" t="s">
        <v>46</v>
      </c>
      <c r="F320" s="132" t="s">
        <v>66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60">
        <v>11.0</v>
      </c>
      <c r="C321" s="109" t="s">
        <v>67</v>
      </c>
      <c r="D321" s="65" t="s">
        <v>68</v>
      </c>
      <c r="E321" s="66">
        <v>240.0</v>
      </c>
      <c r="F321" s="10" t="s">
        <v>104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49"/>
      <c r="C322" s="5"/>
      <c r="D322" s="69" t="s">
        <v>70</v>
      </c>
      <c r="E322" s="70">
        <v>100.0</v>
      </c>
      <c r="F322" s="110" t="s">
        <v>73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49"/>
      <c r="C323" s="5"/>
      <c r="D323" s="69" t="s">
        <v>72</v>
      </c>
      <c r="E323" s="66">
        <v>150.0</v>
      </c>
      <c r="F323" s="110" t="s">
        <v>69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49"/>
      <c r="C324" s="5"/>
      <c r="D324" s="69" t="s">
        <v>87</v>
      </c>
      <c r="E324" s="66">
        <v>80.0</v>
      </c>
      <c r="F324" s="110" t="s">
        <v>73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49"/>
      <c r="C325" s="5"/>
      <c r="D325" s="73" t="s">
        <v>142</v>
      </c>
      <c r="E325" s="74">
        <v>9040.0</v>
      </c>
      <c r="F325" s="99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49"/>
      <c r="C326" s="5"/>
      <c r="D326" s="5"/>
      <c r="E326" s="7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32.25" customHeight="1">
      <c r="A327" s="5"/>
      <c r="B327" s="60" t="s">
        <v>63</v>
      </c>
      <c r="C327" s="60" t="s">
        <v>64</v>
      </c>
      <c r="D327" s="60" t="s">
        <v>65</v>
      </c>
      <c r="E327" s="77" t="s">
        <v>46</v>
      </c>
      <c r="F327" s="7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79">
        <v>11.0</v>
      </c>
      <c r="C328" s="80" t="s">
        <v>76</v>
      </c>
      <c r="D328" s="81" t="s">
        <v>77</v>
      </c>
      <c r="E328" s="82">
        <v>1532.65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67"/>
      <c r="C329" s="67"/>
      <c r="D329" s="83" t="s">
        <v>90</v>
      </c>
      <c r="E329" s="82">
        <v>145.0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67"/>
      <c r="C330" s="67"/>
      <c r="D330" s="83" t="s">
        <v>91</v>
      </c>
      <c r="E330" s="82">
        <v>168.9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67"/>
      <c r="C331" s="67"/>
      <c r="D331" s="83" t="s">
        <v>99</v>
      </c>
      <c r="E331" s="101">
        <v>0.0</v>
      </c>
      <c r="F331" s="5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67"/>
      <c r="C332" s="67"/>
      <c r="D332" s="114"/>
      <c r="E332" s="10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72"/>
      <c r="C333" s="72"/>
      <c r="D333" s="103"/>
      <c r="E333" s="8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49"/>
      <c r="C334" s="5"/>
      <c r="D334" s="73" t="s">
        <v>143</v>
      </c>
      <c r="E334" s="87">
        <f>SUM(E328:E333)</f>
        <v>1846.55</v>
      </c>
      <c r="F334" s="8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49"/>
      <c r="C335" s="5"/>
      <c r="D335" s="5"/>
      <c r="E335" s="5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31.5" customHeight="1">
      <c r="A336" s="5"/>
      <c r="B336" s="60" t="s">
        <v>63</v>
      </c>
      <c r="C336" s="60" t="s">
        <v>64</v>
      </c>
      <c r="D336" s="60" t="s">
        <v>65</v>
      </c>
      <c r="E336" s="61" t="s">
        <v>46</v>
      </c>
      <c r="F336" s="7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79">
        <v>11.0</v>
      </c>
      <c r="C337" s="80" t="s">
        <v>80</v>
      </c>
      <c r="D337" s="83" t="s">
        <v>47</v>
      </c>
      <c r="E337" s="11">
        <v>500.0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67"/>
      <c r="C338" s="67"/>
      <c r="D338" s="83" t="s">
        <v>49</v>
      </c>
      <c r="E338" s="43">
        <v>150.0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67"/>
      <c r="C339" s="67"/>
      <c r="D339" s="83" t="s">
        <v>50</v>
      </c>
      <c r="E339" s="12">
        <v>200.0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67"/>
      <c r="C340" s="67"/>
      <c r="D340" s="81" t="s">
        <v>51</v>
      </c>
      <c r="E340" s="12">
        <v>100.0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67"/>
      <c r="C341" s="67"/>
      <c r="D341" s="81" t="s">
        <v>81</v>
      </c>
      <c r="E341" s="89">
        <v>1500.0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72"/>
      <c r="C342" s="72"/>
      <c r="D342" s="103"/>
      <c r="E342" s="8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49"/>
      <c r="C343" s="5"/>
      <c r="D343" s="73" t="s">
        <v>144</v>
      </c>
      <c r="E343" s="87">
        <f>SUM(E337:E342)</f>
        <v>2450</v>
      </c>
      <c r="F343" s="8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49"/>
      <c r="C344" s="5"/>
      <c r="D344" s="5"/>
      <c r="E344" s="9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49"/>
      <c r="C345" s="79" t="s">
        <v>145</v>
      </c>
      <c r="D345" s="91" t="s">
        <v>84</v>
      </c>
      <c r="E345" s="87">
        <f>E325</f>
        <v>9040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49"/>
      <c r="C346" s="67"/>
      <c r="D346" s="91" t="s">
        <v>76</v>
      </c>
      <c r="E346" s="87">
        <f>E334</f>
        <v>1846.55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49"/>
      <c r="C347" s="72"/>
      <c r="D347" s="91" t="s">
        <v>80</v>
      </c>
      <c r="E347" s="87">
        <f>E343</f>
        <v>2450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49"/>
      <c r="C348" s="5"/>
      <c r="D348" s="5"/>
      <c r="E348" s="5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49"/>
      <c r="C349" s="5"/>
      <c r="D349" s="5"/>
      <c r="E349" s="5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92" t="s">
        <v>146</v>
      </c>
      <c r="C350" s="58"/>
      <c r="D350" s="58"/>
      <c r="E350" s="5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49"/>
      <c r="C351" s="117"/>
      <c r="D351" s="117"/>
      <c r="E351" s="5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93" t="s">
        <v>63</v>
      </c>
      <c r="C352" s="93" t="s">
        <v>64</v>
      </c>
      <c r="D352" s="93" t="s">
        <v>65</v>
      </c>
      <c r="E352" s="94" t="s">
        <v>46</v>
      </c>
      <c r="F352" s="133" t="s">
        <v>66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93">
        <v>12.0</v>
      </c>
      <c r="C353" s="109" t="s">
        <v>67</v>
      </c>
      <c r="D353" s="65" t="s">
        <v>68</v>
      </c>
      <c r="E353" s="66">
        <v>300.0</v>
      </c>
      <c r="F353" s="10" t="s">
        <v>147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49"/>
      <c r="C354" s="5"/>
      <c r="D354" s="69" t="s">
        <v>70</v>
      </c>
      <c r="E354" s="66">
        <v>200.0</v>
      </c>
      <c r="F354" s="110" t="s">
        <v>96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49"/>
      <c r="C355" s="5"/>
      <c r="D355" s="69" t="s">
        <v>72</v>
      </c>
      <c r="E355" s="66">
        <v>180.0</v>
      </c>
      <c r="F355" s="110" t="s">
        <v>86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49"/>
      <c r="C356" s="5"/>
      <c r="D356" s="69" t="s">
        <v>87</v>
      </c>
      <c r="E356" s="66">
        <v>120.0</v>
      </c>
      <c r="F356" s="110" t="s">
        <v>111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49"/>
      <c r="C357" s="5"/>
      <c r="D357" s="73" t="s">
        <v>148</v>
      </c>
      <c r="E357" s="74">
        <v>13460.0</v>
      </c>
      <c r="F357" s="99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49"/>
      <c r="C358" s="5"/>
      <c r="D358" s="5"/>
      <c r="E358" s="7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93" t="s">
        <v>63</v>
      </c>
      <c r="C359" s="93" t="s">
        <v>64</v>
      </c>
      <c r="D359" s="93" t="s">
        <v>65</v>
      </c>
      <c r="E359" s="100" t="s">
        <v>46</v>
      </c>
      <c r="F359" s="7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96">
        <v>12.0</v>
      </c>
      <c r="C360" s="80" t="s">
        <v>76</v>
      </c>
      <c r="D360" s="81" t="s">
        <v>77</v>
      </c>
      <c r="E360" s="82">
        <v>1585.5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67"/>
      <c r="C361" s="67"/>
      <c r="D361" s="83" t="s">
        <v>90</v>
      </c>
      <c r="E361" s="82">
        <v>150.0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67"/>
      <c r="C362" s="67"/>
      <c r="D362" s="83" t="s">
        <v>91</v>
      </c>
      <c r="E362" s="82">
        <v>165.5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67"/>
      <c r="C363" s="67"/>
      <c r="D363" s="83" t="s">
        <v>99</v>
      </c>
      <c r="E363" s="101">
        <v>0.0</v>
      </c>
      <c r="F363" s="5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67"/>
      <c r="C364" s="67"/>
      <c r="D364" s="114"/>
      <c r="E364" s="10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72"/>
      <c r="C365" s="72"/>
      <c r="D365" s="103"/>
      <c r="E365" s="8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49"/>
      <c r="C366" s="5"/>
      <c r="D366" s="73" t="s">
        <v>149</v>
      </c>
      <c r="E366" s="87">
        <f>SUM(E360:E365)</f>
        <v>1901</v>
      </c>
      <c r="F366" s="8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49"/>
      <c r="C367" s="5"/>
      <c r="D367" s="5"/>
      <c r="E367" s="5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93" t="s">
        <v>63</v>
      </c>
      <c r="C368" s="93" t="s">
        <v>64</v>
      </c>
      <c r="D368" s="93" t="s">
        <v>65</v>
      </c>
      <c r="E368" s="94" t="s">
        <v>46</v>
      </c>
      <c r="F368" s="7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96">
        <v>12.0</v>
      </c>
      <c r="C369" s="80" t="s">
        <v>80</v>
      </c>
      <c r="D369" s="83" t="s">
        <v>47</v>
      </c>
      <c r="E369" s="11">
        <v>500.0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67"/>
      <c r="C370" s="67"/>
      <c r="D370" s="83" t="s">
        <v>49</v>
      </c>
      <c r="E370" s="43">
        <v>150.0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67"/>
      <c r="C371" s="67"/>
      <c r="D371" s="83" t="s">
        <v>50</v>
      </c>
      <c r="E371" s="12">
        <v>200.0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67"/>
      <c r="C372" s="67"/>
      <c r="D372" s="81" t="s">
        <v>51</v>
      </c>
      <c r="E372" s="12">
        <v>100.0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67"/>
      <c r="C373" s="67"/>
      <c r="D373" s="81" t="s">
        <v>81</v>
      </c>
      <c r="E373" s="89">
        <v>1500.0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72"/>
      <c r="C374" s="72"/>
      <c r="D374" s="85"/>
      <c r="E374" s="8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49"/>
      <c r="C375" s="5"/>
      <c r="D375" s="73" t="s">
        <v>150</v>
      </c>
      <c r="E375" s="87">
        <f>SUM(E369:E374)</f>
        <v>2450</v>
      </c>
      <c r="F375" s="8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49"/>
      <c r="C376" s="5"/>
      <c r="D376" s="5"/>
      <c r="E376" s="9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0" customHeight="1">
      <c r="A377" s="5"/>
      <c r="B377" s="49"/>
      <c r="C377" s="96" t="s">
        <v>151</v>
      </c>
      <c r="D377" s="104" t="s">
        <v>84</v>
      </c>
      <c r="E377" s="87">
        <f>E357</f>
        <v>13460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49"/>
      <c r="C378" s="67"/>
      <c r="D378" s="104" t="s">
        <v>76</v>
      </c>
      <c r="E378" s="87">
        <f>E366</f>
        <v>1901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49"/>
      <c r="C379" s="72"/>
      <c r="D379" s="104" t="s">
        <v>80</v>
      </c>
      <c r="E379" s="87">
        <f>E375</f>
        <v>2450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49"/>
      <c r="C380" s="5"/>
      <c r="D380" s="5"/>
      <c r="E380" s="5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49"/>
      <c r="C381" s="5"/>
      <c r="D381" s="5"/>
      <c r="E381" s="5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49"/>
      <c r="C382" s="5"/>
      <c r="D382" s="5"/>
      <c r="E382" s="5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49"/>
      <c r="C383" s="5"/>
      <c r="D383" s="5"/>
      <c r="E383" s="5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49"/>
      <c r="C384" s="5"/>
      <c r="D384" s="5"/>
      <c r="E384" s="5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49"/>
      <c r="C385" s="5"/>
      <c r="D385" s="5"/>
      <c r="E385" s="5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49"/>
      <c r="C386" s="5"/>
      <c r="D386" s="5"/>
      <c r="E386" s="5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49"/>
      <c r="C387" s="5"/>
      <c r="D387" s="5"/>
      <c r="E387" s="5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49"/>
      <c r="C388" s="5"/>
      <c r="D388" s="5"/>
      <c r="E388" s="5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49"/>
      <c r="C389" s="5"/>
      <c r="D389" s="5"/>
      <c r="E389" s="5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49"/>
      <c r="C390" s="5"/>
      <c r="D390" s="5"/>
      <c r="E390" s="5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49"/>
      <c r="C391" s="5"/>
      <c r="D391" s="5"/>
      <c r="E391" s="5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49"/>
      <c r="C392" s="5"/>
      <c r="D392" s="5"/>
      <c r="E392" s="5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49"/>
      <c r="C393" s="5"/>
      <c r="D393" s="5"/>
      <c r="E393" s="5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49"/>
      <c r="C394" s="5"/>
      <c r="D394" s="5"/>
      <c r="E394" s="5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49"/>
      <c r="C395" s="5"/>
      <c r="D395" s="5"/>
      <c r="E395" s="5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49"/>
      <c r="C396" s="5"/>
      <c r="D396" s="5"/>
      <c r="E396" s="5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49"/>
      <c r="C397" s="5"/>
      <c r="D397" s="5"/>
      <c r="E397" s="5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49"/>
      <c r="C398" s="5"/>
      <c r="D398" s="5"/>
      <c r="E398" s="5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49"/>
      <c r="C399" s="5"/>
      <c r="D399" s="5"/>
      <c r="E399" s="5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49"/>
      <c r="C400" s="5"/>
      <c r="D400" s="5"/>
      <c r="E400" s="5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49"/>
      <c r="C401" s="5"/>
      <c r="D401" s="5"/>
      <c r="E401" s="5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49"/>
      <c r="C402" s="5"/>
      <c r="D402" s="5"/>
      <c r="E402" s="5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49"/>
      <c r="C403" s="5"/>
      <c r="D403" s="5"/>
      <c r="E403" s="5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49"/>
      <c r="C404" s="5"/>
      <c r="D404" s="5"/>
      <c r="E404" s="5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49"/>
      <c r="C405" s="5"/>
      <c r="D405" s="5"/>
      <c r="E405" s="5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49"/>
      <c r="C406" s="5"/>
      <c r="D406" s="5"/>
      <c r="E406" s="5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49"/>
      <c r="C407" s="5"/>
      <c r="D407" s="5"/>
      <c r="E407" s="5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49"/>
      <c r="C408" s="5"/>
      <c r="D408" s="5"/>
      <c r="E408" s="5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49"/>
      <c r="C409" s="5"/>
      <c r="D409" s="5"/>
      <c r="E409" s="5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49"/>
      <c r="C410" s="5"/>
      <c r="D410" s="5"/>
      <c r="E410" s="5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49"/>
      <c r="C411" s="5"/>
      <c r="D411" s="5"/>
      <c r="E411" s="5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49"/>
      <c r="C412" s="5"/>
      <c r="D412" s="5"/>
      <c r="E412" s="5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49"/>
      <c r="C413" s="5"/>
      <c r="D413" s="5"/>
      <c r="E413" s="5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49"/>
      <c r="C414" s="5"/>
      <c r="D414" s="5"/>
      <c r="E414" s="5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49"/>
      <c r="C415" s="5"/>
      <c r="D415" s="5"/>
      <c r="E415" s="5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49"/>
      <c r="C416" s="5"/>
      <c r="D416" s="5"/>
      <c r="E416" s="5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49"/>
      <c r="C417" s="5"/>
      <c r="D417" s="5"/>
      <c r="E417" s="5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49"/>
      <c r="C418" s="5"/>
      <c r="D418" s="5"/>
      <c r="E418" s="5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49"/>
      <c r="C419" s="5"/>
      <c r="D419" s="5"/>
      <c r="E419" s="5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49"/>
      <c r="C420" s="5"/>
      <c r="D420" s="5"/>
      <c r="E420" s="5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49"/>
      <c r="C421" s="5"/>
      <c r="D421" s="5"/>
      <c r="E421" s="5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49"/>
      <c r="C422" s="5"/>
      <c r="D422" s="5"/>
      <c r="E422" s="5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49"/>
      <c r="C423" s="5"/>
      <c r="D423" s="5"/>
      <c r="E423" s="5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49"/>
      <c r="C424" s="5"/>
      <c r="D424" s="5"/>
      <c r="E424" s="5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49"/>
      <c r="C425" s="5"/>
      <c r="D425" s="5"/>
      <c r="E425" s="5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49"/>
      <c r="C426" s="5"/>
      <c r="D426" s="5"/>
      <c r="E426" s="5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49"/>
      <c r="C427" s="5"/>
      <c r="D427" s="5"/>
      <c r="E427" s="5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49"/>
      <c r="C428" s="5"/>
      <c r="D428" s="5"/>
      <c r="E428" s="5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49"/>
      <c r="C429" s="5"/>
      <c r="D429" s="5"/>
      <c r="E429" s="5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49"/>
      <c r="C430" s="5"/>
      <c r="D430" s="5"/>
      <c r="E430" s="5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49"/>
      <c r="C431" s="5"/>
      <c r="D431" s="5"/>
      <c r="E431" s="5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49"/>
      <c r="C432" s="5"/>
      <c r="D432" s="5"/>
      <c r="E432" s="5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49"/>
      <c r="C433" s="5"/>
      <c r="D433" s="5"/>
      <c r="E433" s="5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49"/>
      <c r="C434" s="5"/>
      <c r="D434" s="5"/>
      <c r="E434" s="5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49"/>
      <c r="C435" s="5"/>
      <c r="D435" s="5"/>
      <c r="E435" s="5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49"/>
      <c r="C436" s="5"/>
      <c r="D436" s="5"/>
      <c r="E436" s="5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49"/>
      <c r="C437" s="5"/>
      <c r="D437" s="5"/>
      <c r="E437" s="5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49"/>
      <c r="C438" s="5"/>
      <c r="D438" s="5"/>
      <c r="E438" s="5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49"/>
      <c r="C439" s="5"/>
      <c r="D439" s="5"/>
      <c r="E439" s="5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49"/>
      <c r="C440" s="5"/>
      <c r="D440" s="5"/>
      <c r="E440" s="5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49"/>
      <c r="C441" s="5"/>
      <c r="D441" s="5"/>
      <c r="E441" s="5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49"/>
      <c r="C442" s="5"/>
      <c r="D442" s="5"/>
      <c r="E442" s="5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49"/>
      <c r="C443" s="5"/>
      <c r="D443" s="5"/>
      <c r="E443" s="5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49"/>
      <c r="C444" s="5"/>
      <c r="D444" s="5"/>
      <c r="E444" s="5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49"/>
      <c r="C445" s="5"/>
      <c r="D445" s="5"/>
      <c r="E445" s="5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49"/>
      <c r="C446" s="5"/>
      <c r="D446" s="5"/>
      <c r="E446" s="5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49"/>
      <c r="C447" s="5"/>
      <c r="D447" s="5"/>
      <c r="E447" s="5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49"/>
      <c r="C448" s="5"/>
      <c r="D448" s="5"/>
      <c r="E448" s="5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49"/>
      <c r="C449" s="5"/>
      <c r="D449" s="5"/>
      <c r="E449" s="5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49"/>
      <c r="C450" s="5"/>
      <c r="D450" s="5"/>
      <c r="E450" s="5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49"/>
      <c r="C451" s="5"/>
      <c r="D451" s="5"/>
      <c r="E451" s="5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49"/>
      <c r="C452" s="5"/>
      <c r="D452" s="5"/>
      <c r="E452" s="5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49"/>
      <c r="C453" s="5"/>
      <c r="D453" s="5"/>
      <c r="E453" s="5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49"/>
      <c r="C454" s="5"/>
      <c r="D454" s="5"/>
      <c r="E454" s="5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49"/>
      <c r="C455" s="5"/>
      <c r="D455" s="5"/>
      <c r="E455" s="5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49"/>
      <c r="C456" s="5"/>
      <c r="D456" s="5"/>
      <c r="E456" s="5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49"/>
      <c r="C457" s="5"/>
      <c r="D457" s="5"/>
      <c r="E457" s="5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49"/>
      <c r="C458" s="5"/>
      <c r="D458" s="5"/>
      <c r="E458" s="5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49"/>
      <c r="C459" s="5"/>
      <c r="D459" s="5"/>
      <c r="E459" s="5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49"/>
      <c r="C460" s="5"/>
      <c r="D460" s="5"/>
      <c r="E460" s="5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49"/>
      <c r="C461" s="5"/>
      <c r="D461" s="5"/>
      <c r="E461" s="5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49"/>
      <c r="C462" s="5"/>
      <c r="D462" s="5"/>
      <c r="E462" s="5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49"/>
      <c r="C463" s="5"/>
      <c r="D463" s="5"/>
      <c r="E463" s="5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49"/>
      <c r="C464" s="5"/>
      <c r="D464" s="5"/>
      <c r="E464" s="5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49"/>
      <c r="C465" s="5"/>
      <c r="D465" s="5"/>
      <c r="E465" s="5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49"/>
      <c r="C466" s="5"/>
      <c r="D466" s="5"/>
      <c r="E466" s="5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49"/>
      <c r="C467" s="5"/>
      <c r="D467" s="5"/>
      <c r="E467" s="5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49"/>
      <c r="C468" s="5"/>
      <c r="D468" s="5"/>
      <c r="E468" s="5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49"/>
      <c r="C469" s="5"/>
      <c r="D469" s="5"/>
      <c r="E469" s="5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49"/>
      <c r="C470" s="5"/>
      <c r="D470" s="5"/>
      <c r="E470" s="5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49"/>
      <c r="C471" s="5"/>
      <c r="D471" s="5"/>
      <c r="E471" s="5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49"/>
      <c r="C472" s="5"/>
      <c r="D472" s="5"/>
      <c r="E472" s="5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49"/>
      <c r="C473" s="5"/>
      <c r="D473" s="5"/>
      <c r="E473" s="5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49"/>
      <c r="C474" s="5"/>
      <c r="D474" s="5"/>
      <c r="E474" s="5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49"/>
      <c r="C475" s="5"/>
      <c r="D475" s="5"/>
      <c r="E475" s="5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49"/>
      <c r="C476" s="5"/>
      <c r="D476" s="5"/>
      <c r="E476" s="5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49"/>
      <c r="C477" s="5"/>
      <c r="D477" s="5"/>
      <c r="E477" s="5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49"/>
      <c r="C478" s="5"/>
      <c r="D478" s="5"/>
      <c r="E478" s="5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49"/>
      <c r="C479" s="5"/>
      <c r="D479" s="5"/>
      <c r="E479" s="5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49"/>
      <c r="C480" s="5"/>
      <c r="D480" s="5"/>
      <c r="E480" s="5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49"/>
      <c r="C481" s="5"/>
      <c r="D481" s="5"/>
      <c r="E481" s="5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49"/>
      <c r="C482" s="5"/>
      <c r="D482" s="5"/>
      <c r="E482" s="5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49"/>
      <c r="C483" s="5"/>
      <c r="D483" s="5"/>
      <c r="E483" s="5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49"/>
      <c r="C484" s="5"/>
      <c r="D484" s="5"/>
      <c r="E484" s="5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49"/>
      <c r="C485" s="5"/>
      <c r="D485" s="5"/>
      <c r="E485" s="5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49"/>
      <c r="C486" s="5"/>
      <c r="D486" s="5"/>
      <c r="E486" s="5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49"/>
      <c r="C487" s="5"/>
      <c r="D487" s="5"/>
      <c r="E487" s="5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49"/>
      <c r="C488" s="5"/>
      <c r="D488" s="5"/>
      <c r="E488" s="5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49"/>
      <c r="C489" s="5"/>
      <c r="D489" s="5"/>
      <c r="E489" s="5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49"/>
      <c r="C490" s="5"/>
      <c r="D490" s="5"/>
      <c r="E490" s="5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49"/>
      <c r="C491" s="5"/>
      <c r="D491" s="5"/>
      <c r="E491" s="5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49"/>
      <c r="C492" s="5"/>
      <c r="D492" s="5"/>
      <c r="E492" s="5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49"/>
      <c r="C493" s="5"/>
      <c r="D493" s="5"/>
      <c r="E493" s="5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49"/>
      <c r="C494" s="5"/>
      <c r="D494" s="5"/>
      <c r="E494" s="5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49"/>
      <c r="C495" s="5"/>
      <c r="D495" s="5"/>
      <c r="E495" s="5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49"/>
      <c r="C496" s="5"/>
      <c r="D496" s="5"/>
      <c r="E496" s="5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49"/>
      <c r="C497" s="5"/>
      <c r="D497" s="5"/>
      <c r="E497" s="5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49"/>
      <c r="C498" s="5"/>
      <c r="D498" s="5"/>
      <c r="E498" s="5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49"/>
      <c r="C499" s="5"/>
      <c r="D499" s="5"/>
      <c r="E499" s="5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49"/>
      <c r="C500" s="5"/>
      <c r="D500" s="5"/>
      <c r="E500" s="5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49"/>
      <c r="C501" s="5"/>
      <c r="D501" s="5"/>
      <c r="E501" s="5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49"/>
      <c r="C502" s="5"/>
      <c r="D502" s="5"/>
      <c r="E502" s="5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49"/>
      <c r="C503" s="5"/>
      <c r="D503" s="5"/>
      <c r="E503" s="5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49"/>
      <c r="C504" s="5"/>
      <c r="D504" s="5"/>
      <c r="E504" s="5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49"/>
      <c r="C505" s="5"/>
      <c r="D505" s="5"/>
      <c r="E505" s="5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49"/>
      <c r="C506" s="5"/>
      <c r="D506" s="5"/>
      <c r="E506" s="5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49"/>
      <c r="C507" s="5"/>
      <c r="D507" s="5"/>
      <c r="E507" s="5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49"/>
      <c r="C508" s="5"/>
      <c r="D508" s="5"/>
      <c r="E508" s="5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49"/>
      <c r="C509" s="5"/>
      <c r="D509" s="5"/>
      <c r="E509" s="5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49"/>
      <c r="C510" s="5"/>
      <c r="D510" s="5"/>
      <c r="E510" s="5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49"/>
      <c r="C511" s="5"/>
      <c r="D511" s="5"/>
      <c r="E511" s="5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49"/>
      <c r="C512" s="5"/>
      <c r="D512" s="5"/>
      <c r="E512" s="5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49"/>
      <c r="C513" s="5"/>
      <c r="D513" s="5"/>
      <c r="E513" s="5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49"/>
      <c r="C514" s="5"/>
      <c r="D514" s="5"/>
      <c r="E514" s="5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49"/>
      <c r="C515" s="5"/>
      <c r="D515" s="5"/>
      <c r="E515" s="5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49"/>
      <c r="C516" s="5"/>
      <c r="D516" s="5"/>
      <c r="E516" s="5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49"/>
      <c r="C517" s="5"/>
      <c r="D517" s="5"/>
      <c r="E517" s="5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49"/>
      <c r="C518" s="5"/>
      <c r="D518" s="5"/>
      <c r="E518" s="5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49"/>
      <c r="C519" s="5"/>
      <c r="D519" s="5"/>
      <c r="E519" s="5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49"/>
      <c r="C520" s="5"/>
      <c r="D520" s="5"/>
      <c r="E520" s="5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49"/>
      <c r="C521" s="5"/>
      <c r="D521" s="5"/>
      <c r="E521" s="5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49"/>
      <c r="C522" s="5"/>
      <c r="D522" s="5"/>
      <c r="E522" s="5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49"/>
      <c r="C523" s="5"/>
      <c r="D523" s="5"/>
      <c r="E523" s="5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</sheetData>
  <mergeCells count="76">
    <mergeCell ref="B213:B218"/>
    <mergeCell ref="C213:C218"/>
    <mergeCell ref="C221:C223"/>
    <mergeCell ref="B225:E225"/>
    <mergeCell ref="B235:B240"/>
    <mergeCell ref="C235:C240"/>
    <mergeCell ref="B244:B249"/>
    <mergeCell ref="B256:E256"/>
    <mergeCell ref="C244:C249"/>
    <mergeCell ref="C252:C254"/>
    <mergeCell ref="B266:B271"/>
    <mergeCell ref="C266:C271"/>
    <mergeCell ref="C275:C280"/>
    <mergeCell ref="C283:C285"/>
    <mergeCell ref="B287:E287"/>
    <mergeCell ref="B360:B365"/>
    <mergeCell ref="B369:B374"/>
    <mergeCell ref="C369:C374"/>
    <mergeCell ref="C377:C379"/>
    <mergeCell ref="B328:B333"/>
    <mergeCell ref="C328:C333"/>
    <mergeCell ref="B337:B342"/>
    <mergeCell ref="C337:C342"/>
    <mergeCell ref="C345:C347"/>
    <mergeCell ref="B350:E350"/>
    <mergeCell ref="C360:C365"/>
    <mergeCell ref="B6:E6"/>
    <mergeCell ref="B9:B13"/>
    <mergeCell ref="C9:C13"/>
    <mergeCell ref="B16:B21"/>
    <mergeCell ref="C16:C21"/>
    <mergeCell ref="B25:B30"/>
    <mergeCell ref="C25:C30"/>
    <mergeCell ref="C33:C35"/>
    <mergeCell ref="B38:E38"/>
    <mergeCell ref="B48:B53"/>
    <mergeCell ref="C48:C53"/>
    <mergeCell ref="B57:B62"/>
    <mergeCell ref="B69:E69"/>
    <mergeCell ref="B41:B45"/>
    <mergeCell ref="C41:C45"/>
    <mergeCell ref="C57:C62"/>
    <mergeCell ref="C65:C67"/>
    <mergeCell ref="B79:B84"/>
    <mergeCell ref="C79:C84"/>
    <mergeCell ref="C88:C93"/>
    <mergeCell ref="C96:C98"/>
    <mergeCell ref="B100:E100"/>
    <mergeCell ref="B88:B93"/>
    <mergeCell ref="B110:B115"/>
    <mergeCell ref="C110:C115"/>
    <mergeCell ref="B119:B124"/>
    <mergeCell ref="C119:C124"/>
    <mergeCell ref="C127:C129"/>
    <mergeCell ref="B131:E131"/>
    <mergeCell ref="B141:B146"/>
    <mergeCell ref="C141:C146"/>
    <mergeCell ref="B150:B155"/>
    <mergeCell ref="C150:C155"/>
    <mergeCell ref="C158:C160"/>
    <mergeCell ref="B162:E162"/>
    <mergeCell ref="C172:C177"/>
    <mergeCell ref="B172:B177"/>
    <mergeCell ref="B181:B186"/>
    <mergeCell ref="C181:C186"/>
    <mergeCell ref="C189:C191"/>
    <mergeCell ref="B194:E194"/>
    <mergeCell ref="B204:B209"/>
    <mergeCell ref="C204:C209"/>
    <mergeCell ref="B275:B280"/>
    <mergeCell ref="B297:B302"/>
    <mergeCell ref="C297:C302"/>
    <mergeCell ref="B306:B311"/>
    <mergeCell ref="C306:C311"/>
    <mergeCell ref="C314:C316"/>
    <mergeCell ref="B318:E31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A1" s="5"/>
      <c r="B1" s="4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4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5"/>
      <c r="B3" s="49"/>
      <c r="C3" s="5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5"/>
      <c r="B5" s="13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5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0.0" customHeight="1">
      <c r="A7" s="78"/>
      <c r="B7" s="137" t="s">
        <v>63</v>
      </c>
      <c r="C7" s="137" t="s">
        <v>152</v>
      </c>
      <c r="D7" s="137" t="s">
        <v>76</v>
      </c>
      <c r="E7" s="137" t="s">
        <v>80</v>
      </c>
      <c r="F7" s="137" t="s">
        <v>153</v>
      </c>
      <c r="G7" s="137" t="s">
        <v>154</v>
      </c>
      <c r="H7" s="138"/>
      <c r="I7" s="137" t="s">
        <v>155</v>
      </c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5"/>
      <c r="B8" s="137">
        <v>1.0</v>
      </c>
      <c r="C8" s="103">
        <f>'Fluxo de caixa'!E33</f>
        <v>5400</v>
      </c>
      <c r="D8" s="65">
        <v>1257.0</v>
      </c>
      <c r="E8" s="103">
        <f>'Fluxo de caixa'!E35</f>
        <v>2450</v>
      </c>
      <c r="F8" s="103">
        <f t="shared" ref="F8:F19" si="1">C8-D8-E8</f>
        <v>1693</v>
      </c>
      <c r="G8" s="103">
        <f>F8</f>
        <v>1693</v>
      </c>
      <c r="H8" s="139"/>
      <c r="I8" s="103">
        <f t="shared" ref="I8:I19" si="2">D8+E8</f>
        <v>3707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37">
        <v>2.0</v>
      </c>
      <c r="C9" s="103">
        <f>'Fluxo de caixa'!E65</f>
        <v>6570</v>
      </c>
      <c r="D9" s="103">
        <f>'Fluxo de caixa'!E66</f>
        <v>937.05</v>
      </c>
      <c r="E9" s="103">
        <f>'Fluxo de caixa'!E67</f>
        <v>2450</v>
      </c>
      <c r="F9" s="103">
        <f t="shared" si="1"/>
        <v>3182.95</v>
      </c>
      <c r="G9" s="103">
        <f t="shared" ref="G9:G19" si="3">G8+F9</f>
        <v>4875.95</v>
      </c>
      <c r="H9" s="139"/>
      <c r="I9" s="103">
        <f t="shared" si="2"/>
        <v>3387.05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137">
        <v>3.0</v>
      </c>
      <c r="C10" s="103">
        <f>'Fluxo de caixa'!E96</f>
        <v>7435</v>
      </c>
      <c r="D10" s="103">
        <f>'Fluxo de caixa'!E97</f>
        <v>1850.5</v>
      </c>
      <c r="E10" s="103">
        <f>'Fluxo de caixa'!E98</f>
        <v>2450</v>
      </c>
      <c r="F10" s="103">
        <f t="shared" si="1"/>
        <v>3134.5</v>
      </c>
      <c r="G10" s="103">
        <f t="shared" si="3"/>
        <v>8010.45</v>
      </c>
      <c r="H10" s="139"/>
      <c r="I10" s="103">
        <f t="shared" si="2"/>
        <v>4300.5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137">
        <v>4.0</v>
      </c>
      <c r="C11" s="103">
        <f>'Fluxo de caixa'!E127</f>
        <v>7154</v>
      </c>
      <c r="D11" s="103">
        <f>'Fluxo de caixa'!E128</f>
        <v>2230.4</v>
      </c>
      <c r="E11" s="103">
        <f>'Fluxo de caixa'!E129</f>
        <v>2450</v>
      </c>
      <c r="F11" s="103">
        <f t="shared" si="1"/>
        <v>2473.6</v>
      </c>
      <c r="G11" s="103">
        <f t="shared" si="3"/>
        <v>10484.05</v>
      </c>
      <c r="H11" s="139"/>
      <c r="I11" s="103">
        <f t="shared" si="2"/>
        <v>4680.4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137">
        <v>5.0</v>
      </c>
      <c r="C12" s="103">
        <f>'Fluxo de caixa'!E158</f>
        <v>9600</v>
      </c>
      <c r="D12" s="103">
        <f>'Fluxo de caixa'!E159</f>
        <v>1875.5</v>
      </c>
      <c r="E12" s="103">
        <f>'Fluxo de caixa'!E160</f>
        <v>2450</v>
      </c>
      <c r="F12" s="103">
        <f t="shared" si="1"/>
        <v>5274.5</v>
      </c>
      <c r="G12" s="103">
        <f t="shared" si="3"/>
        <v>15758.55</v>
      </c>
      <c r="H12" s="139"/>
      <c r="I12" s="103">
        <f t="shared" si="2"/>
        <v>4325.5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137">
        <v>6.0</v>
      </c>
      <c r="C13" s="103">
        <f>'Fluxo de caixa'!E189</f>
        <v>4440</v>
      </c>
      <c r="D13" s="103">
        <f>'Fluxo de caixa'!E190</f>
        <v>775.65</v>
      </c>
      <c r="E13" s="103">
        <f>'Fluxo de caixa'!E191</f>
        <v>2450</v>
      </c>
      <c r="F13" s="103">
        <f t="shared" si="1"/>
        <v>1214.35</v>
      </c>
      <c r="G13" s="103">
        <f t="shared" si="3"/>
        <v>16972.9</v>
      </c>
      <c r="H13" s="139"/>
      <c r="I13" s="103">
        <f t="shared" si="2"/>
        <v>3225.65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137">
        <v>7.0</v>
      </c>
      <c r="C14" s="103">
        <f>'Fluxo de caixa'!E221</f>
        <v>2870</v>
      </c>
      <c r="D14" s="103">
        <f>'Fluxo de caixa'!E222</f>
        <v>838.4</v>
      </c>
      <c r="E14" s="103">
        <f>'Fluxo de caixa'!E223</f>
        <v>2450</v>
      </c>
      <c r="F14" s="103">
        <f t="shared" si="1"/>
        <v>-418.4</v>
      </c>
      <c r="G14" s="103">
        <f t="shared" si="3"/>
        <v>16554.5</v>
      </c>
      <c r="H14" s="139"/>
      <c r="I14" s="103">
        <f t="shared" si="2"/>
        <v>3288.4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137">
        <v>8.0</v>
      </c>
      <c r="C15" s="103">
        <f>'Fluxo de caixa'!E252</f>
        <v>10380</v>
      </c>
      <c r="D15" s="103">
        <f>'Fluxo de caixa'!E253</f>
        <v>1632.15</v>
      </c>
      <c r="E15" s="103">
        <f>'Fluxo de caixa'!E254</f>
        <v>2450</v>
      </c>
      <c r="F15" s="103">
        <f t="shared" si="1"/>
        <v>6297.85</v>
      </c>
      <c r="G15" s="103">
        <f t="shared" si="3"/>
        <v>22852.35</v>
      </c>
      <c r="H15" s="139"/>
      <c r="I15" s="103">
        <f t="shared" si="2"/>
        <v>4082.15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137">
        <v>9.0</v>
      </c>
      <c r="C16" s="103">
        <f>'Fluxo de caixa'!E283</f>
        <v>3575</v>
      </c>
      <c r="D16" s="103">
        <f>'Fluxo de caixa'!E284</f>
        <v>3211.3</v>
      </c>
      <c r="E16" s="103">
        <f>'Fluxo de caixa'!E285</f>
        <v>2450</v>
      </c>
      <c r="F16" s="103">
        <f t="shared" si="1"/>
        <v>-2086.3</v>
      </c>
      <c r="G16" s="103">
        <f t="shared" si="3"/>
        <v>20766.05</v>
      </c>
      <c r="H16" s="139"/>
      <c r="I16" s="103">
        <f t="shared" si="2"/>
        <v>5661.3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137">
        <v>10.0</v>
      </c>
      <c r="C17" s="103">
        <f>'Fluxo de caixa'!E314</f>
        <v>7975</v>
      </c>
      <c r="D17" s="103">
        <f>'Fluxo de caixa'!E315</f>
        <v>1369</v>
      </c>
      <c r="E17" s="103">
        <f>'Fluxo de caixa'!E316</f>
        <v>2450</v>
      </c>
      <c r="F17" s="103">
        <f t="shared" si="1"/>
        <v>4156</v>
      </c>
      <c r="G17" s="103">
        <f t="shared" si="3"/>
        <v>24922.05</v>
      </c>
      <c r="H17" s="139"/>
      <c r="I17" s="103">
        <f t="shared" si="2"/>
        <v>3819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137">
        <v>11.0</v>
      </c>
      <c r="C18" s="103">
        <f>'Fluxo de caixa'!E345</f>
        <v>9040</v>
      </c>
      <c r="D18" s="103">
        <f>'Fluxo de caixa'!E346</f>
        <v>1846.55</v>
      </c>
      <c r="E18" s="103">
        <f>'Fluxo de caixa'!E347</f>
        <v>2450</v>
      </c>
      <c r="F18" s="103">
        <f t="shared" si="1"/>
        <v>4743.45</v>
      </c>
      <c r="G18" s="103">
        <f t="shared" si="3"/>
        <v>29665.5</v>
      </c>
      <c r="H18" s="139"/>
      <c r="I18" s="103">
        <f t="shared" si="2"/>
        <v>4296.55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137">
        <v>12.0</v>
      </c>
      <c r="C19" s="103">
        <f>'Fluxo de caixa'!E377</f>
        <v>13460</v>
      </c>
      <c r="D19" s="103">
        <f>'Fluxo de caixa'!E378</f>
        <v>1901</v>
      </c>
      <c r="E19" s="103">
        <f>'Fluxo de caixa'!E379</f>
        <v>2450</v>
      </c>
      <c r="F19" s="103">
        <f t="shared" si="1"/>
        <v>9109</v>
      </c>
      <c r="G19" s="103">
        <f t="shared" si="3"/>
        <v>38774.5</v>
      </c>
      <c r="H19" s="139"/>
      <c r="I19" s="103">
        <f t="shared" si="2"/>
        <v>4351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13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140" t="s">
        <v>156</v>
      </c>
      <c r="C21" s="141"/>
      <c r="D21" s="10" t="s">
        <v>157</v>
      </c>
      <c r="E21" s="5"/>
      <c r="F21" s="5"/>
      <c r="G21" s="5"/>
      <c r="H21" s="139"/>
      <c r="I21" s="5"/>
      <c r="J21" s="5"/>
      <c r="K21" s="5"/>
      <c r="L21" s="142" t="s">
        <v>158</v>
      </c>
      <c r="M21" s="143"/>
      <c r="N21" s="143"/>
      <c r="O21" s="143"/>
      <c r="P21" s="144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139"/>
      <c r="I22" s="5"/>
      <c r="J22" s="5"/>
      <c r="K22" s="5"/>
      <c r="L22" s="145"/>
      <c r="P22" s="146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139"/>
      <c r="I23" s="5"/>
      <c r="J23" s="5"/>
      <c r="K23" s="5"/>
      <c r="L23" s="147"/>
      <c r="M23" s="148"/>
      <c r="N23" s="148"/>
      <c r="O23" s="148"/>
      <c r="P23" s="149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13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13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13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13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139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13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139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13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4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4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4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4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4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4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4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4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4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4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4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4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4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4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49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4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4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4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4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4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4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4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4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4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4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4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4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4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4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4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4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4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49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4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4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49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49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4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4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4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4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4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4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4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4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4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4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4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4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4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4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4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4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49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49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49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49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4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49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49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49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49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4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4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4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4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4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4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4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4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4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4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4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4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4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4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49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49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49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49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49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49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49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49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49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49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49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49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49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4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4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4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4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4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4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4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4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4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4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4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4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4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4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4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4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4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4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49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49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49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49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49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49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49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49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49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49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49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49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49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49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49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4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4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4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4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4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4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4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4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49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49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49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49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4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49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4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49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49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49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49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49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49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49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4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4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4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4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4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4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4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4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4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4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4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4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4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4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4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4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4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49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49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49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49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49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49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49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49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49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4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4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4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4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4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4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4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4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4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4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4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4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4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4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49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49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49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49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49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49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150"/>
      <c r="B1" s="151"/>
      <c r="C1" s="151"/>
      <c r="D1" s="151"/>
      <c r="E1" s="151"/>
      <c r="F1" s="152"/>
      <c r="G1" s="150"/>
      <c r="H1" s="150"/>
      <c r="I1" s="150"/>
      <c r="J1" s="151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</row>
    <row r="2">
      <c r="A2" s="150"/>
      <c r="B2" s="151"/>
      <c r="C2" s="151"/>
      <c r="D2" s="151"/>
      <c r="E2" s="151"/>
      <c r="F2" s="152"/>
      <c r="G2" s="150"/>
      <c r="H2" s="150"/>
      <c r="I2" s="150"/>
      <c r="J2" s="151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>
      <c r="A3" s="153"/>
      <c r="B3" s="152"/>
      <c r="C3" s="154"/>
      <c r="D3" s="153"/>
      <c r="E3" s="152"/>
      <c r="F3" s="152"/>
      <c r="G3" s="153"/>
      <c r="H3" s="153"/>
      <c r="I3" s="153"/>
      <c r="J3" s="152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>
      <c r="A4" s="150"/>
      <c r="B4" s="151"/>
      <c r="C4" s="151"/>
      <c r="D4" s="151"/>
      <c r="E4" s="151"/>
      <c r="F4" s="152"/>
      <c r="G4" s="150"/>
      <c r="H4" s="150"/>
      <c r="I4" s="150"/>
      <c r="J4" s="151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>
      <c r="A5" s="150"/>
      <c r="B5" s="155" t="s">
        <v>159</v>
      </c>
      <c r="C5" s="155"/>
      <c r="D5" s="155"/>
      <c r="E5" s="155"/>
      <c r="F5" s="152"/>
      <c r="G5" s="150"/>
      <c r="H5" s="150"/>
      <c r="I5" s="150"/>
      <c r="J5" s="151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</row>
    <row r="6" ht="8.25" customHeight="1">
      <c r="A6" s="150"/>
      <c r="B6" s="151"/>
      <c r="C6" s="151"/>
      <c r="D6" s="151"/>
      <c r="E6" s="151"/>
      <c r="F6" s="152"/>
      <c r="G6" s="150"/>
      <c r="H6" s="150"/>
      <c r="I6" s="150"/>
      <c r="J6" s="151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</row>
    <row r="7">
      <c r="A7" s="150"/>
      <c r="B7" s="156" t="s">
        <v>160</v>
      </c>
      <c r="C7" s="157" t="s">
        <v>161</v>
      </c>
      <c r="D7" s="157" t="s">
        <v>152</v>
      </c>
      <c r="E7" s="157" t="s">
        <v>162</v>
      </c>
      <c r="F7" s="158" t="s">
        <v>163</v>
      </c>
      <c r="G7" s="150"/>
      <c r="H7" s="158" t="s">
        <v>164</v>
      </c>
      <c r="I7" s="150"/>
      <c r="J7" s="158" t="s">
        <v>165</v>
      </c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</row>
    <row r="8">
      <c r="A8" s="150"/>
      <c r="B8" s="159" t="s">
        <v>166</v>
      </c>
      <c r="C8" s="160">
        <v>6113.8</v>
      </c>
      <c r="D8" s="161">
        <v>0.0</v>
      </c>
      <c r="E8" s="161">
        <v>0.0</v>
      </c>
      <c r="F8" s="162">
        <f t="shared" ref="F8:F20" si="1">D8-C8-E8</f>
        <v>-6113.8</v>
      </c>
      <c r="G8" s="150"/>
      <c r="H8" s="163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12936.25</v>
      </c>
      <c r="I8" s="150"/>
      <c r="J8" s="164">
        <v>0.0</v>
      </c>
      <c r="K8" s="150" t="s">
        <v>167</v>
      </c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</row>
    <row r="9">
      <c r="A9" s="150"/>
      <c r="B9" s="159" t="s">
        <v>168</v>
      </c>
      <c r="C9" s="160">
        <v>1257.0</v>
      </c>
      <c r="D9" s="161">
        <f>'Capital de giro'!C8</f>
        <v>5400</v>
      </c>
      <c r="E9" s="161">
        <f>'Capital de giro'!D8+'Capital de giro'!E8</f>
        <v>3707</v>
      </c>
      <c r="F9" s="162">
        <f t="shared" si="1"/>
        <v>436</v>
      </c>
      <c r="G9" s="150"/>
      <c r="H9" s="150"/>
      <c r="I9" s="150"/>
      <c r="J9" s="151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</row>
    <row r="10">
      <c r="A10" s="150"/>
      <c r="B10" s="159" t="s">
        <v>169</v>
      </c>
      <c r="C10" s="160">
        <v>937.0</v>
      </c>
      <c r="D10" s="161">
        <f>'Capital de giro'!C9</f>
        <v>6570</v>
      </c>
      <c r="E10" s="161">
        <f>'Capital de giro'!D9+'Capital de giro'!E9</f>
        <v>3387.05</v>
      </c>
      <c r="F10" s="162">
        <f t="shared" si="1"/>
        <v>2245.95</v>
      </c>
      <c r="G10" s="150"/>
      <c r="H10" s="165"/>
      <c r="I10" s="150"/>
      <c r="J10" s="151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</row>
    <row r="11">
      <c r="A11" s="150"/>
      <c r="B11" s="159" t="s">
        <v>170</v>
      </c>
      <c r="C11" s="160">
        <v>1850.5</v>
      </c>
      <c r="D11" s="161">
        <f>'Capital de giro'!C10</f>
        <v>7435</v>
      </c>
      <c r="E11" s="161">
        <f>'Capital de giro'!D10+'Capital de giro'!E10</f>
        <v>4300.5</v>
      </c>
      <c r="F11" s="162">
        <f t="shared" si="1"/>
        <v>1284</v>
      </c>
      <c r="G11" s="150"/>
      <c r="H11" s="150"/>
      <c r="I11" s="150"/>
      <c r="J11" s="151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>
      <c r="A12" s="150"/>
      <c r="B12" s="159" t="s">
        <v>171</v>
      </c>
      <c r="C12" s="160">
        <v>2230.4</v>
      </c>
      <c r="D12" s="161">
        <f>'Capital de giro'!C11</f>
        <v>7154</v>
      </c>
      <c r="E12" s="161">
        <f>'Capital de giro'!D11+'Capital de giro'!E11</f>
        <v>4680.4</v>
      </c>
      <c r="F12" s="162">
        <f t="shared" si="1"/>
        <v>243.2</v>
      </c>
      <c r="G12" s="150"/>
      <c r="H12" s="150"/>
      <c r="I12" s="150"/>
      <c r="J12" s="151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>
      <c r="A13" s="150"/>
      <c r="B13" s="159" t="s">
        <v>172</v>
      </c>
      <c r="C13" s="160">
        <v>1875.5</v>
      </c>
      <c r="D13" s="161">
        <f>'Capital de giro'!C12</f>
        <v>9600</v>
      </c>
      <c r="E13" s="161">
        <f>'Capital de giro'!D12+'Capital de giro'!E12</f>
        <v>4325.5</v>
      </c>
      <c r="F13" s="162">
        <f t="shared" si="1"/>
        <v>3399</v>
      </c>
      <c r="G13" s="150"/>
      <c r="H13" s="150"/>
      <c r="I13" s="150"/>
      <c r="J13" s="151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>
      <c r="A14" s="150"/>
      <c r="B14" s="159" t="s">
        <v>173</v>
      </c>
      <c r="C14" s="160">
        <v>775.65</v>
      </c>
      <c r="D14" s="161">
        <f>'Capital de giro'!C13</f>
        <v>4440</v>
      </c>
      <c r="E14" s="161">
        <f>'Capital de giro'!D13+'Capital de giro'!E13</f>
        <v>3225.65</v>
      </c>
      <c r="F14" s="162">
        <f t="shared" si="1"/>
        <v>438.7</v>
      </c>
      <c r="G14" s="150"/>
      <c r="H14" s="150"/>
      <c r="I14" s="150"/>
      <c r="J14" s="151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>
      <c r="A15" s="150"/>
      <c r="B15" s="159" t="s">
        <v>174</v>
      </c>
      <c r="C15" s="160">
        <v>838.4</v>
      </c>
      <c r="D15" s="161">
        <f>'Capital de giro'!C14</f>
        <v>2870</v>
      </c>
      <c r="E15" s="161">
        <f>'Capital de giro'!D14+'Capital de giro'!E14</f>
        <v>3288.4</v>
      </c>
      <c r="F15" s="162">
        <f t="shared" si="1"/>
        <v>-1256.8</v>
      </c>
      <c r="G15" s="150"/>
      <c r="H15" s="165"/>
      <c r="I15" s="150"/>
      <c r="J15" s="151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>
      <c r="A16" s="150"/>
      <c r="B16" s="159" t="s">
        <v>175</v>
      </c>
      <c r="C16" s="160">
        <v>1632.15</v>
      </c>
      <c r="D16" s="161">
        <f>'Capital de giro'!C15</f>
        <v>10380</v>
      </c>
      <c r="E16" s="161">
        <f>'Capital de giro'!D15+'Capital de giro'!E15</f>
        <v>4082.15</v>
      </c>
      <c r="F16" s="162">
        <f t="shared" si="1"/>
        <v>4665.7</v>
      </c>
      <c r="G16" s="150"/>
      <c r="H16" s="150"/>
      <c r="I16" s="150"/>
      <c r="J16" s="151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>
      <c r="A17" s="150"/>
      <c r="B17" s="159" t="s">
        <v>176</v>
      </c>
      <c r="C17" s="160">
        <v>3211.3</v>
      </c>
      <c r="D17" s="161">
        <f>'Capital de giro'!C16</f>
        <v>3575</v>
      </c>
      <c r="E17" s="161">
        <f>'Capital de giro'!D16+'Capital de giro'!E16</f>
        <v>5661.3</v>
      </c>
      <c r="F17" s="162">
        <f t="shared" si="1"/>
        <v>-5297.6</v>
      </c>
      <c r="G17" s="150"/>
      <c r="H17" s="150"/>
      <c r="I17" s="150"/>
      <c r="J17" s="151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>
      <c r="A18" s="150"/>
      <c r="B18" s="159" t="s">
        <v>177</v>
      </c>
      <c r="C18" s="160">
        <v>1369.0</v>
      </c>
      <c r="D18" s="161">
        <f>'Capital de giro'!C17</f>
        <v>7975</v>
      </c>
      <c r="E18" s="161">
        <f>'Capital de giro'!D17+'Capital de giro'!E17</f>
        <v>3819</v>
      </c>
      <c r="F18" s="162">
        <f t="shared" si="1"/>
        <v>2787</v>
      </c>
      <c r="G18" s="150"/>
      <c r="H18" s="150"/>
      <c r="I18" s="150"/>
      <c r="J18" s="151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>
      <c r="A19" s="150"/>
      <c r="B19" s="159" t="s">
        <v>178</v>
      </c>
      <c r="C19" s="160">
        <v>1846.55</v>
      </c>
      <c r="D19" s="161">
        <f>'Capital de giro'!C18</f>
        <v>9040</v>
      </c>
      <c r="E19" s="161">
        <f>'Capital de giro'!D18+'Capital de giro'!E18</f>
        <v>4296.55</v>
      </c>
      <c r="F19" s="162">
        <f t="shared" si="1"/>
        <v>2896.9</v>
      </c>
      <c r="G19" s="150"/>
      <c r="H19" s="150"/>
      <c r="I19" s="150"/>
      <c r="J19" s="15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>
      <c r="A20" s="150"/>
      <c r="B20" s="159" t="s">
        <v>179</v>
      </c>
      <c r="C20" s="160">
        <v>1901.0</v>
      </c>
      <c r="D20" s="161">
        <f>'Capital de giro'!C19</f>
        <v>13460</v>
      </c>
      <c r="E20" s="161">
        <f>'Capital de giro'!D19+'Capital de giro'!E19</f>
        <v>4351</v>
      </c>
      <c r="F20" s="162">
        <f t="shared" si="1"/>
        <v>7208</v>
      </c>
      <c r="G20" s="150"/>
      <c r="H20" s="150"/>
      <c r="I20" s="150"/>
      <c r="J20" s="15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ht="15.75" customHeight="1">
      <c r="A21" s="150"/>
      <c r="B21" s="150"/>
      <c r="C21" s="150"/>
      <c r="D21" s="150"/>
      <c r="E21" s="150"/>
      <c r="F21" s="150"/>
      <c r="G21" s="150"/>
      <c r="H21" s="150"/>
      <c r="I21" s="150"/>
      <c r="J21" s="151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ht="15.75" customHeight="1">
      <c r="A22" s="150"/>
      <c r="B22" s="150"/>
      <c r="C22" s="150"/>
      <c r="D22" s="150"/>
      <c r="E22" s="150"/>
      <c r="F22" s="150"/>
      <c r="G22" s="150"/>
      <c r="H22" s="150"/>
      <c r="I22" s="150"/>
      <c r="J22" s="151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ht="15.75" customHeight="1">
      <c r="A23" s="150"/>
      <c r="B23" s="150"/>
      <c r="C23" s="150"/>
      <c r="D23" s="150"/>
      <c r="E23" s="150"/>
      <c r="F23" s="150"/>
      <c r="G23" s="150"/>
      <c r="H23" s="150"/>
      <c r="I23" s="150"/>
      <c r="J23" s="151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ht="15.75" customHeight="1">
      <c r="A24" s="150"/>
      <c r="B24" s="150"/>
      <c r="C24" s="150"/>
      <c r="D24" s="150"/>
      <c r="E24" s="150"/>
      <c r="F24" s="150"/>
      <c r="G24" s="150"/>
      <c r="H24" s="150"/>
      <c r="I24" s="150"/>
      <c r="J24" s="151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ht="15.75" customHeight="1">
      <c r="A25" s="150"/>
      <c r="B25" s="150"/>
      <c r="C25" s="150"/>
      <c r="D25" s="150"/>
      <c r="E25" s="150"/>
      <c r="F25" s="150"/>
      <c r="G25" s="150"/>
      <c r="H25" s="150"/>
      <c r="I25" s="150"/>
      <c r="J25" s="151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ht="15.75" customHeight="1">
      <c r="A26" s="150"/>
      <c r="B26" s="150"/>
      <c r="C26" s="150"/>
      <c r="D26" s="150"/>
      <c r="E26" s="150"/>
      <c r="F26" s="150"/>
      <c r="G26" s="150"/>
      <c r="H26" s="150"/>
      <c r="I26" s="150"/>
      <c r="J26" s="151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ht="15.75" customHeight="1">
      <c r="A27" s="150"/>
      <c r="B27" s="150"/>
      <c r="C27" s="150"/>
      <c r="D27" s="150"/>
      <c r="E27" s="150"/>
      <c r="F27" s="150"/>
      <c r="G27" s="150"/>
      <c r="H27" s="150"/>
      <c r="I27" s="150"/>
      <c r="J27" s="151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ht="15.75" customHeight="1">
      <c r="A28" s="150"/>
      <c r="B28" s="150"/>
      <c r="C28" s="150"/>
      <c r="D28" s="150"/>
      <c r="E28" s="150"/>
      <c r="F28" s="150"/>
      <c r="G28" s="150"/>
      <c r="H28" s="150"/>
      <c r="I28" s="150"/>
      <c r="J28" s="151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ht="15.75" customHeight="1">
      <c r="A29" s="150"/>
      <c r="B29" s="150"/>
      <c r="C29" s="150"/>
      <c r="D29" s="150"/>
      <c r="E29" s="150"/>
      <c r="F29" s="150"/>
      <c r="G29" s="150"/>
      <c r="H29" s="150"/>
      <c r="I29" s="150"/>
      <c r="J29" s="151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ht="15.75" customHeight="1">
      <c r="A30" s="150"/>
      <c r="B30" s="150"/>
      <c r="C30" s="150"/>
      <c r="D30" s="150"/>
      <c r="E30" s="150"/>
      <c r="F30" s="150"/>
      <c r="G30" s="150"/>
      <c r="H30" s="150"/>
      <c r="I30" s="150"/>
      <c r="J30" s="151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ht="15.75" customHeight="1">
      <c r="A31" s="150"/>
      <c r="B31" s="150"/>
      <c r="C31" s="150"/>
      <c r="D31" s="150"/>
      <c r="E31" s="150"/>
      <c r="F31" s="150"/>
      <c r="G31" s="150"/>
      <c r="H31" s="150"/>
      <c r="I31" s="150"/>
      <c r="J31" s="151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ht="15.75" customHeight="1">
      <c r="A32" s="150"/>
      <c r="B32" s="150"/>
      <c r="C32" s="150"/>
      <c r="D32" s="150"/>
      <c r="E32" s="150"/>
      <c r="F32" s="150"/>
      <c r="G32" s="150"/>
      <c r="H32" s="150"/>
      <c r="I32" s="150"/>
      <c r="J32" s="151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ht="15.75" customHeight="1">
      <c r="A33" s="150"/>
      <c r="B33" s="151"/>
      <c r="C33" s="151"/>
      <c r="D33" s="151"/>
      <c r="E33" s="151"/>
      <c r="F33" s="152"/>
      <c r="G33" s="150"/>
      <c r="H33" s="150"/>
      <c r="I33" s="150"/>
      <c r="J33" s="151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ht="15.75" customHeight="1">
      <c r="A34" s="150"/>
      <c r="B34" s="151"/>
      <c r="C34" s="151"/>
      <c r="D34" s="151"/>
      <c r="E34" s="151"/>
      <c r="F34" s="152"/>
      <c r="G34" s="150"/>
      <c r="H34" s="150"/>
      <c r="I34" s="150"/>
      <c r="J34" s="151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ht="15.75" customHeight="1">
      <c r="A35" s="150"/>
      <c r="B35" s="151"/>
      <c r="C35" s="151"/>
      <c r="D35" s="151"/>
      <c r="E35" s="151"/>
      <c r="F35" s="152"/>
      <c r="G35" s="150"/>
      <c r="H35" s="150"/>
      <c r="I35" s="150"/>
      <c r="J35" s="151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</row>
    <row r="36" ht="15.75" customHeight="1">
      <c r="A36" s="150"/>
      <c r="B36" s="151"/>
      <c r="C36" s="151"/>
      <c r="D36" s="151"/>
      <c r="E36" s="151"/>
      <c r="F36" s="152"/>
      <c r="G36" s="150"/>
      <c r="H36" s="150"/>
      <c r="I36" s="150"/>
      <c r="J36" s="151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</row>
    <row r="37" ht="15.75" customHeight="1">
      <c r="A37" s="150"/>
      <c r="B37" s="151"/>
      <c r="C37" s="151"/>
      <c r="D37" s="151"/>
      <c r="E37" s="151"/>
      <c r="F37" s="152"/>
      <c r="G37" s="150"/>
      <c r="H37" s="150"/>
      <c r="I37" s="150"/>
      <c r="J37" s="151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</row>
    <row r="38" ht="15.75" customHeight="1">
      <c r="A38" s="150"/>
      <c r="B38" s="151"/>
      <c r="C38" s="151"/>
      <c r="D38" s="151"/>
      <c r="E38" s="151"/>
      <c r="F38" s="152"/>
      <c r="G38" s="150"/>
      <c r="H38" s="150"/>
      <c r="I38" s="150"/>
      <c r="J38" s="151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</row>
    <row r="39" ht="15.75" customHeight="1">
      <c r="A39" s="150"/>
      <c r="B39" s="151"/>
      <c r="C39" s="151"/>
      <c r="D39" s="151"/>
      <c r="E39" s="151"/>
      <c r="F39" s="152"/>
      <c r="G39" s="150"/>
      <c r="H39" s="150"/>
      <c r="I39" s="150"/>
      <c r="J39" s="151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</row>
    <row r="40" ht="15.75" customHeight="1">
      <c r="A40" s="150"/>
      <c r="B40" s="151"/>
      <c r="C40" s="151"/>
      <c r="D40" s="151"/>
      <c r="E40" s="151"/>
      <c r="F40" s="152"/>
      <c r="G40" s="150"/>
      <c r="H40" s="150"/>
      <c r="I40" s="150"/>
      <c r="J40" s="151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</row>
    <row r="41" ht="15.75" customHeight="1">
      <c r="A41" s="150"/>
      <c r="B41" s="151"/>
      <c r="C41" s="151"/>
      <c r="D41" s="151"/>
      <c r="E41" s="151"/>
      <c r="F41" s="152"/>
      <c r="G41" s="150"/>
      <c r="H41" s="150"/>
      <c r="I41" s="150"/>
      <c r="J41" s="151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</row>
    <row r="42" ht="15.75" customHeight="1">
      <c r="A42" s="150"/>
      <c r="B42" s="151"/>
      <c r="C42" s="151"/>
      <c r="D42" s="151"/>
      <c r="E42" s="151"/>
      <c r="F42" s="152"/>
      <c r="G42" s="150"/>
      <c r="H42" s="150"/>
      <c r="I42" s="150"/>
      <c r="J42" s="151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</row>
    <row r="43" ht="15.75" customHeight="1">
      <c r="A43" s="150"/>
      <c r="B43" s="151"/>
      <c r="C43" s="151"/>
      <c r="D43" s="151"/>
      <c r="E43" s="151"/>
      <c r="F43" s="152"/>
      <c r="G43" s="150"/>
      <c r="H43" s="150"/>
      <c r="I43" s="150"/>
      <c r="J43" s="151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</row>
    <row r="44" ht="15.75" customHeight="1">
      <c r="A44" s="150"/>
      <c r="B44" s="151"/>
      <c r="C44" s="151"/>
      <c r="D44" s="151"/>
      <c r="E44" s="151"/>
      <c r="F44" s="152"/>
      <c r="G44" s="150"/>
      <c r="H44" s="150"/>
      <c r="I44" s="150"/>
      <c r="J44" s="151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</row>
    <row r="45" ht="15.75" customHeight="1">
      <c r="A45" s="150"/>
      <c r="B45" s="151"/>
      <c r="C45" s="151"/>
      <c r="D45" s="151"/>
      <c r="E45" s="151"/>
      <c r="F45" s="152"/>
      <c r="G45" s="150"/>
      <c r="H45" s="150"/>
      <c r="I45" s="150"/>
      <c r="J45" s="151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</row>
    <row r="46" ht="15.75" customHeight="1">
      <c r="A46" s="150"/>
      <c r="B46" s="151"/>
      <c r="C46" s="151"/>
      <c r="D46" s="151"/>
      <c r="E46" s="151"/>
      <c r="F46" s="152"/>
      <c r="G46" s="150"/>
      <c r="H46" s="150"/>
      <c r="I46" s="150"/>
      <c r="J46" s="151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</row>
    <row r="47" ht="15.75" customHeight="1">
      <c r="A47" s="150"/>
      <c r="B47" s="151"/>
      <c r="C47" s="151"/>
      <c r="D47" s="151"/>
      <c r="E47" s="151"/>
      <c r="F47" s="152"/>
      <c r="G47" s="150"/>
      <c r="H47" s="150"/>
      <c r="I47" s="150"/>
      <c r="J47" s="151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</row>
    <row r="48" ht="15.75" customHeight="1">
      <c r="A48" s="150"/>
      <c r="B48" s="151"/>
      <c r="C48" s="151"/>
      <c r="D48" s="151"/>
      <c r="E48" s="151"/>
      <c r="F48" s="152"/>
      <c r="G48" s="150"/>
      <c r="H48" s="150"/>
      <c r="I48" s="150"/>
      <c r="J48" s="151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</row>
    <row r="49" ht="15.75" customHeight="1">
      <c r="A49" s="150"/>
      <c r="B49" s="151"/>
      <c r="C49" s="151"/>
      <c r="D49" s="151"/>
      <c r="E49" s="151"/>
      <c r="F49" s="152"/>
      <c r="G49" s="150"/>
      <c r="H49" s="150"/>
      <c r="I49" s="150"/>
      <c r="J49" s="151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</row>
    <row r="50" ht="15.75" customHeight="1">
      <c r="A50" s="150"/>
      <c r="B50" s="151"/>
      <c r="C50" s="151"/>
      <c r="D50" s="151"/>
      <c r="E50" s="151"/>
      <c r="F50" s="152"/>
      <c r="G50" s="150"/>
      <c r="H50" s="150"/>
      <c r="I50" s="150"/>
      <c r="J50" s="151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</row>
    <row r="51" ht="15.75" customHeight="1">
      <c r="A51" s="150"/>
      <c r="B51" s="151"/>
      <c r="C51" s="151"/>
      <c r="D51" s="151"/>
      <c r="E51" s="151"/>
      <c r="F51" s="152"/>
      <c r="G51" s="150"/>
      <c r="H51" s="150"/>
      <c r="I51" s="150"/>
      <c r="J51" s="151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</row>
    <row r="52" ht="15.75" customHeight="1">
      <c r="A52" s="150"/>
      <c r="B52" s="151"/>
      <c r="C52" s="151"/>
      <c r="D52" s="151"/>
      <c r="E52" s="151"/>
      <c r="F52" s="152"/>
      <c r="G52" s="150"/>
      <c r="H52" s="150"/>
      <c r="I52" s="150"/>
      <c r="J52" s="151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</row>
    <row r="53" ht="15.75" customHeight="1">
      <c r="A53" s="150"/>
      <c r="B53" s="151"/>
      <c r="C53" s="151"/>
      <c r="D53" s="151"/>
      <c r="E53" s="151"/>
      <c r="F53" s="152"/>
      <c r="G53" s="150"/>
      <c r="H53" s="150"/>
      <c r="I53" s="150"/>
      <c r="J53" s="151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</row>
    <row r="54" ht="15.75" customHeight="1">
      <c r="A54" s="150"/>
      <c r="B54" s="151"/>
      <c r="C54" s="151"/>
      <c r="D54" s="151"/>
      <c r="E54" s="151"/>
      <c r="F54" s="152"/>
      <c r="G54" s="150"/>
      <c r="H54" s="150"/>
      <c r="I54" s="150"/>
      <c r="J54" s="151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</row>
    <row r="55" ht="15.75" customHeight="1">
      <c r="A55" s="150"/>
      <c r="B55" s="151"/>
      <c r="C55" s="151"/>
      <c r="D55" s="151"/>
      <c r="E55" s="151"/>
      <c r="F55" s="152"/>
      <c r="G55" s="150"/>
      <c r="H55" s="150"/>
      <c r="I55" s="150"/>
      <c r="J55" s="151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</row>
    <row r="56" ht="15.75" customHeight="1">
      <c r="A56" s="150"/>
      <c r="B56" s="151"/>
      <c r="C56" s="151"/>
      <c r="D56" s="151"/>
      <c r="E56" s="151"/>
      <c r="F56" s="152"/>
      <c r="G56" s="150"/>
      <c r="H56" s="150"/>
      <c r="I56" s="150"/>
      <c r="J56" s="151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</row>
    <row r="57" ht="15.75" customHeight="1">
      <c r="A57" s="150"/>
      <c r="B57" s="151"/>
      <c r="C57" s="151"/>
      <c r="D57" s="151"/>
      <c r="E57" s="151"/>
      <c r="F57" s="152"/>
      <c r="G57" s="150"/>
      <c r="H57" s="150"/>
      <c r="I57" s="150"/>
      <c r="J57" s="151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</row>
    <row r="58" ht="15.75" customHeight="1">
      <c r="A58" s="150"/>
      <c r="B58" s="151"/>
      <c r="C58" s="151"/>
      <c r="D58" s="151"/>
      <c r="E58" s="151"/>
      <c r="F58" s="152"/>
      <c r="G58" s="150"/>
      <c r="H58" s="150"/>
      <c r="I58" s="150"/>
      <c r="J58" s="151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</row>
    <row r="59" ht="15.75" customHeight="1">
      <c r="A59" s="150"/>
      <c r="B59" s="151"/>
      <c r="C59" s="151"/>
      <c r="D59" s="151"/>
      <c r="E59" s="151"/>
      <c r="F59" s="152"/>
      <c r="G59" s="150"/>
      <c r="H59" s="150"/>
      <c r="I59" s="150"/>
      <c r="J59" s="151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</row>
    <row r="60" ht="15.75" customHeight="1">
      <c r="A60" s="150"/>
      <c r="B60" s="151"/>
      <c r="C60" s="151"/>
      <c r="D60" s="151"/>
      <c r="E60" s="151"/>
      <c r="F60" s="152"/>
      <c r="G60" s="150"/>
      <c r="H60" s="150"/>
      <c r="I60" s="150"/>
      <c r="J60" s="151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</row>
    <row r="61" ht="15.75" customHeight="1">
      <c r="A61" s="150"/>
      <c r="B61" s="151"/>
      <c r="C61" s="151"/>
      <c r="D61" s="151"/>
      <c r="E61" s="151"/>
      <c r="F61" s="152"/>
      <c r="G61" s="150"/>
      <c r="H61" s="150"/>
      <c r="I61" s="150"/>
      <c r="J61" s="151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</row>
    <row r="62" ht="15.75" customHeight="1">
      <c r="A62" s="150"/>
      <c r="B62" s="151"/>
      <c r="C62" s="151"/>
      <c r="D62" s="151"/>
      <c r="E62" s="151"/>
      <c r="F62" s="152"/>
      <c r="G62" s="150"/>
      <c r="H62" s="150"/>
      <c r="I62" s="150"/>
      <c r="J62" s="151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</row>
    <row r="63" ht="15.75" customHeight="1">
      <c r="A63" s="150"/>
      <c r="B63" s="151"/>
      <c r="C63" s="151"/>
      <c r="D63" s="151"/>
      <c r="E63" s="151"/>
      <c r="F63" s="152"/>
      <c r="G63" s="150"/>
      <c r="H63" s="150"/>
      <c r="I63" s="150"/>
      <c r="J63" s="151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</row>
    <row r="64" ht="15.75" customHeight="1">
      <c r="A64" s="150"/>
      <c r="B64" s="151"/>
      <c r="C64" s="151"/>
      <c r="D64" s="151"/>
      <c r="E64" s="151"/>
      <c r="F64" s="152"/>
      <c r="G64" s="150"/>
      <c r="H64" s="150"/>
      <c r="I64" s="150"/>
      <c r="J64" s="151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</row>
    <row r="65" ht="15.75" customHeight="1">
      <c r="A65" s="150"/>
      <c r="B65" s="151"/>
      <c r="C65" s="151"/>
      <c r="D65" s="151"/>
      <c r="E65" s="151"/>
      <c r="F65" s="152"/>
      <c r="G65" s="150"/>
      <c r="H65" s="150"/>
      <c r="I65" s="150"/>
      <c r="J65" s="151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</row>
    <row r="66" ht="15.75" customHeight="1">
      <c r="A66" s="150"/>
      <c r="B66" s="151"/>
      <c r="C66" s="151"/>
      <c r="D66" s="151"/>
      <c r="E66" s="151"/>
      <c r="F66" s="152"/>
      <c r="G66" s="150"/>
      <c r="H66" s="150"/>
      <c r="I66" s="150"/>
      <c r="J66" s="151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</row>
    <row r="67" ht="15.75" customHeight="1">
      <c r="A67" s="150"/>
      <c r="B67" s="151"/>
      <c r="C67" s="151"/>
      <c r="D67" s="151"/>
      <c r="E67" s="151"/>
      <c r="F67" s="152"/>
      <c r="G67" s="150"/>
      <c r="H67" s="150"/>
      <c r="I67" s="150"/>
      <c r="J67" s="151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</row>
    <row r="68" ht="15.75" customHeight="1">
      <c r="A68" s="150"/>
      <c r="B68" s="151"/>
      <c r="C68" s="151"/>
      <c r="D68" s="151"/>
      <c r="E68" s="151"/>
      <c r="F68" s="152"/>
      <c r="G68" s="150"/>
      <c r="H68" s="150"/>
      <c r="I68" s="150"/>
      <c r="J68" s="151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</row>
    <row r="69" ht="15.75" customHeight="1">
      <c r="A69" s="150"/>
      <c r="B69" s="151"/>
      <c r="C69" s="151"/>
      <c r="D69" s="151"/>
      <c r="E69" s="151"/>
      <c r="F69" s="152"/>
      <c r="G69" s="150"/>
      <c r="H69" s="150"/>
      <c r="I69" s="150"/>
      <c r="J69" s="151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</row>
    <row r="70" ht="15.75" customHeight="1">
      <c r="A70" s="150"/>
      <c r="B70" s="151"/>
      <c r="C70" s="151"/>
      <c r="D70" s="151"/>
      <c r="E70" s="151"/>
      <c r="F70" s="152"/>
      <c r="G70" s="150"/>
      <c r="H70" s="150"/>
      <c r="I70" s="150"/>
      <c r="J70" s="151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</row>
    <row r="71" ht="15.75" customHeight="1">
      <c r="A71" s="150"/>
      <c r="B71" s="151"/>
      <c r="C71" s="151"/>
      <c r="D71" s="151"/>
      <c r="E71" s="151"/>
      <c r="F71" s="152"/>
      <c r="G71" s="150"/>
      <c r="H71" s="150"/>
      <c r="I71" s="150"/>
      <c r="J71" s="151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</row>
    <row r="72" ht="15.75" customHeight="1">
      <c r="A72" s="150"/>
      <c r="B72" s="151"/>
      <c r="C72" s="151"/>
      <c r="D72" s="151"/>
      <c r="E72" s="151"/>
      <c r="F72" s="152"/>
      <c r="G72" s="150"/>
      <c r="H72" s="150"/>
      <c r="I72" s="150"/>
      <c r="J72" s="151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</row>
    <row r="73" ht="15.75" customHeight="1">
      <c r="A73" s="150"/>
      <c r="B73" s="151"/>
      <c r="C73" s="151"/>
      <c r="D73" s="151"/>
      <c r="E73" s="151"/>
      <c r="F73" s="152"/>
      <c r="G73" s="150"/>
      <c r="H73" s="150"/>
      <c r="I73" s="150"/>
      <c r="J73" s="151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</row>
    <row r="74" ht="15.75" customHeight="1">
      <c r="A74" s="150"/>
      <c r="B74" s="151"/>
      <c r="C74" s="151"/>
      <c r="D74" s="151"/>
      <c r="E74" s="151"/>
      <c r="F74" s="152"/>
      <c r="G74" s="150"/>
      <c r="H74" s="150"/>
      <c r="I74" s="150"/>
      <c r="J74" s="151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</row>
    <row r="75" ht="15.75" customHeight="1">
      <c r="A75" s="150"/>
      <c r="B75" s="151"/>
      <c r="C75" s="151"/>
      <c r="D75" s="151"/>
      <c r="E75" s="151"/>
      <c r="F75" s="152"/>
      <c r="G75" s="150"/>
      <c r="H75" s="150"/>
      <c r="I75" s="150"/>
      <c r="J75" s="151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</row>
    <row r="76" ht="15.75" customHeight="1">
      <c r="A76" s="150"/>
      <c r="B76" s="151"/>
      <c r="C76" s="151"/>
      <c r="D76" s="151"/>
      <c r="E76" s="151"/>
      <c r="F76" s="152"/>
      <c r="G76" s="150"/>
      <c r="H76" s="150"/>
      <c r="I76" s="150"/>
      <c r="J76" s="151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</row>
    <row r="77" ht="15.75" customHeight="1">
      <c r="A77" s="150"/>
      <c r="B77" s="151"/>
      <c r="C77" s="151"/>
      <c r="D77" s="151"/>
      <c r="E77" s="151"/>
      <c r="F77" s="152"/>
      <c r="G77" s="150"/>
      <c r="H77" s="150"/>
      <c r="I77" s="150"/>
      <c r="J77" s="151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</row>
    <row r="78" ht="15.75" customHeight="1">
      <c r="A78" s="150"/>
      <c r="B78" s="151"/>
      <c r="C78" s="151"/>
      <c r="D78" s="151"/>
      <c r="E78" s="151"/>
      <c r="F78" s="152"/>
      <c r="G78" s="150"/>
      <c r="H78" s="150"/>
      <c r="I78" s="150"/>
      <c r="J78" s="151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</row>
    <row r="79" ht="15.75" customHeight="1">
      <c r="A79" s="150"/>
      <c r="B79" s="151"/>
      <c r="C79" s="151"/>
      <c r="D79" s="151"/>
      <c r="E79" s="151"/>
      <c r="F79" s="152"/>
      <c r="G79" s="150"/>
      <c r="H79" s="150"/>
      <c r="I79" s="150"/>
      <c r="J79" s="151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</row>
    <row r="80" ht="15.75" customHeight="1">
      <c r="A80" s="150"/>
      <c r="B80" s="151"/>
      <c r="C80" s="151"/>
      <c r="D80" s="151"/>
      <c r="E80" s="151"/>
      <c r="F80" s="152"/>
      <c r="G80" s="150"/>
      <c r="H80" s="150"/>
      <c r="I80" s="150"/>
      <c r="J80" s="151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</row>
    <row r="81" ht="15.75" customHeight="1">
      <c r="A81" s="150"/>
      <c r="B81" s="151"/>
      <c r="C81" s="151"/>
      <c r="D81" s="151"/>
      <c r="E81" s="151"/>
      <c r="F81" s="152"/>
      <c r="G81" s="150"/>
      <c r="H81" s="150"/>
      <c r="I81" s="150"/>
      <c r="J81" s="151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</row>
    <row r="82" ht="15.75" customHeight="1">
      <c r="A82" s="150"/>
      <c r="B82" s="151"/>
      <c r="C82" s="151"/>
      <c r="D82" s="151"/>
      <c r="E82" s="151"/>
      <c r="F82" s="152"/>
      <c r="G82" s="150"/>
      <c r="H82" s="150"/>
      <c r="I82" s="150"/>
      <c r="J82" s="151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</row>
    <row r="83" ht="15.75" customHeight="1">
      <c r="A83" s="150"/>
      <c r="B83" s="151"/>
      <c r="C83" s="151"/>
      <c r="D83" s="151"/>
      <c r="E83" s="151"/>
      <c r="F83" s="152"/>
      <c r="G83" s="150"/>
      <c r="H83" s="150"/>
      <c r="I83" s="150"/>
      <c r="J83" s="151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</row>
    <row r="84" ht="15.75" customHeight="1">
      <c r="A84" s="150"/>
      <c r="B84" s="151"/>
      <c r="C84" s="151"/>
      <c r="D84" s="151"/>
      <c r="E84" s="151"/>
      <c r="F84" s="152"/>
      <c r="G84" s="150"/>
      <c r="H84" s="150"/>
      <c r="I84" s="150"/>
      <c r="J84" s="151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</row>
    <row r="85" ht="15.75" customHeight="1">
      <c r="A85" s="150"/>
      <c r="B85" s="151"/>
      <c r="C85" s="151"/>
      <c r="D85" s="151"/>
      <c r="E85" s="151"/>
      <c r="F85" s="152"/>
      <c r="G85" s="150"/>
      <c r="H85" s="150"/>
      <c r="I85" s="150"/>
      <c r="J85" s="151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</row>
    <row r="86" ht="15.75" customHeight="1">
      <c r="A86" s="150"/>
      <c r="B86" s="151"/>
      <c r="C86" s="151"/>
      <c r="D86" s="151"/>
      <c r="E86" s="151"/>
      <c r="F86" s="152"/>
      <c r="G86" s="150"/>
      <c r="H86" s="150"/>
      <c r="I86" s="150"/>
      <c r="J86" s="151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</row>
    <row r="87" ht="15.75" customHeight="1">
      <c r="A87" s="150"/>
      <c r="B87" s="151"/>
      <c r="C87" s="151"/>
      <c r="D87" s="151"/>
      <c r="E87" s="151"/>
      <c r="F87" s="152"/>
      <c r="G87" s="150"/>
      <c r="H87" s="150"/>
      <c r="I87" s="150"/>
      <c r="J87" s="151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</row>
    <row r="88" ht="15.75" customHeight="1">
      <c r="A88" s="150"/>
      <c r="B88" s="151"/>
      <c r="C88" s="151"/>
      <c r="D88" s="151"/>
      <c r="E88" s="151"/>
      <c r="F88" s="152"/>
      <c r="G88" s="150"/>
      <c r="H88" s="150"/>
      <c r="I88" s="150"/>
      <c r="J88" s="151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</row>
    <row r="89" ht="15.75" customHeight="1">
      <c r="A89" s="150"/>
      <c r="B89" s="151"/>
      <c r="C89" s="151"/>
      <c r="D89" s="151"/>
      <c r="E89" s="151"/>
      <c r="F89" s="152"/>
      <c r="G89" s="150"/>
      <c r="H89" s="150"/>
      <c r="I89" s="150"/>
      <c r="J89" s="151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</row>
    <row r="90" ht="15.75" customHeight="1">
      <c r="A90" s="150"/>
      <c r="B90" s="151"/>
      <c r="C90" s="151"/>
      <c r="D90" s="151"/>
      <c r="E90" s="151"/>
      <c r="F90" s="152"/>
      <c r="G90" s="150"/>
      <c r="H90" s="150"/>
      <c r="I90" s="150"/>
      <c r="J90" s="151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</row>
    <row r="91" ht="15.75" customHeight="1">
      <c r="A91" s="150"/>
      <c r="B91" s="151"/>
      <c r="C91" s="151"/>
      <c r="D91" s="151"/>
      <c r="E91" s="151"/>
      <c r="F91" s="152"/>
      <c r="G91" s="150"/>
      <c r="H91" s="150"/>
      <c r="I91" s="150"/>
      <c r="J91" s="151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</row>
    <row r="92" ht="15.75" customHeight="1">
      <c r="A92" s="150"/>
      <c r="B92" s="151"/>
      <c r="C92" s="151"/>
      <c r="D92" s="151"/>
      <c r="E92" s="151"/>
      <c r="F92" s="152"/>
      <c r="G92" s="150"/>
      <c r="H92" s="150"/>
      <c r="I92" s="150"/>
      <c r="J92" s="151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</row>
    <row r="93" ht="15.75" customHeight="1">
      <c r="A93" s="150"/>
      <c r="B93" s="151"/>
      <c r="C93" s="151"/>
      <c r="D93" s="151"/>
      <c r="E93" s="151"/>
      <c r="F93" s="152"/>
      <c r="G93" s="150"/>
      <c r="H93" s="150"/>
      <c r="I93" s="150"/>
      <c r="J93" s="151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</row>
    <row r="94" ht="15.75" customHeight="1">
      <c r="A94" s="150"/>
      <c r="B94" s="151"/>
      <c r="C94" s="151"/>
      <c r="D94" s="151"/>
      <c r="E94" s="151"/>
      <c r="F94" s="152"/>
      <c r="G94" s="150"/>
      <c r="H94" s="150"/>
      <c r="I94" s="150"/>
      <c r="J94" s="151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</row>
    <row r="95" ht="15.75" customHeight="1">
      <c r="A95" s="150"/>
      <c r="B95" s="151"/>
      <c r="C95" s="151"/>
      <c r="D95" s="151"/>
      <c r="E95" s="151"/>
      <c r="F95" s="152"/>
      <c r="G95" s="150"/>
      <c r="H95" s="150"/>
      <c r="I95" s="150"/>
      <c r="J95" s="151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</row>
    <row r="96" ht="15.75" customHeight="1">
      <c r="A96" s="150"/>
      <c r="B96" s="151"/>
      <c r="C96" s="151"/>
      <c r="D96" s="151"/>
      <c r="E96" s="151"/>
      <c r="F96" s="152"/>
      <c r="G96" s="150"/>
      <c r="H96" s="150"/>
      <c r="I96" s="150"/>
      <c r="J96" s="151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</row>
    <row r="97" ht="15.75" customHeight="1">
      <c r="A97" s="150"/>
      <c r="B97" s="151"/>
      <c r="C97" s="151"/>
      <c r="D97" s="151"/>
      <c r="E97" s="151"/>
      <c r="F97" s="152"/>
      <c r="G97" s="150"/>
      <c r="H97" s="150"/>
      <c r="I97" s="150"/>
      <c r="J97" s="151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</row>
    <row r="98" ht="15.75" customHeight="1">
      <c r="A98" s="150"/>
      <c r="B98" s="151"/>
      <c r="C98" s="151"/>
      <c r="D98" s="151"/>
      <c r="E98" s="151"/>
      <c r="F98" s="152"/>
      <c r="G98" s="150"/>
      <c r="H98" s="150"/>
      <c r="I98" s="150"/>
      <c r="J98" s="151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</row>
    <row r="99" ht="15.75" customHeight="1">
      <c r="A99" s="150"/>
      <c r="B99" s="151"/>
      <c r="C99" s="151"/>
      <c r="D99" s="151"/>
      <c r="E99" s="151"/>
      <c r="F99" s="152"/>
      <c r="G99" s="150"/>
      <c r="H99" s="150"/>
      <c r="I99" s="150"/>
      <c r="J99" s="151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</row>
    <row r="100" ht="15.75" customHeight="1">
      <c r="A100" s="150"/>
      <c r="B100" s="151"/>
      <c r="C100" s="151"/>
      <c r="D100" s="151"/>
      <c r="E100" s="151"/>
      <c r="F100" s="152"/>
      <c r="G100" s="150"/>
      <c r="H100" s="150"/>
      <c r="I100" s="150"/>
      <c r="J100" s="151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</row>
    <row r="101" ht="15.75" customHeight="1">
      <c r="A101" s="150"/>
      <c r="B101" s="151"/>
      <c r="C101" s="151"/>
      <c r="D101" s="151"/>
      <c r="E101" s="151"/>
      <c r="F101" s="152"/>
      <c r="G101" s="150"/>
      <c r="H101" s="150"/>
      <c r="I101" s="150"/>
      <c r="J101" s="151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</row>
    <row r="102" ht="15.75" customHeight="1">
      <c r="A102" s="150"/>
      <c r="B102" s="151"/>
      <c r="C102" s="151"/>
      <c r="D102" s="151"/>
      <c r="E102" s="151"/>
      <c r="F102" s="152"/>
      <c r="G102" s="150"/>
      <c r="H102" s="150"/>
      <c r="I102" s="150"/>
      <c r="J102" s="151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</row>
    <row r="103" ht="15.75" customHeight="1">
      <c r="A103" s="150"/>
      <c r="B103" s="151"/>
      <c r="C103" s="151"/>
      <c r="D103" s="151"/>
      <c r="E103" s="151"/>
      <c r="F103" s="152"/>
      <c r="G103" s="150"/>
      <c r="H103" s="150"/>
      <c r="I103" s="150"/>
      <c r="J103" s="151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</row>
    <row r="104" ht="15.75" customHeight="1">
      <c r="A104" s="150"/>
      <c r="B104" s="151"/>
      <c r="C104" s="151"/>
      <c r="D104" s="151"/>
      <c r="E104" s="151"/>
      <c r="F104" s="152"/>
      <c r="G104" s="150"/>
      <c r="H104" s="150"/>
      <c r="I104" s="150"/>
      <c r="J104" s="151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</row>
    <row r="105" ht="15.75" customHeight="1">
      <c r="A105" s="150"/>
      <c r="B105" s="151"/>
      <c r="C105" s="151"/>
      <c r="D105" s="151"/>
      <c r="E105" s="151"/>
      <c r="F105" s="152"/>
      <c r="G105" s="150"/>
      <c r="H105" s="150"/>
      <c r="I105" s="150"/>
      <c r="J105" s="151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</row>
    <row r="106" ht="15.75" customHeight="1">
      <c r="A106" s="150"/>
      <c r="B106" s="151"/>
      <c r="C106" s="151"/>
      <c r="D106" s="151"/>
      <c r="E106" s="151"/>
      <c r="F106" s="152"/>
      <c r="G106" s="150"/>
      <c r="H106" s="150"/>
      <c r="I106" s="150"/>
      <c r="J106" s="151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</row>
    <row r="107" ht="15.75" customHeight="1">
      <c r="A107" s="150"/>
      <c r="B107" s="151"/>
      <c r="C107" s="151"/>
      <c r="D107" s="151"/>
      <c r="E107" s="151"/>
      <c r="F107" s="152"/>
      <c r="G107" s="150"/>
      <c r="H107" s="150"/>
      <c r="I107" s="150"/>
      <c r="J107" s="151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</row>
    <row r="108" ht="15.75" customHeight="1">
      <c r="A108" s="150"/>
      <c r="B108" s="151"/>
      <c r="C108" s="151"/>
      <c r="D108" s="151"/>
      <c r="E108" s="151"/>
      <c r="F108" s="152"/>
      <c r="G108" s="150"/>
      <c r="H108" s="150"/>
      <c r="I108" s="150"/>
      <c r="J108" s="151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</row>
    <row r="109" ht="15.75" customHeight="1">
      <c r="A109" s="150"/>
      <c r="B109" s="151"/>
      <c r="C109" s="151"/>
      <c r="D109" s="151"/>
      <c r="E109" s="151"/>
      <c r="F109" s="152"/>
      <c r="G109" s="150"/>
      <c r="H109" s="150"/>
      <c r="I109" s="150"/>
      <c r="J109" s="151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</row>
    <row r="110" ht="15.75" customHeight="1">
      <c r="A110" s="150"/>
      <c r="B110" s="151"/>
      <c r="C110" s="151"/>
      <c r="D110" s="151"/>
      <c r="E110" s="151"/>
      <c r="F110" s="152"/>
      <c r="G110" s="150"/>
      <c r="H110" s="150"/>
      <c r="I110" s="150"/>
      <c r="J110" s="151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</row>
    <row r="111" ht="15.75" customHeight="1">
      <c r="A111" s="150"/>
      <c r="B111" s="151"/>
      <c r="C111" s="151"/>
      <c r="D111" s="151"/>
      <c r="E111" s="151"/>
      <c r="F111" s="152"/>
      <c r="G111" s="150"/>
      <c r="H111" s="150"/>
      <c r="I111" s="150"/>
      <c r="J111" s="151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</row>
    <row r="112" ht="15.75" customHeight="1">
      <c r="A112" s="150"/>
      <c r="B112" s="151"/>
      <c r="C112" s="151"/>
      <c r="D112" s="151"/>
      <c r="E112" s="151"/>
      <c r="F112" s="152"/>
      <c r="G112" s="150"/>
      <c r="H112" s="150"/>
      <c r="I112" s="150"/>
      <c r="J112" s="151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</row>
    <row r="113" ht="15.75" customHeight="1">
      <c r="A113" s="150"/>
      <c r="B113" s="151"/>
      <c r="C113" s="151"/>
      <c r="D113" s="151"/>
      <c r="E113" s="151"/>
      <c r="F113" s="152"/>
      <c r="G113" s="150"/>
      <c r="H113" s="150"/>
      <c r="I113" s="150"/>
      <c r="J113" s="151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</row>
    <row r="114" ht="15.75" customHeight="1">
      <c r="A114" s="150"/>
      <c r="B114" s="151"/>
      <c r="C114" s="151"/>
      <c r="D114" s="151"/>
      <c r="E114" s="151"/>
      <c r="F114" s="152"/>
      <c r="G114" s="150"/>
      <c r="H114" s="150"/>
      <c r="I114" s="150"/>
      <c r="J114" s="151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</row>
    <row r="115" ht="15.75" customHeight="1">
      <c r="A115" s="150"/>
      <c r="B115" s="151"/>
      <c r="C115" s="151"/>
      <c r="D115" s="151"/>
      <c r="E115" s="151"/>
      <c r="F115" s="152"/>
      <c r="G115" s="150"/>
      <c r="H115" s="150"/>
      <c r="I115" s="150"/>
      <c r="J115" s="151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</row>
    <row r="116" ht="15.75" customHeight="1">
      <c r="A116" s="150"/>
      <c r="B116" s="151"/>
      <c r="C116" s="151"/>
      <c r="D116" s="151"/>
      <c r="E116" s="151"/>
      <c r="F116" s="152"/>
      <c r="G116" s="150"/>
      <c r="H116" s="150"/>
      <c r="I116" s="150"/>
      <c r="J116" s="151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</row>
    <row r="117" ht="15.75" customHeight="1">
      <c r="A117" s="150"/>
      <c r="B117" s="151"/>
      <c r="C117" s="151"/>
      <c r="D117" s="151"/>
      <c r="E117" s="151"/>
      <c r="F117" s="152"/>
      <c r="G117" s="150"/>
      <c r="H117" s="150"/>
      <c r="I117" s="150"/>
      <c r="J117" s="151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</row>
    <row r="118" ht="15.75" customHeight="1">
      <c r="A118" s="150"/>
      <c r="B118" s="151"/>
      <c r="C118" s="151"/>
      <c r="D118" s="151"/>
      <c r="E118" s="151"/>
      <c r="F118" s="152"/>
      <c r="G118" s="150"/>
      <c r="H118" s="150"/>
      <c r="I118" s="150"/>
      <c r="J118" s="151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</row>
    <row r="119" ht="15.75" customHeight="1">
      <c r="A119" s="150"/>
      <c r="B119" s="151"/>
      <c r="C119" s="151"/>
      <c r="D119" s="151"/>
      <c r="E119" s="151"/>
      <c r="F119" s="152"/>
      <c r="G119" s="150"/>
      <c r="H119" s="150"/>
      <c r="I119" s="150"/>
      <c r="J119" s="151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</row>
    <row r="120" ht="15.75" customHeight="1">
      <c r="A120" s="150"/>
      <c r="B120" s="151"/>
      <c r="C120" s="151"/>
      <c r="D120" s="151"/>
      <c r="E120" s="151"/>
      <c r="F120" s="152"/>
      <c r="G120" s="150"/>
      <c r="H120" s="150"/>
      <c r="I120" s="150"/>
      <c r="J120" s="151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</row>
    <row r="121" ht="15.75" customHeight="1">
      <c r="A121" s="150"/>
      <c r="B121" s="151"/>
      <c r="C121" s="151"/>
      <c r="D121" s="151"/>
      <c r="E121" s="151"/>
      <c r="F121" s="152"/>
      <c r="G121" s="150"/>
      <c r="H121" s="150"/>
      <c r="I121" s="150"/>
      <c r="J121" s="151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</row>
    <row r="122" ht="15.75" customHeight="1">
      <c r="A122" s="150"/>
      <c r="B122" s="151"/>
      <c r="C122" s="151"/>
      <c r="D122" s="151"/>
      <c r="E122" s="151"/>
      <c r="F122" s="152"/>
      <c r="G122" s="150"/>
      <c r="H122" s="150"/>
      <c r="I122" s="150"/>
      <c r="J122" s="151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</row>
    <row r="123" ht="15.75" customHeight="1">
      <c r="A123" s="150"/>
      <c r="B123" s="151"/>
      <c r="C123" s="151"/>
      <c r="D123" s="151"/>
      <c r="E123" s="151"/>
      <c r="F123" s="152"/>
      <c r="G123" s="150"/>
      <c r="H123" s="150"/>
      <c r="I123" s="150"/>
      <c r="J123" s="151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</row>
    <row r="124" ht="15.75" customHeight="1">
      <c r="A124" s="150"/>
      <c r="B124" s="151"/>
      <c r="C124" s="151"/>
      <c r="D124" s="151"/>
      <c r="E124" s="151"/>
      <c r="F124" s="152"/>
      <c r="G124" s="150"/>
      <c r="H124" s="150"/>
      <c r="I124" s="150"/>
      <c r="J124" s="151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</row>
    <row r="125" ht="15.75" customHeight="1">
      <c r="A125" s="150"/>
      <c r="B125" s="151"/>
      <c r="C125" s="151"/>
      <c r="D125" s="151"/>
      <c r="E125" s="151"/>
      <c r="F125" s="152"/>
      <c r="G125" s="150"/>
      <c r="H125" s="150"/>
      <c r="I125" s="150"/>
      <c r="J125" s="151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</row>
    <row r="126" ht="15.75" customHeight="1">
      <c r="A126" s="150"/>
      <c r="B126" s="151"/>
      <c r="C126" s="151"/>
      <c r="D126" s="151"/>
      <c r="E126" s="151"/>
      <c r="F126" s="152"/>
      <c r="G126" s="150"/>
      <c r="H126" s="150"/>
      <c r="I126" s="150"/>
      <c r="J126" s="151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</row>
    <row r="127" ht="15.75" customHeight="1">
      <c r="A127" s="150"/>
      <c r="B127" s="151"/>
      <c r="C127" s="151"/>
      <c r="D127" s="151"/>
      <c r="E127" s="151"/>
      <c r="F127" s="152"/>
      <c r="G127" s="150"/>
      <c r="H127" s="150"/>
      <c r="I127" s="150"/>
      <c r="J127" s="151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</row>
    <row r="128" ht="15.75" customHeight="1">
      <c r="A128" s="150"/>
      <c r="B128" s="151"/>
      <c r="C128" s="151"/>
      <c r="D128" s="151"/>
      <c r="E128" s="151"/>
      <c r="F128" s="152"/>
      <c r="G128" s="150"/>
      <c r="H128" s="150"/>
      <c r="I128" s="150"/>
      <c r="J128" s="151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</row>
    <row r="129" ht="15.75" customHeight="1">
      <c r="A129" s="150"/>
      <c r="B129" s="151"/>
      <c r="C129" s="151"/>
      <c r="D129" s="151"/>
      <c r="E129" s="151"/>
      <c r="F129" s="152"/>
      <c r="G129" s="150"/>
      <c r="H129" s="150"/>
      <c r="I129" s="150"/>
      <c r="J129" s="151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</row>
    <row r="130" ht="15.75" customHeight="1">
      <c r="A130" s="150"/>
      <c r="B130" s="151"/>
      <c r="C130" s="151"/>
      <c r="D130" s="151"/>
      <c r="E130" s="151"/>
      <c r="F130" s="152"/>
      <c r="G130" s="150"/>
      <c r="H130" s="150"/>
      <c r="I130" s="150"/>
      <c r="J130" s="151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</row>
    <row r="131" ht="15.75" customHeight="1">
      <c r="A131" s="150"/>
      <c r="B131" s="151"/>
      <c r="C131" s="151"/>
      <c r="D131" s="151"/>
      <c r="E131" s="151"/>
      <c r="F131" s="152"/>
      <c r="G131" s="150"/>
      <c r="H131" s="150"/>
      <c r="I131" s="150"/>
      <c r="J131" s="151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</row>
    <row r="132" ht="15.75" customHeight="1">
      <c r="A132" s="150"/>
      <c r="B132" s="151"/>
      <c r="C132" s="151"/>
      <c r="D132" s="151"/>
      <c r="E132" s="151"/>
      <c r="F132" s="152"/>
      <c r="G132" s="150"/>
      <c r="H132" s="150"/>
      <c r="I132" s="150"/>
      <c r="J132" s="151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</row>
    <row r="133" ht="15.75" customHeight="1">
      <c r="A133" s="150"/>
      <c r="B133" s="151"/>
      <c r="C133" s="151"/>
      <c r="D133" s="151"/>
      <c r="E133" s="151"/>
      <c r="F133" s="152"/>
      <c r="G133" s="150"/>
      <c r="H133" s="150"/>
      <c r="I133" s="150"/>
      <c r="J133" s="151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</row>
    <row r="134" ht="15.75" customHeight="1">
      <c r="A134" s="150"/>
      <c r="B134" s="151"/>
      <c r="C134" s="151"/>
      <c r="D134" s="151"/>
      <c r="E134" s="151"/>
      <c r="F134" s="152"/>
      <c r="G134" s="150"/>
      <c r="H134" s="150"/>
      <c r="I134" s="150"/>
      <c r="J134" s="151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</row>
    <row r="135" ht="15.75" customHeight="1">
      <c r="A135" s="150"/>
      <c r="B135" s="151"/>
      <c r="C135" s="151"/>
      <c r="D135" s="151"/>
      <c r="E135" s="151"/>
      <c r="F135" s="152"/>
      <c r="G135" s="150"/>
      <c r="H135" s="150"/>
      <c r="I135" s="150"/>
      <c r="J135" s="151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</row>
    <row r="136" ht="15.75" customHeight="1">
      <c r="A136" s="150"/>
      <c r="B136" s="151"/>
      <c r="C136" s="151"/>
      <c r="D136" s="151"/>
      <c r="E136" s="151"/>
      <c r="F136" s="152"/>
      <c r="G136" s="150"/>
      <c r="H136" s="150"/>
      <c r="I136" s="150"/>
      <c r="J136" s="151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</row>
    <row r="137" ht="15.75" customHeight="1">
      <c r="A137" s="150"/>
      <c r="B137" s="151"/>
      <c r="C137" s="151"/>
      <c r="D137" s="151"/>
      <c r="E137" s="151"/>
      <c r="F137" s="152"/>
      <c r="G137" s="150"/>
      <c r="H137" s="150"/>
      <c r="I137" s="150"/>
      <c r="J137" s="151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</row>
    <row r="138" ht="15.75" customHeight="1">
      <c r="A138" s="150"/>
      <c r="B138" s="151"/>
      <c r="C138" s="151"/>
      <c r="D138" s="151"/>
      <c r="E138" s="151"/>
      <c r="F138" s="152"/>
      <c r="G138" s="150"/>
      <c r="H138" s="150"/>
      <c r="I138" s="150"/>
      <c r="J138" s="151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</row>
    <row r="139" ht="15.75" customHeight="1">
      <c r="A139" s="150"/>
      <c r="B139" s="151"/>
      <c r="C139" s="151"/>
      <c r="D139" s="151"/>
      <c r="E139" s="151"/>
      <c r="F139" s="152"/>
      <c r="G139" s="150"/>
      <c r="H139" s="150"/>
      <c r="I139" s="150"/>
      <c r="J139" s="151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</row>
    <row r="140" ht="15.75" customHeight="1">
      <c r="A140" s="150"/>
      <c r="B140" s="151"/>
      <c r="C140" s="151"/>
      <c r="D140" s="151"/>
      <c r="E140" s="151"/>
      <c r="F140" s="152"/>
      <c r="G140" s="150"/>
      <c r="H140" s="150"/>
      <c r="I140" s="150"/>
      <c r="J140" s="151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</row>
    <row r="141" ht="15.75" customHeight="1">
      <c r="A141" s="150"/>
      <c r="B141" s="151"/>
      <c r="C141" s="151"/>
      <c r="D141" s="151"/>
      <c r="E141" s="151"/>
      <c r="F141" s="152"/>
      <c r="G141" s="150"/>
      <c r="H141" s="150"/>
      <c r="I141" s="150"/>
      <c r="J141" s="151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</row>
    <row r="142" ht="15.75" customHeight="1">
      <c r="A142" s="150"/>
      <c r="B142" s="151"/>
      <c r="C142" s="151"/>
      <c r="D142" s="151"/>
      <c r="E142" s="151"/>
      <c r="F142" s="152"/>
      <c r="G142" s="150"/>
      <c r="H142" s="150"/>
      <c r="I142" s="150"/>
      <c r="J142" s="151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</row>
    <row r="143" ht="15.75" customHeight="1">
      <c r="A143" s="150"/>
      <c r="B143" s="151"/>
      <c r="C143" s="151"/>
      <c r="D143" s="151"/>
      <c r="E143" s="151"/>
      <c r="F143" s="152"/>
      <c r="G143" s="150"/>
      <c r="H143" s="150"/>
      <c r="I143" s="150"/>
      <c r="J143" s="151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</row>
    <row r="144" ht="15.75" customHeight="1">
      <c r="A144" s="150"/>
      <c r="B144" s="151"/>
      <c r="C144" s="151"/>
      <c r="D144" s="151"/>
      <c r="E144" s="151"/>
      <c r="F144" s="152"/>
      <c r="G144" s="150"/>
      <c r="H144" s="150"/>
      <c r="I144" s="150"/>
      <c r="J144" s="151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</row>
    <row r="145" ht="15.75" customHeight="1">
      <c r="A145" s="150"/>
      <c r="B145" s="151"/>
      <c r="C145" s="151"/>
      <c r="D145" s="151"/>
      <c r="E145" s="151"/>
      <c r="F145" s="152"/>
      <c r="G145" s="150"/>
      <c r="H145" s="150"/>
      <c r="I145" s="150"/>
      <c r="J145" s="151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</row>
    <row r="146" ht="15.75" customHeight="1">
      <c r="A146" s="150"/>
      <c r="B146" s="151"/>
      <c r="C146" s="151"/>
      <c r="D146" s="151"/>
      <c r="E146" s="151"/>
      <c r="F146" s="152"/>
      <c r="G146" s="150"/>
      <c r="H146" s="150"/>
      <c r="I146" s="150"/>
      <c r="J146" s="151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</row>
    <row r="147" ht="15.75" customHeight="1">
      <c r="A147" s="150"/>
      <c r="B147" s="151"/>
      <c r="C147" s="151"/>
      <c r="D147" s="151"/>
      <c r="E147" s="151"/>
      <c r="F147" s="152"/>
      <c r="G147" s="150"/>
      <c r="H147" s="150"/>
      <c r="I147" s="150"/>
      <c r="J147" s="151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</row>
    <row r="148" ht="15.75" customHeight="1">
      <c r="A148" s="150"/>
      <c r="B148" s="151"/>
      <c r="C148" s="151"/>
      <c r="D148" s="151"/>
      <c r="E148" s="151"/>
      <c r="F148" s="152"/>
      <c r="G148" s="150"/>
      <c r="H148" s="150"/>
      <c r="I148" s="150"/>
      <c r="J148" s="151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</row>
    <row r="149" ht="15.75" customHeight="1">
      <c r="A149" s="150"/>
      <c r="B149" s="151"/>
      <c r="C149" s="151"/>
      <c r="D149" s="151"/>
      <c r="E149" s="151"/>
      <c r="F149" s="152"/>
      <c r="G149" s="150"/>
      <c r="H149" s="150"/>
      <c r="I149" s="150"/>
      <c r="J149" s="151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</row>
    <row r="150" ht="15.75" customHeight="1">
      <c r="A150" s="150"/>
      <c r="B150" s="151"/>
      <c r="C150" s="151"/>
      <c r="D150" s="151"/>
      <c r="E150" s="151"/>
      <c r="F150" s="152"/>
      <c r="G150" s="150"/>
      <c r="H150" s="150"/>
      <c r="I150" s="150"/>
      <c r="J150" s="151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</row>
    <row r="151" ht="15.75" customHeight="1">
      <c r="A151" s="150"/>
      <c r="B151" s="151"/>
      <c r="C151" s="151"/>
      <c r="D151" s="151"/>
      <c r="E151" s="151"/>
      <c r="F151" s="152"/>
      <c r="G151" s="150"/>
      <c r="H151" s="150"/>
      <c r="I151" s="150"/>
      <c r="J151" s="151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</row>
    <row r="152" ht="15.75" customHeight="1">
      <c r="A152" s="150"/>
      <c r="B152" s="151"/>
      <c r="C152" s="151"/>
      <c r="D152" s="151"/>
      <c r="E152" s="151"/>
      <c r="F152" s="152"/>
      <c r="G152" s="150"/>
      <c r="H152" s="150"/>
      <c r="I152" s="150"/>
      <c r="J152" s="151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</row>
    <row r="153" ht="15.75" customHeight="1">
      <c r="A153" s="150"/>
      <c r="B153" s="151"/>
      <c r="C153" s="151"/>
      <c r="D153" s="151"/>
      <c r="E153" s="151"/>
      <c r="F153" s="152"/>
      <c r="G153" s="150"/>
      <c r="H153" s="150"/>
      <c r="I153" s="150"/>
      <c r="J153" s="151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</row>
    <row r="154" ht="15.75" customHeight="1">
      <c r="A154" s="150"/>
      <c r="B154" s="151"/>
      <c r="C154" s="151"/>
      <c r="D154" s="151"/>
      <c r="E154" s="151"/>
      <c r="F154" s="152"/>
      <c r="G154" s="150"/>
      <c r="H154" s="150"/>
      <c r="I154" s="150"/>
      <c r="J154" s="151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</row>
    <row r="155" ht="15.75" customHeight="1">
      <c r="A155" s="150"/>
      <c r="B155" s="151"/>
      <c r="C155" s="151"/>
      <c r="D155" s="151"/>
      <c r="E155" s="151"/>
      <c r="F155" s="152"/>
      <c r="G155" s="150"/>
      <c r="H155" s="150"/>
      <c r="I155" s="150"/>
      <c r="J155" s="151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</row>
    <row r="156" ht="15.75" customHeight="1">
      <c r="A156" s="150"/>
      <c r="B156" s="151"/>
      <c r="C156" s="151"/>
      <c r="D156" s="151"/>
      <c r="E156" s="151"/>
      <c r="F156" s="152"/>
      <c r="G156" s="150"/>
      <c r="H156" s="150"/>
      <c r="I156" s="150"/>
      <c r="J156" s="151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</row>
    <row r="157" ht="15.75" customHeight="1">
      <c r="A157" s="150"/>
      <c r="B157" s="151"/>
      <c r="C157" s="151"/>
      <c r="D157" s="151"/>
      <c r="E157" s="151"/>
      <c r="F157" s="152"/>
      <c r="G157" s="150"/>
      <c r="H157" s="150"/>
      <c r="I157" s="150"/>
      <c r="J157" s="151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</row>
    <row r="158" ht="15.75" customHeight="1">
      <c r="A158" s="150"/>
      <c r="B158" s="151"/>
      <c r="C158" s="151"/>
      <c r="D158" s="151"/>
      <c r="E158" s="151"/>
      <c r="F158" s="152"/>
      <c r="G158" s="150"/>
      <c r="H158" s="150"/>
      <c r="I158" s="150"/>
      <c r="J158" s="151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</row>
    <row r="159" ht="15.75" customHeight="1">
      <c r="A159" s="150"/>
      <c r="B159" s="151"/>
      <c r="C159" s="151"/>
      <c r="D159" s="151"/>
      <c r="E159" s="151"/>
      <c r="F159" s="152"/>
      <c r="G159" s="150"/>
      <c r="H159" s="150"/>
      <c r="I159" s="150"/>
      <c r="J159" s="151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50"/>
    </row>
    <row r="160" ht="15.75" customHeight="1">
      <c r="A160" s="150"/>
      <c r="B160" s="151"/>
      <c r="C160" s="151"/>
      <c r="D160" s="151"/>
      <c r="E160" s="151"/>
      <c r="F160" s="152"/>
      <c r="G160" s="150"/>
      <c r="H160" s="150"/>
      <c r="I160" s="150"/>
      <c r="J160" s="151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</row>
    <row r="161" ht="15.75" customHeight="1">
      <c r="A161" s="150"/>
      <c r="B161" s="151"/>
      <c r="C161" s="151"/>
      <c r="D161" s="151"/>
      <c r="E161" s="151"/>
      <c r="F161" s="152"/>
      <c r="G161" s="150"/>
      <c r="H161" s="150"/>
      <c r="I161" s="150"/>
      <c r="J161" s="151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</row>
    <row r="162" ht="15.75" customHeight="1">
      <c r="A162" s="150"/>
      <c r="B162" s="151"/>
      <c r="C162" s="151"/>
      <c r="D162" s="151"/>
      <c r="E162" s="151"/>
      <c r="F162" s="152"/>
      <c r="G162" s="150"/>
      <c r="H162" s="150"/>
      <c r="I162" s="150"/>
      <c r="J162" s="151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</row>
    <row r="163" ht="15.75" customHeight="1">
      <c r="A163" s="150"/>
      <c r="B163" s="151"/>
      <c r="C163" s="151"/>
      <c r="D163" s="151"/>
      <c r="E163" s="151"/>
      <c r="F163" s="152"/>
      <c r="G163" s="150"/>
      <c r="H163" s="150"/>
      <c r="I163" s="150"/>
      <c r="J163" s="151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</row>
    <row r="164" ht="15.75" customHeight="1">
      <c r="A164" s="150"/>
      <c r="B164" s="151"/>
      <c r="C164" s="151"/>
      <c r="D164" s="151"/>
      <c r="E164" s="151"/>
      <c r="F164" s="152"/>
      <c r="G164" s="150"/>
      <c r="H164" s="150"/>
      <c r="I164" s="150"/>
      <c r="J164" s="151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</row>
    <row r="165" ht="15.75" customHeight="1">
      <c r="A165" s="150"/>
      <c r="B165" s="151"/>
      <c r="C165" s="151"/>
      <c r="D165" s="151"/>
      <c r="E165" s="151"/>
      <c r="F165" s="152"/>
      <c r="G165" s="150"/>
      <c r="H165" s="150"/>
      <c r="I165" s="150"/>
      <c r="J165" s="151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50"/>
    </row>
    <row r="166" ht="15.75" customHeight="1">
      <c r="A166" s="150"/>
      <c r="B166" s="151"/>
      <c r="C166" s="151"/>
      <c r="D166" s="151"/>
      <c r="E166" s="151"/>
      <c r="F166" s="152"/>
      <c r="G166" s="150"/>
      <c r="H166" s="150"/>
      <c r="I166" s="150"/>
      <c r="J166" s="151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</row>
    <row r="167" ht="15.75" customHeight="1">
      <c r="A167" s="150"/>
      <c r="B167" s="151"/>
      <c r="C167" s="151"/>
      <c r="D167" s="151"/>
      <c r="E167" s="151"/>
      <c r="F167" s="152"/>
      <c r="G167" s="150"/>
      <c r="H167" s="150"/>
      <c r="I167" s="150"/>
      <c r="J167" s="151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</row>
    <row r="168" ht="15.75" customHeight="1">
      <c r="A168" s="150"/>
      <c r="B168" s="151"/>
      <c r="C168" s="151"/>
      <c r="D168" s="151"/>
      <c r="E168" s="151"/>
      <c r="F168" s="152"/>
      <c r="G168" s="150"/>
      <c r="H168" s="150"/>
      <c r="I168" s="150"/>
      <c r="J168" s="151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</row>
    <row r="169" ht="15.75" customHeight="1">
      <c r="A169" s="150"/>
      <c r="B169" s="151"/>
      <c r="C169" s="151"/>
      <c r="D169" s="151"/>
      <c r="E169" s="151"/>
      <c r="F169" s="152"/>
      <c r="G169" s="150"/>
      <c r="H169" s="150"/>
      <c r="I169" s="150"/>
      <c r="J169" s="151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</row>
    <row r="170" ht="15.75" customHeight="1">
      <c r="A170" s="150"/>
      <c r="B170" s="151"/>
      <c r="C170" s="151"/>
      <c r="D170" s="151"/>
      <c r="E170" s="151"/>
      <c r="F170" s="152"/>
      <c r="G170" s="150"/>
      <c r="H170" s="150"/>
      <c r="I170" s="150"/>
      <c r="J170" s="151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</row>
    <row r="171" ht="15.75" customHeight="1">
      <c r="A171" s="150"/>
      <c r="B171" s="151"/>
      <c r="C171" s="151"/>
      <c r="D171" s="151"/>
      <c r="E171" s="151"/>
      <c r="F171" s="152"/>
      <c r="G171" s="150"/>
      <c r="H171" s="150"/>
      <c r="I171" s="150"/>
      <c r="J171" s="151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</row>
    <row r="172" ht="15.75" customHeight="1">
      <c r="A172" s="150"/>
      <c r="B172" s="151"/>
      <c r="C172" s="151"/>
      <c r="D172" s="151"/>
      <c r="E172" s="151"/>
      <c r="F172" s="152"/>
      <c r="G172" s="150"/>
      <c r="H172" s="150"/>
      <c r="I172" s="150"/>
      <c r="J172" s="151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</row>
    <row r="173" ht="15.75" customHeight="1">
      <c r="A173" s="150"/>
      <c r="B173" s="151"/>
      <c r="C173" s="151"/>
      <c r="D173" s="151"/>
      <c r="E173" s="151"/>
      <c r="F173" s="152"/>
      <c r="G173" s="150"/>
      <c r="H173" s="150"/>
      <c r="I173" s="150"/>
      <c r="J173" s="151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</row>
    <row r="174" ht="15.75" customHeight="1">
      <c r="A174" s="150"/>
      <c r="B174" s="151"/>
      <c r="C174" s="151"/>
      <c r="D174" s="151"/>
      <c r="E174" s="151"/>
      <c r="F174" s="152"/>
      <c r="G174" s="150"/>
      <c r="H174" s="150"/>
      <c r="I174" s="150"/>
      <c r="J174" s="151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</row>
    <row r="175" ht="15.75" customHeight="1">
      <c r="A175" s="150"/>
      <c r="B175" s="151"/>
      <c r="C175" s="151"/>
      <c r="D175" s="151"/>
      <c r="E175" s="151"/>
      <c r="F175" s="152"/>
      <c r="G175" s="150"/>
      <c r="H175" s="150"/>
      <c r="I175" s="150"/>
      <c r="J175" s="151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</row>
    <row r="176" ht="15.75" customHeight="1">
      <c r="A176" s="150"/>
      <c r="B176" s="151"/>
      <c r="C176" s="151"/>
      <c r="D176" s="151"/>
      <c r="E176" s="151"/>
      <c r="F176" s="152"/>
      <c r="G176" s="150"/>
      <c r="H176" s="150"/>
      <c r="I176" s="150"/>
      <c r="J176" s="151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</row>
    <row r="177" ht="15.75" customHeight="1">
      <c r="A177" s="150"/>
      <c r="B177" s="151"/>
      <c r="C177" s="151"/>
      <c r="D177" s="151"/>
      <c r="E177" s="151"/>
      <c r="F177" s="152"/>
      <c r="G177" s="150"/>
      <c r="H177" s="150"/>
      <c r="I177" s="150"/>
      <c r="J177" s="151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</row>
    <row r="178" ht="15.75" customHeight="1">
      <c r="A178" s="150"/>
      <c r="B178" s="151"/>
      <c r="C178" s="151"/>
      <c r="D178" s="151"/>
      <c r="E178" s="151"/>
      <c r="F178" s="152"/>
      <c r="G178" s="150"/>
      <c r="H178" s="150"/>
      <c r="I178" s="150"/>
      <c r="J178" s="151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</row>
    <row r="179" ht="15.75" customHeight="1">
      <c r="A179" s="150"/>
      <c r="B179" s="151"/>
      <c r="C179" s="151"/>
      <c r="D179" s="151"/>
      <c r="E179" s="151"/>
      <c r="F179" s="152"/>
      <c r="G179" s="150"/>
      <c r="H179" s="150"/>
      <c r="I179" s="150"/>
      <c r="J179" s="151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</row>
    <row r="180" ht="15.75" customHeight="1">
      <c r="A180" s="150"/>
      <c r="B180" s="151"/>
      <c r="C180" s="151"/>
      <c r="D180" s="151"/>
      <c r="E180" s="151"/>
      <c r="F180" s="152"/>
      <c r="G180" s="150"/>
      <c r="H180" s="150"/>
      <c r="I180" s="150"/>
      <c r="J180" s="151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</row>
    <row r="181" ht="15.75" customHeight="1">
      <c r="A181" s="150"/>
      <c r="B181" s="151"/>
      <c r="C181" s="151"/>
      <c r="D181" s="151"/>
      <c r="E181" s="151"/>
      <c r="F181" s="152"/>
      <c r="G181" s="150"/>
      <c r="H181" s="150"/>
      <c r="I181" s="150"/>
      <c r="J181" s="151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</row>
    <row r="182" ht="15.75" customHeight="1">
      <c r="A182" s="150"/>
      <c r="B182" s="151"/>
      <c r="C182" s="151"/>
      <c r="D182" s="151"/>
      <c r="E182" s="151"/>
      <c r="F182" s="152"/>
      <c r="G182" s="150"/>
      <c r="H182" s="150"/>
      <c r="I182" s="150"/>
      <c r="J182" s="151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</row>
    <row r="183" ht="15.75" customHeight="1">
      <c r="A183" s="150"/>
      <c r="B183" s="151"/>
      <c r="C183" s="151"/>
      <c r="D183" s="151"/>
      <c r="E183" s="151"/>
      <c r="F183" s="152"/>
      <c r="G183" s="150"/>
      <c r="H183" s="150"/>
      <c r="I183" s="150"/>
      <c r="J183" s="151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</row>
    <row r="184" ht="15.75" customHeight="1">
      <c r="A184" s="150"/>
      <c r="B184" s="151"/>
      <c r="C184" s="151"/>
      <c r="D184" s="151"/>
      <c r="E184" s="151"/>
      <c r="F184" s="152"/>
      <c r="G184" s="150"/>
      <c r="H184" s="150"/>
      <c r="I184" s="150"/>
      <c r="J184" s="151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</row>
    <row r="185" ht="15.75" customHeight="1">
      <c r="A185" s="150"/>
      <c r="B185" s="151"/>
      <c r="C185" s="151"/>
      <c r="D185" s="151"/>
      <c r="E185" s="151"/>
      <c r="F185" s="152"/>
      <c r="G185" s="150"/>
      <c r="H185" s="150"/>
      <c r="I185" s="150"/>
      <c r="J185" s="151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</row>
    <row r="186" ht="15.75" customHeight="1">
      <c r="A186" s="150"/>
      <c r="B186" s="151"/>
      <c r="C186" s="151"/>
      <c r="D186" s="151"/>
      <c r="E186" s="151"/>
      <c r="F186" s="152"/>
      <c r="G186" s="150"/>
      <c r="H186" s="150"/>
      <c r="I186" s="150"/>
      <c r="J186" s="151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</row>
    <row r="187" ht="15.75" customHeight="1">
      <c r="A187" s="150"/>
      <c r="B187" s="151"/>
      <c r="C187" s="151"/>
      <c r="D187" s="151"/>
      <c r="E187" s="151"/>
      <c r="F187" s="152"/>
      <c r="G187" s="150"/>
      <c r="H187" s="150"/>
      <c r="I187" s="150"/>
      <c r="J187" s="151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</row>
    <row r="188" ht="15.75" customHeight="1">
      <c r="A188" s="150"/>
      <c r="B188" s="151"/>
      <c r="C188" s="151"/>
      <c r="D188" s="151"/>
      <c r="E188" s="151"/>
      <c r="F188" s="152"/>
      <c r="G188" s="150"/>
      <c r="H188" s="150"/>
      <c r="I188" s="150"/>
      <c r="J188" s="151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</row>
    <row r="189" ht="15.75" customHeight="1">
      <c r="A189" s="150"/>
      <c r="B189" s="151"/>
      <c r="C189" s="151"/>
      <c r="D189" s="151"/>
      <c r="E189" s="151"/>
      <c r="F189" s="152"/>
      <c r="G189" s="150"/>
      <c r="H189" s="150"/>
      <c r="I189" s="150"/>
      <c r="J189" s="151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</row>
    <row r="190" ht="15.75" customHeight="1">
      <c r="A190" s="150"/>
      <c r="B190" s="151"/>
      <c r="C190" s="151"/>
      <c r="D190" s="151"/>
      <c r="E190" s="151"/>
      <c r="F190" s="152"/>
      <c r="G190" s="150"/>
      <c r="H190" s="150"/>
      <c r="I190" s="150"/>
      <c r="J190" s="151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</row>
    <row r="191" ht="15.75" customHeight="1">
      <c r="A191" s="150"/>
      <c r="B191" s="151"/>
      <c r="C191" s="151"/>
      <c r="D191" s="151"/>
      <c r="E191" s="151"/>
      <c r="F191" s="152"/>
      <c r="G191" s="150"/>
      <c r="H191" s="150"/>
      <c r="I191" s="150"/>
      <c r="J191" s="151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</row>
    <row r="192" ht="15.75" customHeight="1">
      <c r="A192" s="150"/>
      <c r="B192" s="151"/>
      <c r="C192" s="151"/>
      <c r="D192" s="151"/>
      <c r="E192" s="151"/>
      <c r="F192" s="152"/>
      <c r="G192" s="150"/>
      <c r="H192" s="150"/>
      <c r="I192" s="150"/>
      <c r="J192" s="151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</row>
    <row r="193" ht="15.75" customHeight="1">
      <c r="A193" s="150"/>
      <c r="B193" s="151"/>
      <c r="C193" s="151"/>
      <c r="D193" s="151"/>
      <c r="E193" s="151"/>
      <c r="F193" s="152"/>
      <c r="G193" s="150"/>
      <c r="H193" s="150"/>
      <c r="I193" s="150"/>
      <c r="J193" s="151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</row>
    <row r="194" ht="15.75" customHeight="1">
      <c r="A194" s="150"/>
      <c r="B194" s="151"/>
      <c r="C194" s="151"/>
      <c r="D194" s="151"/>
      <c r="E194" s="151"/>
      <c r="F194" s="152"/>
      <c r="G194" s="150"/>
      <c r="H194" s="150"/>
      <c r="I194" s="150"/>
      <c r="J194" s="151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</row>
    <row r="195" ht="15.75" customHeight="1">
      <c r="A195" s="150"/>
      <c r="B195" s="151"/>
      <c r="C195" s="151"/>
      <c r="D195" s="151"/>
      <c r="E195" s="151"/>
      <c r="F195" s="152"/>
      <c r="G195" s="150"/>
      <c r="H195" s="150"/>
      <c r="I195" s="150"/>
      <c r="J195" s="151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</row>
    <row r="196" ht="15.75" customHeight="1">
      <c r="A196" s="150"/>
      <c r="B196" s="151"/>
      <c r="C196" s="151"/>
      <c r="D196" s="151"/>
      <c r="E196" s="151"/>
      <c r="F196" s="152"/>
      <c r="G196" s="150"/>
      <c r="H196" s="150"/>
      <c r="I196" s="150"/>
      <c r="J196" s="151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</row>
    <row r="197" ht="15.75" customHeight="1">
      <c r="A197" s="150"/>
      <c r="B197" s="151"/>
      <c r="C197" s="151"/>
      <c r="D197" s="151"/>
      <c r="E197" s="151"/>
      <c r="F197" s="152"/>
      <c r="G197" s="150"/>
      <c r="H197" s="150"/>
      <c r="I197" s="150"/>
      <c r="J197" s="151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</row>
    <row r="198" ht="15.75" customHeight="1">
      <c r="A198" s="150"/>
      <c r="B198" s="151"/>
      <c r="C198" s="151"/>
      <c r="D198" s="151"/>
      <c r="E198" s="151"/>
      <c r="F198" s="152"/>
      <c r="G198" s="150"/>
      <c r="H198" s="150"/>
      <c r="I198" s="150"/>
      <c r="J198" s="151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</row>
    <row r="199" ht="15.75" customHeight="1">
      <c r="A199" s="150"/>
      <c r="B199" s="151"/>
      <c r="C199" s="151"/>
      <c r="D199" s="151"/>
      <c r="E199" s="151"/>
      <c r="F199" s="152"/>
      <c r="G199" s="150"/>
      <c r="H199" s="150"/>
      <c r="I199" s="150"/>
      <c r="J199" s="151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</row>
    <row r="200" ht="15.75" customHeight="1">
      <c r="A200" s="150"/>
      <c r="B200" s="151"/>
      <c r="C200" s="151"/>
      <c r="D200" s="151"/>
      <c r="E200" s="151"/>
      <c r="F200" s="152"/>
      <c r="G200" s="150"/>
      <c r="H200" s="150"/>
      <c r="I200" s="150"/>
      <c r="J200" s="151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</row>
    <row r="201" ht="15.75" customHeight="1">
      <c r="A201" s="150"/>
      <c r="B201" s="151"/>
      <c r="C201" s="151"/>
      <c r="D201" s="151"/>
      <c r="E201" s="151"/>
      <c r="F201" s="152"/>
      <c r="G201" s="150"/>
      <c r="H201" s="150"/>
      <c r="I201" s="150"/>
      <c r="J201" s="151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</row>
    <row r="202" ht="15.75" customHeight="1">
      <c r="A202" s="150"/>
      <c r="B202" s="151"/>
      <c r="C202" s="151"/>
      <c r="D202" s="151"/>
      <c r="E202" s="151"/>
      <c r="F202" s="152"/>
      <c r="G202" s="150"/>
      <c r="H202" s="150"/>
      <c r="I202" s="150"/>
      <c r="J202" s="151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</row>
    <row r="203" ht="15.75" customHeight="1">
      <c r="A203" s="150"/>
      <c r="B203" s="151"/>
      <c r="C203" s="151"/>
      <c r="D203" s="151"/>
      <c r="E203" s="151"/>
      <c r="F203" s="152"/>
      <c r="G203" s="150"/>
      <c r="H203" s="150"/>
      <c r="I203" s="150"/>
      <c r="J203" s="151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</row>
    <row r="204" ht="15.75" customHeight="1">
      <c r="A204" s="150"/>
      <c r="B204" s="151"/>
      <c r="C204" s="151"/>
      <c r="D204" s="151"/>
      <c r="E204" s="151"/>
      <c r="F204" s="152"/>
      <c r="G204" s="150"/>
      <c r="H204" s="150"/>
      <c r="I204" s="150"/>
      <c r="J204" s="151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</row>
    <row r="205" ht="15.75" customHeight="1">
      <c r="A205" s="150"/>
      <c r="B205" s="151"/>
      <c r="C205" s="151"/>
      <c r="D205" s="151"/>
      <c r="E205" s="151"/>
      <c r="F205" s="152"/>
      <c r="G205" s="150"/>
      <c r="H205" s="150"/>
      <c r="I205" s="150"/>
      <c r="J205" s="151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</row>
    <row r="206" ht="15.75" customHeight="1">
      <c r="A206" s="150"/>
      <c r="B206" s="151"/>
      <c r="C206" s="151"/>
      <c r="D206" s="151"/>
      <c r="E206" s="151"/>
      <c r="F206" s="152"/>
      <c r="G206" s="150"/>
      <c r="H206" s="150"/>
      <c r="I206" s="150"/>
      <c r="J206" s="151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</row>
    <row r="207" ht="15.75" customHeight="1">
      <c r="A207" s="150"/>
      <c r="B207" s="151"/>
      <c r="C207" s="151"/>
      <c r="D207" s="151"/>
      <c r="E207" s="151"/>
      <c r="F207" s="152"/>
      <c r="G207" s="150"/>
      <c r="H207" s="150"/>
      <c r="I207" s="150"/>
      <c r="J207" s="151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</row>
    <row r="208" ht="15.75" customHeight="1">
      <c r="A208" s="150"/>
      <c r="B208" s="151"/>
      <c r="C208" s="151"/>
      <c r="D208" s="151"/>
      <c r="E208" s="151"/>
      <c r="F208" s="152"/>
      <c r="G208" s="150"/>
      <c r="H208" s="150"/>
      <c r="I208" s="150"/>
      <c r="J208" s="151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</row>
    <row r="209" ht="15.75" customHeight="1">
      <c r="A209" s="150"/>
      <c r="B209" s="151"/>
      <c r="C209" s="151"/>
      <c r="D209" s="151"/>
      <c r="E209" s="151"/>
      <c r="F209" s="152"/>
      <c r="G209" s="150"/>
      <c r="H209" s="150"/>
      <c r="I209" s="150"/>
      <c r="J209" s="151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</row>
    <row r="210" ht="15.75" customHeight="1">
      <c r="A210" s="150"/>
      <c r="B210" s="151"/>
      <c r="C210" s="151"/>
      <c r="D210" s="151"/>
      <c r="E210" s="151"/>
      <c r="F210" s="152"/>
      <c r="G210" s="150"/>
      <c r="H210" s="150"/>
      <c r="I210" s="150"/>
      <c r="J210" s="151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</row>
    <row r="211" ht="15.75" customHeight="1">
      <c r="A211" s="150"/>
      <c r="B211" s="151"/>
      <c r="C211" s="151"/>
      <c r="D211" s="151"/>
      <c r="E211" s="151"/>
      <c r="F211" s="152"/>
      <c r="G211" s="150"/>
      <c r="H211" s="150"/>
      <c r="I211" s="150"/>
      <c r="J211" s="151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</row>
    <row r="212" ht="15.75" customHeight="1">
      <c r="A212" s="150"/>
      <c r="B212" s="151"/>
      <c r="C212" s="151"/>
      <c r="D212" s="151"/>
      <c r="E212" s="151"/>
      <c r="F212" s="152"/>
      <c r="G212" s="150"/>
      <c r="H212" s="150"/>
      <c r="I212" s="150"/>
      <c r="J212" s="151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</row>
    <row r="213" ht="15.75" customHeight="1">
      <c r="A213" s="150"/>
      <c r="B213" s="151"/>
      <c r="C213" s="151"/>
      <c r="D213" s="151"/>
      <c r="E213" s="151"/>
      <c r="F213" s="152"/>
      <c r="G213" s="150"/>
      <c r="H213" s="150"/>
      <c r="I213" s="150"/>
      <c r="J213" s="151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</row>
    <row r="214" ht="15.75" customHeight="1">
      <c r="A214" s="150"/>
      <c r="B214" s="151"/>
      <c r="C214" s="151"/>
      <c r="D214" s="151"/>
      <c r="E214" s="151"/>
      <c r="F214" s="152"/>
      <c r="G214" s="150"/>
      <c r="H214" s="150"/>
      <c r="I214" s="150"/>
      <c r="J214" s="151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</row>
    <row r="215" ht="15.75" customHeight="1">
      <c r="A215" s="150"/>
      <c r="B215" s="151"/>
      <c r="C215" s="151"/>
      <c r="D215" s="151"/>
      <c r="E215" s="151"/>
      <c r="F215" s="152"/>
      <c r="G215" s="150"/>
      <c r="H215" s="150"/>
      <c r="I215" s="150"/>
      <c r="J215" s="151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</row>
    <row r="216" ht="15.75" customHeight="1">
      <c r="A216" s="150"/>
      <c r="B216" s="151"/>
      <c r="C216" s="151"/>
      <c r="D216" s="151"/>
      <c r="E216" s="151"/>
      <c r="F216" s="152"/>
      <c r="G216" s="150"/>
      <c r="H216" s="150"/>
      <c r="I216" s="150"/>
      <c r="J216" s="151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</row>
    <row r="217" ht="15.75" customHeight="1">
      <c r="A217" s="150"/>
      <c r="B217" s="151"/>
      <c r="C217" s="151"/>
      <c r="D217" s="151"/>
      <c r="E217" s="151"/>
      <c r="F217" s="152"/>
      <c r="G217" s="150"/>
      <c r="H217" s="150"/>
      <c r="I217" s="150"/>
      <c r="J217" s="151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</row>
    <row r="218" ht="15.75" customHeight="1">
      <c r="A218" s="150"/>
      <c r="B218" s="151"/>
      <c r="C218" s="151"/>
      <c r="D218" s="151"/>
      <c r="E218" s="151"/>
      <c r="F218" s="152"/>
      <c r="G218" s="150"/>
      <c r="H218" s="150"/>
      <c r="I218" s="150"/>
      <c r="J218" s="151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</row>
    <row r="219" ht="15.75" customHeight="1">
      <c r="A219" s="150"/>
      <c r="B219" s="151"/>
      <c r="C219" s="151"/>
      <c r="D219" s="151"/>
      <c r="E219" s="151"/>
      <c r="F219" s="152"/>
      <c r="G219" s="150"/>
      <c r="H219" s="150"/>
      <c r="I219" s="150"/>
      <c r="J219" s="151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</row>
    <row r="220" ht="15.75" customHeight="1">
      <c r="A220" s="150"/>
      <c r="B220" s="151"/>
      <c r="C220" s="151"/>
      <c r="D220" s="151"/>
      <c r="E220" s="151"/>
      <c r="F220" s="152"/>
      <c r="G220" s="150"/>
      <c r="H220" s="150"/>
      <c r="I220" s="150"/>
      <c r="J220" s="151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154"/>
    </row>
    <row r="4">
      <c r="C4" s="154"/>
    </row>
    <row r="5">
      <c r="C5" s="166" t="s">
        <v>180</v>
      </c>
      <c r="O5" s="166" t="s">
        <v>181</v>
      </c>
    </row>
    <row r="6" ht="2.25" customHeight="1"/>
    <row r="7" ht="18.0" customHeight="1">
      <c r="A7" s="153"/>
      <c r="B7" s="153"/>
      <c r="C7" s="167"/>
      <c r="D7" s="168"/>
      <c r="E7" s="168"/>
      <c r="F7" s="168"/>
      <c r="G7" s="168"/>
      <c r="H7" s="168"/>
      <c r="I7" s="168"/>
      <c r="J7" s="153"/>
      <c r="K7" s="153"/>
      <c r="L7" s="153"/>
      <c r="M7" s="153"/>
      <c r="N7" s="167"/>
      <c r="O7" s="168"/>
      <c r="P7" s="168"/>
      <c r="Q7" s="168"/>
      <c r="R7" s="168"/>
      <c r="S7" s="168"/>
      <c r="T7" s="153"/>
      <c r="U7" s="153"/>
      <c r="V7" s="153"/>
      <c r="W7" s="153"/>
      <c r="X7" s="153"/>
      <c r="Y7" s="153"/>
      <c r="Z7" s="153"/>
    </row>
    <row r="8" ht="7.5" customHeight="1"/>
    <row r="9" ht="21.0" customHeight="1">
      <c r="A9" s="153"/>
      <c r="B9" s="153"/>
      <c r="C9" s="169" t="s">
        <v>182</v>
      </c>
      <c r="D9" s="169" t="s">
        <v>183</v>
      </c>
      <c r="E9" s="169" t="s">
        <v>184</v>
      </c>
      <c r="F9" s="169" t="s">
        <v>185</v>
      </c>
      <c r="G9" s="169" t="s">
        <v>186</v>
      </c>
      <c r="H9" s="169" t="s">
        <v>187</v>
      </c>
      <c r="I9" s="170" t="s">
        <v>188</v>
      </c>
      <c r="J9" s="153"/>
      <c r="K9" s="171"/>
      <c r="O9" s="172" t="s">
        <v>189</v>
      </c>
      <c r="P9" s="173"/>
      <c r="Q9" s="172" t="s">
        <v>190</v>
      </c>
      <c r="R9" s="174">
        <v>0.0</v>
      </c>
      <c r="S9" s="153"/>
      <c r="T9" s="153"/>
      <c r="U9" s="153"/>
      <c r="V9" s="153"/>
      <c r="W9" s="153"/>
      <c r="X9" s="153"/>
      <c r="Y9" s="153"/>
      <c r="Z9" s="153"/>
    </row>
    <row r="10" ht="23.25" customHeight="1">
      <c r="A10" s="153"/>
      <c r="B10" s="175" t="s">
        <v>152</v>
      </c>
      <c r="C10" s="176">
        <v>0.0</v>
      </c>
      <c r="D10" s="177" t="s">
        <v>191</v>
      </c>
      <c r="E10" s="178">
        <v>0.0</v>
      </c>
      <c r="F10" s="178">
        <v>0.0</v>
      </c>
      <c r="G10" s="178">
        <v>0.0</v>
      </c>
      <c r="H10" s="178">
        <v>0.0</v>
      </c>
      <c r="I10" s="72"/>
      <c r="J10" s="153"/>
      <c r="K10" s="171"/>
      <c r="O10" s="153"/>
      <c r="P10" s="179" t="s">
        <v>192</v>
      </c>
      <c r="Q10" s="180" t="s">
        <v>193</v>
      </c>
      <c r="R10" s="181" t="s">
        <v>194</v>
      </c>
      <c r="S10" s="153"/>
      <c r="T10" s="153"/>
      <c r="U10" s="153"/>
      <c r="V10" s="153"/>
      <c r="W10" s="153"/>
      <c r="X10" s="153"/>
      <c r="Y10" s="153"/>
      <c r="Z10" s="153"/>
    </row>
    <row r="11">
      <c r="A11" s="171">
        <v>0.0</v>
      </c>
      <c r="B11" s="161">
        <f>'VPL e TIR'!D8</f>
        <v>0</v>
      </c>
      <c r="C11" s="162">
        <f t="shared" ref="C11:C23" si="1">B11*$C$10</f>
        <v>0</v>
      </c>
      <c r="D11" s="182"/>
      <c r="E11" s="162">
        <f t="shared" ref="E11:E23" si="2">B11*$E$10</f>
        <v>0</v>
      </c>
      <c r="F11" s="162">
        <f t="shared" ref="F11:F23" si="3">B11*$F$10</f>
        <v>0</v>
      </c>
      <c r="G11" s="162">
        <f t="shared" ref="G11:G23" si="4">B11*$G$10</f>
        <v>0</v>
      </c>
      <c r="H11" s="162">
        <f t="shared" ref="H11:H23" si="5">B11*$H$10</f>
        <v>0</v>
      </c>
      <c r="I11" s="162">
        <f t="shared" ref="I11:I23" si="6">SUM(C11:H11)</f>
        <v>0</v>
      </c>
      <c r="K11" s="171"/>
      <c r="O11" s="171">
        <v>0.0</v>
      </c>
      <c r="P11" s="183" t="str">
        <f t="shared" ref="P11:P23" si="7">((R11*($P$9/100))-$R$9)/R11</f>
        <v>#DIV/0!</v>
      </c>
      <c r="Q11" s="162" t="str">
        <f t="shared" ref="Q11:Q23" si="8">P11*B11</f>
        <v>#DIV/0!</v>
      </c>
      <c r="R11" s="184">
        <f>B11</f>
        <v>0</v>
      </c>
    </row>
    <row r="12">
      <c r="A12" s="171">
        <v>1.0</v>
      </c>
      <c r="B12" s="161">
        <f>'VPL e TIR'!D9</f>
        <v>5400</v>
      </c>
      <c r="C12" s="162">
        <f t="shared" si="1"/>
        <v>0</v>
      </c>
      <c r="D12" s="182"/>
      <c r="E12" s="162">
        <f t="shared" si="2"/>
        <v>0</v>
      </c>
      <c r="F12" s="162">
        <f t="shared" si="3"/>
        <v>0</v>
      </c>
      <c r="G12" s="162">
        <f t="shared" si="4"/>
        <v>0</v>
      </c>
      <c r="H12" s="162">
        <f t="shared" si="5"/>
        <v>0</v>
      </c>
      <c r="I12" s="162">
        <f t="shared" si="6"/>
        <v>0</v>
      </c>
      <c r="K12" s="171"/>
      <c r="O12" s="171">
        <v>1.0</v>
      </c>
      <c r="P12" s="183">
        <f t="shared" si="7"/>
        <v>0</v>
      </c>
      <c r="Q12" s="162">
        <f t="shared" si="8"/>
        <v>0</v>
      </c>
      <c r="R12" s="184">
        <f>SUM(B11:B12)</f>
        <v>5400</v>
      </c>
    </row>
    <row r="13">
      <c r="A13" s="171">
        <v>2.0</v>
      </c>
      <c r="B13" s="161">
        <f>'VPL e TIR'!D10</f>
        <v>6570</v>
      </c>
      <c r="C13" s="162">
        <f t="shared" si="1"/>
        <v>0</v>
      </c>
      <c r="D13" s="182"/>
      <c r="E13" s="162">
        <f t="shared" si="2"/>
        <v>0</v>
      </c>
      <c r="F13" s="162">
        <f t="shared" si="3"/>
        <v>0</v>
      </c>
      <c r="G13" s="162">
        <f t="shared" si="4"/>
        <v>0</v>
      </c>
      <c r="H13" s="162">
        <f t="shared" si="5"/>
        <v>0</v>
      </c>
      <c r="I13" s="162">
        <f t="shared" si="6"/>
        <v>0</v>
      </c>
      <c r="K13" s="171"/>
      <c r="O13" s="171">
        <v>2.0</v>
      </c>
      <c r="P13" s="183">
        <f t="shared" si="7"/>
        <v>0</v>
      </c>
      <c r="Q13" s="162">
        <f t="shared" si="8"/>
        <v>0</v>
      </c>
      <c r="R13" s="184">
        <f>SUM(B11:B13)</f>
        <v>11970</v>
      </c>
    </row>
    <row r="14">
      <c r="A14" s="171">
        <v>3.0</v>
      </c>
      <c r="B14" s="161">
        <f>'VPL e TIR'!D11</f>
        <v>7435</v>
      </c>
      <c r="C14" s="162">
        <f t="shared" si="1"/>
        <v>0</v>
      </c>
      <c r="D14" s="182"/>
      <c r="E14" s="162">
        <f t="shared" si="2"/>
        <v>0</v>
      </c>
      <c r="F14" s="162">
        <f t="shared" si="3"/>
        <v>0</v>
      </c>
      <c r="G14" s="162">
        <f t="shared" si="4"/>
        <v>0</v>
      </c>
      <c r="H14" s="162">
        <f t="shared" si="5"/>
        <v>0</v>
      </c>
      <c r="I14" s="162">
        <f t="shared" si="6"/>
        <v>0</v>
      </c>
      <c r="O14" s="171">
        <v>3.0</v>
      </c>
      <c r="P14" s="183">
        <f t="shared" si="7"/>
        <v>0</v>
      </c>
      <c r="Q14" s="162">
        <f t="shared" si="8"/>
        <v>0</v>
      </c>
      <c r="R14" s="184">
        <f>SUM(B11:B14)</f>
        <v>19405</v>
      </c>
    </row>
    <row r="15">
      <c r="A15" s="171">
        <v>4.0</v>
      </c>
      <c r="B15" s="161">
        <f>'VPL e TIR'!D12</f>
        <v>7154</v>
      </c>
      <c r="C15" s="162">
        <f t="shared" si="1"/>
        <v>0</v>
      </c>
      <c r="D15" s="182"/>
      <c r="E15" s="162">
        <f t="shared" si="2"/>
        <v>0</v>
      </c>
      <c r="F15" s="162">
        <f t="shared" si="3"/>
        <v>0</v>
      </c>
      <c r="G15" s="162">
        <f t="shared" si="4"/>
        <v>0</v>
      </c>
      <c r="H15" s="162">
        <f t="shared" si="5"/>
        <v>0</v>
      </c>
      <c r="I15" s="162">
        <f t="shared" si="6"/>
        <v>0</v>
      </c>
      <c r="O15" s="171">
        <v>4.0</v>
      </c>
      <c r="P15" s="183">
        <f t="shared" si="7"/>
        <v>0</v>
      </c>
      <c r="Q15" s="162">
        <f t="shared" si="8"/>
        <v>0</v>
      </c>
      <c r="R15" s="184">
        <f>SUM(B11:B15)</f>
        <v>26559</v>
      </c>
    </row>
    <row r="16">
      <c r="A16" s="171">
        <v>5.0</v>
      </c>
      <c r="B16" s="161">
        <f>'VPL e TIR'!D13</f>
        <v>9600</v>
      </c>
      <c r="C16" s="162">
        <f t="shared" si="1"/>
        <v>0</v>
      </c>
      <c r="D16" s="182"/>
      <c r="E16" s="162">
        <f t="shared" si="2"/>
        <v>0</v>
      </c>
      <c r="F16" s="162">
        <f t="shared" si="3"/>
        <v>0</v>
      </c>
      <c r="G16" s="162">
        <f t="shared" si="4"/>
        <v>0</v>
      </c>
      <c r="H16" s="162">
        <f t="shared" si="5"/>
        <v>0</v>
      </c>
      <c r="I16" s="162">
        <f t="shared" si="6"/>
        <v>0</v>
      </c>
      <c r="O16" s="171">
        <v>5.0</v>
      </c>
      <c r="P16" s="183">
        <f t="shared" si="7"/>
        <v>0</v>
      </c>
      <c r="Q16" s="162">
        <f t="shared" si="8"/>
        <v>0</v>
      </c>
      <c r="R16" s="184">
        <f>SUM(B11:B16)</f>
        <v>36159</v>
      </c>
    </row>
    <row r="17">
      <c r="A17" s="171">
        <v>6.0</v>
      </c>
      <c r="B17" s="161">
        <f>'VPL e TIR'!D14</f>
        <v>4440</v>
      </c>
      <c r="C17" s="162">
        <f t="shared" si="1"/>
        <v>0</v>
      </c>
      <c r="D17" s="182"/>
      <c r="E17" s="162">
        <f t="shared" si="2"/>
        <v>0</v>
      </c>
      <c r="F17" s="162">
        <f t="shared" si="3"/>
        <v>0</v>
      </c>
      <c r="G17" s="162">
        <f t="shared" si="4"/>
        <v>0</v>
      </c>
      <c r="H17" s="162">
        <f t="shared" si="5"/>
        <v>0</v>
      </c>
      <c r="I17" s="162">
        <f t="shared" si="6"/>
        <v>0</v>
      </c>
      <c r="K17" s="185"/>
      <c r="L17" s="185"/>
      <c r="M17" s="185"/>
      <c r="N17" s="185"/>
      <c r="O17" s="171">
        <v>6.0</v>
      </c>
      <c r="P17" s="183">
        <f t="shared" si="7"/>
        <v>0</v>
      </c>
      <c r="Q17" s="162">
        <f t="shared" si="8"/>
        <v>0</v>
      </c>
      <c r="R17" s="184">
        <f>SUM(B11:B17)</f>
        <v>40599</v>
      </c>
    </row>
    <row r="18">
      <c r="A18" s="171">
        <v>7.0</v>
      </c>
      <c r="B18" s="161">
        <f>'VPL e TIR'!D15</f>
        <v>2870</v>
      </c>
      <c r="C18" s="162">
        <f t="shared" si="1"/>
        <v>0</v>
      </c>
      <c r="D18" s="182"/>
      <c r="E18" s="162">
        <f t="shared" si="2"/>
        <v>0</v>
      </c>
      <c r="F18" s="162">
        <f t="shared" si="3"/>
        <v>0</v>
      </c>
      <c r="G18" s="162">
        <f t="shared" si="4"/>
        <v>0</v>
      </c>
      <c r="H18" s="162">
        <f t="shared" si="5"/>
        <v>0</v>
      </c>
      <c r="I18" s="162">
        <f t="shared" si="6"/>
        <v>0</v>
      </c>
      <c r="K18" s="185"/>
      <c r="O18" s="171">
        <v>7.0</v>
      </c>
      <c r="P18" s="183">
        <f t="shared" si="7"/>
        <v>0</v>
      </c>
      <c r="Q18" s="162">
        <f t="shared" si="8"/>
        <v>0</v>
      </c>
      <c r="R18" s="184">
        <f>SUM(B11:B18)</f>
        <v>43469</v>
      </c>
    </row>
    <row r="19">
      <c r="A19" s="171">
        <v>8.0</v>
      </c>
      <c r="B19" s="161">
        <f>'VPL e TIR'!D16</f>
        <v>10380</v>
      </c>
      <c r="C19" s="162">
        <f t="shared" si="1"/>
        <v>0</v>
      </c>
      <c r="D19" s="182"/>
      <c r="E19" s="162">
        <f t="shared" si="2"/>
        <v>0</v>
      </c>
      <c r="F19" s="162">
        <f t="shared" si="3"/>
        <v>0</v>
      </c>
      <c r="G19" s="162">
        <f t="shared" si="4"/>
        <v>0</v>
      </c>
      <c r="H19" s="162">
        <f t="shared" si="5"/>
        <v>0</v>
      </c>
      <c r="I19" s="162">
        <f t="shared" si="6"/>
        <v>0</v>
      </c>
      <c r="K19" s="185"/>
      <c r="O19" s="171">
        <v>8.0</v>
      </c>
      <c r="P19" s="183">
        <f t="shared" si="7"/>
        <v>0</v>
      </c>
      <c r="Q19" s="162">
        <f t="shared" si="8"/>
        <v>0</v>
      </c>
      <c r="R19" s="184">
        <f>SUM(B11:B19)</f>
        <v>53849</v>
      </c>
    </row>
    <row r="20">
      <c r="A20" s="171">
        <v>9.0</v>
      </c>
      <c r="B20" s="161">
        <f>'VPL e TIR'!D17</f>
        <v>3575</v>
      </c>
      <c r="C20" s="162">
        <f t="shared" si="1"/>
        <v>0</v>
      </c>
      <c r="D20" s="182"/>
      <c r="E20" s="162">
        <f t="shared" si="2"/>
        <v>0</v>
      </c>
      <c r="F20" s="162">
        <f t="shared" si="3"/>
        <v>0</v>
      </c>
      <c r="G20" s="162">
        <f t="shared" si="4"/>
        <v>0</v>
      </c>
      <c r="H20" s="162">
        <f t="shared" si="5"/>
        <v>0</v>
      </c>
      <c r="I20" s="162">
        <f t="shared" si="6"/>
        <v>0</v>
      </c>
      <c r="K20" s="185"/>
      <c r="O20" s="171">
        <v>9.0</v>
      </c>
      <c r="P20" s="183">
        <f t="shared" si="7"/>
        <v>0</v>
      </c>
      <c r="Q20" s="162">
        <f t="shared" si="8"/>
        <v>0</v>
      </c>
      <c r="R20" s="184">
        <f>SUM(B11:B20)</f>
        <v>57424</v>
      </c>
    </row>
    <row r="21" ht="15.75" customHeight="1">
      <c r="A21" s="171">
        <v>10.0</v>
      </c>
      <c r="B21" s="161">
        <f>'VPL e TIR'!D18</f>
        <v>7975</v>
      </c>
      <c r="C21" s="162">
        <f t="shared" si="1"/>
        <v>0</v>
      </c>
      <c r="D21" s="182"/>
      <c r="E21" s="162">
        <f t="shared" si="2"/>
        <v>0</v>
      </c>
      <c r="F21" s="162">
        <f t="shared" si="3"/>
        <v>0</v>
      </c>
      <c r="G21" s="162">
        <f t="shared" si="4"/>
        <v>0</v>
      </c>
      <c r="H21" s="162">
        <f t="shared" si="5"/>
        <v>0</v>
      </c>
      <c r="I21" s="162">
        <f t="shared" si="6"/>
        <v>0</v>
      </c>
      <c r="K21" s="185"/>
      <c r="O21" s="171">
        <v>10.0</v>
      </c>
      <c r="P21" s="183">
        <f t="shared" si="7"/>
        <v>0</v>
      </c>
      <c r="Q21" s="162">
        <f t="shared" si="8"/>
        <v>0</v>
      </c>
      <c r="R21" s="184">
        <f>SUM(B11:B21)</f>
        <v>65399</v>
      </c>
    </row>
    <row r="22" ht="15.75" customHeight="1">
      <c r="A22" s="171">
        <v>11.0</v>
      </c>
      <c r="B22" s="161">
        <f>'VPL e TIR'!D19</f>
        <v>9040</v>
      </c>
      <c r="C22" s="162">
        <f t="shared" si="1"/>
        <v>0</v>
      </c>
      <c r="D22" s="182"/>
      <c r="E22" s="162">
        <f t="shared" si="2"/>
        <v>0</v>
      </c>
      <c r="F22" s="162">
        <f t="shared" si="3"/>
        <v>0</v>
      </c>
      <c r="G22" s="162">
        <f t="shared" si="4"/>
        <v>0</v>
      </c>
      <c r="H22" s="162">
        <f t="shared" si="5"/>
        <v>0</v>
      </c>
      <c r="I22" s="162">
        <f t="shared" si="6"/>
        <v>0</v>
      </c>
      <c r="K22" s="185"/>
      <c r="L22" s="185"/>
      <c r="M22" s="185"/>
      <c r="N22" s="185"/>
      <c r="O22" s="171">
        <v>11.0</v>
      </c>
      <c r="P22" s="183">
        <f t="shared" si="7"/>
        <v>0</v>
      </c>
      <c r="Q22" s="162">
        <f t="shared" si="8"/>
        <v>0</v>
      </c>
      <c r="R22" s="184">
        <f>SUM(B11:B22)</f>
        <v>74439</v>
      </c>
    </row>
    <row r="23" ht="15.75" customHeight="1">
      <c r="A23" s="171">
        <v>12.0</v>
      </c>
      <c r="B23" s="161">
        <f>'VPL e TIR'!D20</f>
        <v>13460</v>
      </c>
      <c r="C23" s="162">
        <f t="shared" si="1"/>
        <v>0</v>
      </c>
      <c r="D23" s="182"/>
      <c r="E23" s="162">
        <f t="shared" si="2"/>
        <v>0</v>
      </c>
      <c r="F23" s="162">
        <f t="shared" si="3"/>
        <v>0</v>
      </c>
      <c r="G23" s="162">
        <f t="shared" si="4"/>
        <v>0</v>
      </c>
      <c r="H23" s="162">
        <f t="shared" si="5"/>
        <v>0</v>
      </c>
      <c r="I23" s="162">
        <f t="shared" si="6"/>
        <v>0</v>
      </c>
      <c r="K23" s="185"/>
      <c r="O23" s="171">
        <v>12.0</v>
      </c>
      <c r="P23" s="183">
        <f t="shared" si="7"/>
        <v>0</v>
      </c>
      <c r="Q23" s="162">
        <f t="shared" si="8"/>
        <v>0</v>
      </c>
      <c r="R23" s="184">
        <f>SUM(B11:B23)</f>
        <v>87899</v>
      </c>
    </row>
    <row r="24" ht="15.75" customHeight="1">
      <c r="A24" s="171">
        <v>13.0</v>
      </c>
      <c r="K24" s="185"/>
      <c r="O24" s="184">
        <v>13.0</v>
      </c>
      <c r="P24" s="184"/>
      <c r="Q24" s="184"/>
      <c r="R24" s="184">
        <f t="shared" ref="R24:R35" si="9">SUM(B12:B23)</f>
        <v>87899</v>
      </c>
    </row>
    <row r="25" ht="15.75" customHeight="1">
      <c r="A25" s="171">
        <v>14.0</v>
      </c>
      <c r="O25" s="184">
        <v>14.0</v>
      </c>
      <c r="P25" s="184"/>
      <c r="Q25" s="184"/>
      <c r="R25" s="184">
        <f t="shared" si="9"/>
        <v>82499</v>
      </c>
    </row>
    <row r="26" ht="15.75" customHeight="1">
      <c r="A26" s="171">
        <v>15.0</v>
      </c>
      <c r="K26" s="151"/>
      <c r="O26" s="184">
        <v>15.0</v>
      </c>
      <c r="P26" s="184"/>
      <c r="Q26" s="184"/>
      <c r="R26" s="184">
        <f t="shared" si="9"/>
        <v>75929</v>
      </c>
    </row>
    <row r="27" ht="15.75" customHeight="1">
      <c r="A27" s="171">
        <v>16.0</v>
      </c>
      <c r="K27" s="151"/>
      <c r="O27" s="184">
        <v>16.0</v>
      </c>
      <c r="P27" s="184"/>
      <c r="Q27" s="184"/>
      <c r="R27" s="184">
        <f t="shared" si="9"/>
        <v>68494</v>
      </c>
    </row>
    <row r="28" ht="15.75" customHeight="1">
      <c r="A28" s="171">
        <v>17.0</v>
      </c>
      <c r="K28" s="151"/>
      <c r="O28" s="184">
        <v>17.0</v>
      </c>
      <c r="P28" s="184"/>
      <c r="Q28" s="184"/>
      <c r="R28" s="184">
        <f t="shared" si="9"/>
        <v>61340</v>
      </c>
    </row>
    <row r="29" ht="15.75" customHeight="1">
      <c r="A29" s="171">
        <v>18.0</v>
      </c>
      <c r="K29" s="151"/>
      <c r="O29" s="184">
        <v>18.0</v>
      </c>
      <c r="P29" s="184"/>
      <c r="Q29" s="184"/>
      <c r="R29" s="184">
        <f t="shared" si="9"/>
        <v>51740</v>
      </c>
    </row>
    <row r="30" ht="15.75" customHeight="1">
      <c r="A30" s="171">
        <v>19.0</v>
      </c>
      <c r="K30" s="151"/>
      <c r="O30" s="184">
        <v>19.0</v>
      </c>
      <c r="P30" s="184"/>
      <c r="Q30" s="184"/>
      <c r="R30" s="184">
        <f t="shared" si="9"/>
        <v>47300</v>
      </c>
    </row>
    <row r="31" ht="15.75" customHeight="1">
      <c r="A31" s="171">
        <v>20.0</v>
      </c>
      <c r="O31" s="184">
        <v>20.0</v>
      </c>
      <c r="P31" s="184"/>
      <c r="Q31" s="184"/>
      <c r="R31" s="184">
        <f t="shared" si="9"/>
        <v>44430</v>
      </c>
    </row>
    <row r="32" ht="15.75" customHeight="1">
      <c r="A32" s="171">
        <v>21.0</v>
      </c>
      <c r="O32" s="184">
        <v>21.0</v>
      </c>
      <c r="P32" s="184"/>
      <c r="Q32" s="184"/>
      <c r="R32" s="184">
        <f t="shared" si="9"/>
        <v>34050</v>
      </c>
    </row>
    <row r="33" ht="15.75" customHeight="1">
      <c r="A33" s="171">
        <v>22.0</v>
      </c>
      <c r="O33" s="184">
        <v>22.0</v>
      </c>
      <c r="P33" s="184"/>
      <c r="Q33" s="184"/>
      <c r="R33" s="184">
        <f t="shared" si="9"/>
        <v>30475</v>
      </c>
    </row>
    <row r="34" ht="15.75" customHeight="1">
      <c r="A34" s="171">
        <v>23.0</v>
      </c>
      <c r="O34" s="184">
        <v>23.0</v>
      </c>
      <c r="P34" s="184"/>
      <c r="Q34" s="184"/>
      <c r="R34" s="184">
        <f t="shared" si="9"/>
        <v>22500</v>
      </c>
    </row>
    <row r="35" ht="15.75" customHeight="1">
      <c r="A35" s="171">
        <v>24.0</v>
      </c>
      <c r="O35" s="184">
        <v>24.0</v>
      </c>
      <c r="P35" s="184"/>
      <c r="Q35" s="184"/>
      <c r="R35" s="184">
        <f t="shared" si="9"/>
        <v>13460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5:I5"/>
    <mergeCell ref="O5:R5"/>
    <mergeCell ref="C7:I7"/>
    <mergeCell ref="N7:S7"/>
    <mergeCell ref="I9:I10"/>
    <mergeCell ref="K18:N18"/>
    <mergeCell ref="K19:N19"/>
    <mergeCell ref="K29:N29"/>
    <mergeCell ref="K30:N30"/>
    <mergeCell ref="K20:N20"/>
    <mergeCell ref="K21:N21"/>
    <mergeCell ref="K23:N23"/>
    <mergeCell ref="K24:N24"/>
    <mergeCell ref="K26:N26"/>
    <mergeCell ref="K27:N27"/>
    <mergeCell ref="K28:N2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">
      <c r="A2" s="171" t="s">
        <v>195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