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<sst xmlns="http://schemas.openxmlformats.org/spreadsheetml/2006/main" count="488" uniqueCount="163">
  <si>
    <t>Descrição do negócio</t>
  </si>
  <si>
    <r>
      <rPr>
        <rFont val="Times New Roman"/>
        <color theme="1"/>
        <sz val="13.0"/>
      </rPr>
      <t xml:space="preserve">O Espetinhos do Sabor é uma churrascaria que oferece uma ampla variedade de espetinhos de alta qualidade, acompanhados por bebidas, sobremesas e acompanhamentos diversos. Com um ambiente acolhedor e atendimento excepcional, nossa missão é proporcionar uma experiência gastronômica única e saborosa. Localizado na Rua dos Sabores, 123, Bairro Gastronômico, estamos abertos todos os dias da semana para receber você e sua família.
</t>
    </r>
    <r>
      <rPr>
        <rFont val="Times New Roman"/>
        <b/>
        <color theme="1"/>
        <sz val="13.0"/>
      </rPr>
      <t>Espetinhos Populares:</t>
    </r>
    <r>
      <rPr>
        <rFont val="Times New Roman"/>
        <color theme="1"/>
        <sz val="13.0"/>
      </rPr>
      <t xml:space="preserve">
•Espetinho de alcatra
•Espetinho de frango com bacon                                                                                                                                                                                                                                        
</t>
    </r>
    <r>
      <rPr>
        <rFont val="Times New Roman"/>
        <b/>
        <color theme="1"/>
        <sz val="13.0"/>
      </rPr>
      <t>Horário de Funcionamento:</t>
    </r>
    <r>
      <rPr>
        <rFont val="Times New Roman"/>
        <color theme="1"/>
        <sz val="13.0"/>
      </rPr>
      <t xml:space="preserve">
Segunda a Sexta: 17:00 - 23:00
Sábado e Domingo: 13:00 - 23:00 </t>
    </r>
  </si>
  <si>
    <t>Despesas Variáveis Produção Para Fabricar X produtos</t>
  </si>
  <si>
    <t>Simulação de Vendas</t>
  </si>
  <si>
    <t>Item</t>
  </si>
  <si>
    <t>Total</t>
  </si>
  <si>
    <t>Para 15 Espetinhos</t>
  </si>
  <si>
    <t>Referencia</t>
  </si>
  <si>
    <t>Preço Venda</t>
  </si>
  <si>
    <t>Custo</t>
  </si>
  <si>
    <t>Lucro</t>
  </si>
  <si>
    <t>Alcatra (1kg)</t>
  </si>
  <si>
    <t>https://www.amigao.com/umuarama/alcatra-bovina-com-maminha-peca-e-pedaco-resfriado-kg-7654.html</t>
  </si>
  <si>
    <t>Espetinho de Alcatra</t>
  </si>
  <si>
    <t>Sal Grosso (500g)</t>
  </si>
  <si>
    <t>https://www.amigao.com/umuarama/sal-rosa-himalaia-br-spices-grosso-pouch-500g-6079.html</t>
  </si>
  <si>
    <t>Espetinho de Frango com Bacon</t>
  </si>
  <si>
    <t>Azeite (500ml)</t>
  </si>
  <si>
    <t>https://www.amigao.com/umuarama/azeite-gomes-costa-extra-virgem-vidro-500ml-9075.html</t>
  </si>
  <si>
    <t>Total de um susposto Combo</t>
  </si>
  <si>
    <t>Pimenta do Reino (30g)</t>
  </si>
  <si>
    <t>https://www.amigao.com/umuarama/pimenta-reino-compra-moida-30g-6403.html</t>
  </si>
  <si>
    <t>Palito de Churrasco</t>
  </si>
  <si>
    <t>https://www.amigao.com/umuarama/espetao-de-bambu-para-churrasco-50cm-9528.html</t>
  </si>
  <si>
    <t>QNTD mín de produtos vendidos</t>
  </si>
  <si>
    <t>Total de X Produtos</t>
  </si>
  <si>
    <t>Salário dos Sócios</t>
  </si>
  <si>
    <t xml:space="preserve">Custo unitário </t>
  </si>
  <si>
    <t>QNTD mín p/ Salário</t>
  </si>
  <si>
    <t>f</t>
  </si>
  <si>
    <t>Peito de Frango (1kg)</t>
  </si>
  <si>
    <t>https://www.amigao.com/umuarama/file-peito-de-frango-congelado-kg-47.html</t>
  </si>
  <si>
    <t>Bacon (250g)</t>
  </si>
  <si>
    <t>https://www.amigao.com/umuarama/bacon-seara-em-fatias-250g-2243.html</t>
  </si>
  <si>
    <t>Sal (250g)</t>
  </si>
  <si>
    <t>https://www.amigao.com/umuarama/tempero-aji-sal-pacote-250g-2575.html</t>
  </si>
  <si>
    <t>Despesas Fixas</t>
  </si>
  <si>
    <t>Valor</t>
  </si>
  <si>
    <t>Aluguel</t>
  </si>
  <si>
    <t>Agua</t>
  </si>
  <si>
    <t>Energia</t>
  </si>
  <si>
    <t>Internet</t>
  </si>
  <si>
    <t>Investimento inicial</t>
  </si>
  <si>
    <t xml:space="preserve">Valor </t>
  </si>
  <si>
    <t>Espetinhos</t>
  </si>
  <si>
    <t>Despesas fixas</t>
  </si>
  <si>
    <t>MÊS 1</t>
  </si>
  <si>
    <t>Mês</t>
  </si>
  <si>
    <t>Tipo de item de fluxo</t>
  </si>
  <si>
    <t>Descrição do item de fluxo</t>
  </si>
  <si>
    <t>Previsão de vendas</t>
  </si>
  <si>
    <t>Vendas de espetinhos</t>
  </si>
  <si>
    <t xml:space="preserve">Total de vendas brutas previstas mês 1 = </t>
  </si>
  <si>
    <t>Despesas variáveis</t>
  </si>
  <si>
    <t>Compra de Ingredientes</t>
  </si>
  <si>
    <t>Confecção de cardápios</t>
  </si>
  <si>
    <t xml:space="preserve">Total de despesas variáveis previstas mês 1 = </t>
  </si>
  <si>
    <t xml:space="preserve">Total de despesas fixas previstas mês 1 = </t>
  </si>
  <si>
    <t>Resumo do fluxo no mês 1</t>
  </si>
  <si>
    <t>Vendas brutas previstas</t>
  </si>
  <si>
    <t>MÊS 2</t>
  </si>
  <si>
    <t xml:space="preserve">Total de vendas brutas previstas mês 2 = </t>
  </si>
  <si>
    <t>Compra de embalagens</t>
  </si>
  <si>
    <t>Entregas</t>
  </si>
  <si>
    <t xml:space="preserve">Total de despesas variáveis previstas mês 2 = 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</si>
  <si>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</si>
  <si>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</si>
  <si>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</si>
  <si>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</si>
  <si>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>Compra de ingredientes</t>
  </si>
  <si>
    <t>Impostos sobre faturamento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</si>
  <si>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</si>
  <si>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</si>
  <si>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</si>
  <si>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</si>
  <si>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</si>
  <si>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</si>
  <si>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</si>
  <si>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</si>
  <si>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</si>
  <si>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</si>
  <si>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</si>
  <si>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</si>
  <si>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</si>
  <si>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</si>
  <si>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</si>
  <si>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</si>
  <si>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</si>
  <si>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</si>
  <si>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</si>
  <si>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</si>
  <si>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</si>
  <si>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</si>
  <si>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</si>
  <si>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</si>
  <si>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</si>
  <si>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</si>
  <si>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</si>
  <si>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</si>
  <si>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</si>
  <si>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</si>
  <si>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</si>
  <si>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</si>
  <si>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</si>
  <si>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</si>
  <si>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</si>
  <si>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</si>
  <si>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</si>
  <si>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</si>
  <si>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</si>
  <si>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</si>
  <si>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</si>
  <si>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</si>
  <si>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</si>
  <si>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</si>
  <si>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</si>
  <si>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</si>
  <si>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 xml:space="preserve">Total de despesas fixas previstas mês 12 = </t>
  </si>
  <si>
    <t>Resumo do fluxo no mês 12</t>
  </si>
  <si>
    <t>Vendas brutas</t>
  </si>
  <si>
    <t>Resultado</t>
  </si>
  <si>
    <t>Saldo acumulado</t>
  </si>
  <si>
    <t>Despesas variáveis + fixas</t>
  </si>
  <si>
    <t>Ponto de Equilíbrio</t>
  </si>
  <si>
    <t>Mês X</t>
  </si>
  <si>
    <r>
      <rPr>
        <rFont val="Times New Roman"/>
        <b/>
        <color theme="1"/>
        <sz val="11.0"/>
      </rPr>
      <t xml:space="preserve">Obs.: </t>
    </r>
    <r>
      <rPr>
        <rFont val="Times New Roman"/>
        <color theme="1"/>
        <sz val="11.0"/>
      </rPr>
      <t xml:space="preserve">o ponto de equilíbrio é atingido quando a curva </t>
    </r>
    <r>
      <rPr>
        <rFont val="Times New Roman"/>
        <b/>
        <color rgb="FF00B0F0"/>
        <sz val="11.0"/>
      </rPr>
      <t xml:space="preserve">azul </t>
    </r>
    <r>
      <rPr>
        <rFont val="Times New Roman"/>
        <color theme="1"/>
        <sz val="11.0"/>
      </rPr>
      <t xml:space="preserve">(de vendas brutas) cruza a curva </t>
    </r>
    <r>
      <rPr>
        <rFont val="Times New Roman"/>
        <b/>
        <color rgb="FFEE8E00"/>
        <sz val="11.0"/>
      </rPr>
      <t>laranja</t>
    </r>
    <r>
      <rPr>
        <rFont val="Times New Roman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</si>
  <si>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</si>
  <si>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</si>
  <si>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</si>
  <si>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</si>
  <si>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</si>
  <si>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</si>
  <si>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</si>
  <si>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</si>
  <si>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</si>
  <si>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</si>
  <si>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</si>
  <si>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Final do 3</t>
  </si>
  <si>
    <t>Final do 4</t>
  </si>
  <si>
    <t>Final do 5</t>
  </si>
  <si>
    <t>Final do 6</t>
  </si>
  <si>
    <t>Final do 7</t>
  </si>
  <si>
    <t>Final do 8</t>
  </si>
  <si>
    <t>Final do 9</t>
  </si>
  <si>
    <t>Final do 10</t>
  </si>
  <si>
    <t>Final do 11</t>
  </si>
  <si>
    <t>Final do 12</t>
  </si>
  <si>
    <t>EMPRESA TRIBUTADA PELO LUCRO PRESUMIDO</t>
  </si>
  <si>
    <t>EMPRESA TRIBUTADA PELO SIMPLES</t>
  </si>
  <si>
    <t>IRRF</t>
  </si>
  <si>
    <t>GPS PJ</t>
  </si>
  <si>
    <t>ISS</t>
  </si>
  <si>
    <t>PIS</t>
  </si>
  <si>
    <t>COFINS</t>
  </si>
  <si>
    <t>CSLL</t>
  </si>
  <si>
    <t>Total de impostos</t>
  </si>
  <si>
    <t>Alíquota (%):</t>
  </si>
  <si>
    <t>Parc. a deduzir:</t>
  </si>
  <si>
    <t>(*)</t>
  </si>
  <si>
    <t>Alíquota efetiva mês</t>
  </si>
  <si>
    <t>Valor do imposto</t>
  </si>
  <si>
    <t>Rec. bruta 12</t>
  </si>
  <si>
    <t>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</si>
</sst>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9">
    <font>
      <sz val="11.0"/>
      <color theme="1"/>
      <name val="Calibri"/>
      <scheme val="minor"/>
    </font>
    <font>
      <b/>
      <sz val="13.0"/>
      <color theme="1"/>
      <name val="Times New Roman"/>
    </font>
    <font>
      <sz val="13.0"/>
      <color theme="1"/>
      <name val="Times New Roman"/>
    </font>
    <font>
      <b/>
      <color theme="1"/>
      <name val="Times New Roman"/>
    </font>
    <font>
      <color theme="1"/>
      <name val="Times New Roman"/>
    </font>
    <font>
      <u/>
      <color rgb="FF1155CC"/>
      <name val="Times New Roman"/>
    </font>
    <font>
      <u/>
      <color rgb="FF0000FF"/>
      <name val="Times New Roman"/>
    </font>
    <font>
      <u/>
      <color rgb="FF0000FF"/>
      <name val="Times New Roman"/>
    </font>
    <font>
      <sz val="11.0"/>
      <color theme="1"/>
      <name val="Times New Roman"/>
    </font>
    <font>
      <b/>
      <sz val="16.0"/>
      <color theme="1"/>
      <name val="Times New Roman"/>
    </font>
    <font>
      <b/>
      <sz val="14.0"/>
      <color rgb="FF1F3864"/>
      <name val="Times New Roman"/>
    </font>
    <font>
      <b/>
      <sz val="14.0"/>
      <color theme="1"/>
      <name val="Times New Roman"/>
    </font>
    <font/>
    <font>
      <b/>
      <sz val="11.0"/>
      <color theme="1"/>
      <name val="Times New Roman"/>
    </font>
    <font>
      <b/>
      <sz val="11.0"/>
      <color rgb="FF00B050"/>
      <name val="Times New Roman"/>
    </font>
    <font>
      <b/>
      <sz val="11.0"/>
      <color rgb="FFFF0000"/>
      <name val="Times New Roman"/>
    </font>
    <font>
      <b/>
      <sz val="18.0"/>
      <color rgb="FF1F3864"/>
      <name val="Times New Roman"/>
    </font>
    <font>
      <sz val="11.0"/>
      <color rgb="FF353C41"/>
      <name val="Times New Roman"/>
    </font>
    <font>
      <sz val="11.0"/>
      <color theme="1"/>
      <name val="Calibri"/>
    </font>
    <font>
      <b/>
      <sz val="16.0"/>
      <color theme="1"/>
      <name val="Calibri"/>
    </font>
    <font>
      <b/>
      <sz val="18.0"/>
      <color rgb="FF1F3864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color theme="1"/>
      <name val="Calibri"/>
    </font>
    <font>
      <b/>
      <sz val="9.0"/>
      <color rgb="FFFF0000"/>
      <name val="Helvetica Neue"/>
    </font>
    <font>
      <b/>
      <sz val="11.0"/>
      <color rgb="FFFF0000"/>
      <name val="Calibri"/>
    </font>
    <font>
      <sz val="11.0"/>
      <color theme="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3" numFmtId="0" xfId="0" applyFont="1"/>
    <xf borderId="0" fillId="0" fontId="4" numFmtId="0" xfId="0" applyFont="1"/>
    <xf borderId="1" fillId="3" fontId="4" numFmtId="0" xfId="0" applyBorder="1" applyFill="1" applyFont="1"/>
    <xf borderId="1" fillId="3" fontId="4" numFmtId="164" xfId="0" applyBorder="1" applyFont="1" applyNumberFormat="1"/>
    <xf borderId="1" fillId="3" fontId="4" numFmtId="0" xfId="0" applyAlignment="1" applyBorder="1" applyFont="1">
      <alignment readingOrder="0"/>
    </xf>
    <xf borderId="2" fillId="3" fontId="4" numFmtId="164" xfId="0" applyBorder="1" applyFont="1" applyNumberFormat="1"/>
    <xf borderId="0" fillId="0" fontId="4" numFmtId="164" xfId="0" applyFont="1" applyNumberFormat="1"/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left" readingOrder="0"/>
    </xf>
    <xf borderId="1" fillId="0" fontId="4" numFmtId="164" xfId="0" applyAlignment="1" applyBorder="1" applyFont="1" applyNumberFormat="1">
      <alignment horizontal="left" readingOrder="0"/>
    </xf>
    <xf borderId="3" fillId="0" fontId="5" numFmtId="0" xfId="0" applyAlignment="1" applyBorder="1" applyFont="1">
      <alignment readingOrder="0" shrinkToFit="0" wrapText="0"/>
    </xf>
    <xf borderId="2" fillId="0" fontId="4" numFmtId="164" xfId="0" applyAlignment="1" applyBorder="1" applyFont="1" applyNumberFormat="1">
      <alignment horizontal="left" readingOrder="0"/>
    </xf>
    <xf borderId="0" fillId="0" fontId="4" numFmtId="164" xfId="0" applyAlignment="1" applyFont="1" applyNumberFormat="1">
      <alignment horizontal="left" readingOrder="0"/>
    </xf>
    <xf borderId="3" fillId="0" fontId="6" numFmtId="0" xfId="0" applyAlignment="1" applyBorder="1" applyFont="1">
      <alignment readingOrder="0" shrinkToFit="0" wrapText="0"/>
    </xf>
    <xf borderId="1" fillId="0" fontId="4" numFmtId="164" xfId="0" applyAlignment="1" applyBorder="1" applyFont="1" applyNumberFormat="1">
      <alignment readingOrder="0"/>
    </xf>
    <xf borderId="3" fillId="0" fontId="7" numFmtId="0" xfId="0" applyAlignment="1" applyBorder="1" applyFont="1">
      <alignment horizontal="left" readingOrder="0" shrinkToFit="0" vertical="center" wrapText="0"/>
    </xf>
    <xf borderId="1" fillId="0" fontId="4" numFmtId="164" xfId="0" applyBorder="1" applyFont="1" applyNumberFormat="1"/>
    <xf borderId="1" fillId="0" fontId="3" numFmtId="0" xfId="0" applyBorder="1" applyFont="1"/>
    <xf borderId="1" fillId="0" fontId="3" numFmtId="0" xfId="0" applyAlignment="1" applyBorder="1" applyFont="1">
      <alignment horizontal="left" readingOrder="0"/>
    </xf>
    <xf borderId="1" fillId="0" fontId="4" numFmtId="0" xfId="0" applyBorder="1" applyFont="1"/>
    <xf borderId="3" fillId="0" fontId="4" numFmtId="0" xfId="0" applyAlignment="1" applyBorder="1" applyFont="1">
      <alignment shrinkToFit="0" wrapText="0"/>
    </xf>
    <xf borderId="1" fillId="0" fontId="3" numFmtId="164" xfId="0" applyAlignment="1" applyBorder="1" applyFont="1" applyNumberFormat="1">
      <alignment horizontal="left" readingOrder="0"/>
    </xf>
    <xf borderId="1" fillId="0" fontId="3" numFmtId="164" xfId="0" applyBorder="1" applyFont="1" applyNumberFormat="1"/>
    <xf borderId="1" fillId="0" fontId="4" numFmtId="0" xfId="0" applyAlignment="1" applyBorder="1" applyFont="1">
      <alignment shrinkToFit="0" wrapText="0"/>
    </xf>
    <xf borderId="0" fillId="0" fontId="4" numFmtId="0" xfId="0" applyFont="1"/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1" fillId="0" fontId="8" numFmtId="164" xfId="0" applyAlignment="1" applyBorder="1" applyFont="1" applyNumberFormat="1">
      <alignment horizontal="left" readingOrder="0" vertical="bottom"/>
    </xf>
    <xf borderId="1" fillId="3" fontId="8" numFmtId="164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horizontal="left"/>
    </xf>
    <xf borderId="1" fillId="0" fontId="4" numFmtId="164" xfId="0" applyAlignment="1" applyBorder="1" applyFont="1" applyNumberFormat="1">
      <alignment horizontal="left"/>
    </xf>
    <xf borderId="0" fillId="0" fontId="8" numFmtId="0" xfId="0" applyAlignment="1" applyFont="1">
      <alignment horizontal="center"/>
    </xf>
    <xf borderId="0" fillId="0" fontId="8" numFmtId="4" xfId="0" applyFont="1" applyNumberForma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8" numFmtId="4" xfId="0" applyAlignment="1" applyFont="1" applyNumberFormat="1">
      <alignment vertical="center"/>
    </xf>
    <xf borderId="0" fillId="0" fontId="8" numFmtId="0" xfId="0" applyAlignment="1" applyFont="1">
      <alignment horizontal="left"/>
    </xf>
    <xf borderId="0" fillId="0" fontId="10" numFmtId="0" xfId="0" applyAlignment="1" applyFont="1">
      <alignment horizontal="left"/>
    </xf>
    <xf borderId="4" fillId="4" fontId="11" numFmtId="0" xfId="0" applyAlignment="1" applyBorder="1" applyFill="1" applyFont="1">
      <alignment horizontal="center"/>
    </xf>
    <xf borderId="5" fillId="0" fontId="12" numFmtId="0" xfId="0" applyBorder="1" applyFont="1"/>
    <xf borderId="6" fillId="0" fontId="12" numFmtId="0" xfId="0" applyBorder="1" applyFont="1"/>
    <xf borderId="1" fillId="4" fontId="13" numFmtId="0" xfId="0" applyAlignment="1" applyBorder="1" applyFont="1">
      <alignment horizontal="center" shrinkToFit="0" vertical="center" wrapText="1"/>
    </xf>
    <xf borderId="1" fillId="4" fontId="13" numFmtId="4" xfId="0" applyAlignment="1" applyBorder="1" applyFont="1" applyNumberFormat="1">
      <alignment horizontal="center" shrinkToFit="0" vertical="center" wrapText="1"/>
    </xf>
    <xf borderId="7" fillId="4" fontId="13" numFmtId="0" xfId="0" applyAlignment="1" applyBorder="1" applyFont="1">
      <alignment horizontal="center" readingOrder="0" shrinkToFit="0" vertical="center" wrapText="1"/>
    </xf>
    <xf borderId="7" fillId="0" fontId="8" numFmtId="4" xfId="0" applyAlignment="1" applyBorder="1" applyFont="1" applyNumberFormat="1">
      <alignment horizontal="center" shrinkToFit="0" vertical="center" wrapText="1"/>
    </xf>
    <xf borderId="1" fillId="0" fontId="8" numFmtId="4" xfId="0" applyAlignment="1" applyBorder="1" applyFont="1" applyNumberFormat="1">
      <alignment readingOrder="0"/>
    </xf>
    <xf borderId="1" fillId="0" fontId="8" numFmtId="0" xfId="0" applyAlignment="1" applyBorder="1" applyFont="1">
      <alignment horizontal="left" readingOrder="0"/>
    </xf>
    <xf borderId="8" fillId="0" fontId="12" numFmtId="0" xfId="0" applyBorder="1" applyFont="1"/>
    <xf borderId="1" fillId="0" fontId="13" numFmtId="4" xfId="0" applyAlignment="1" applyBorder="1" applyFont="1" applyNumberFormat="1">
      <alignment horizontal="left"/>
    </xf>
    <xf borderId="1" fillId="0" fontId="13" numFmtId="164" xfId="0" applyAlignment="1" applyBorder="1" applyFont="1" applyNumberFormat="1">
      <alignment horizontal="left" readingOrder="0"/>
    </xf>
    <xf borderId="0" fillId="0" fontId="14" numFmtId="0" xfId="0" applyFont="1"/>
    <xf borderId="0" fillId="0" fontId="8" numFmtId="4" xfId="0" applyAlignment="1" applyFont="1" applyNumberFormat="1">
      <alignment horizontal="left"/>
    </xf>
    <xf borderId="1" fillId="4" fontId="13" numFmtId="4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4" fontId="13" numFmtId="0" xfId="0" applyAlignment="1" applyBorder="1" applyFont="1">
      <alignment horizontal="center" shrinkToFit="0" vertical="center" wrapText="1"/>
    </xf>
    <xf borderId="7" fillId="0" fontId="8" numFmtId="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164" xfId="0" applyAlignment="1" applyBorder="1" applyFont="1" applyNumberFormat="1">
      <alignment horizontal="left" readingOrder="0" shrinkToFit="0" vertical="center" wrapText="1"/>
    </xf>
    <xf borderId="3" fillId="0" fontId="12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1" fillId="0" fontId="8" numFmtId="4" xfId="0" applyAlignment="1" applyBorder="1" applyFont="1" applyNumberFormat="1">
      <alignment horizontal="right" shrinkToFit="0" vertical="center" wrapText="1"/>
    </xf>
    <xf borderId="1" fillId="0" fontId="8" numFmtId="4" xfId="0" applyAlignment="1" applyBorder="1" applyFont="1" applyNumberFormat="1">
      <alignment horizontal="left"/>
    </xf>
    <xf borderId="1" fillId="0" fontId="8" numFmtId="4" xfId="0" applyAlignment="1" applyBorder="1" applyFont="1" applyNumberFormat="1">
      <alignment horizontal="right"/>
    </xf>
    <xf borderId="1" fillId="0" fontId="13" numFmtId="164" xfId="0" applyAlignment="1" applyBorder="1" applyFont="1" applyNumberFormat="1">
      <alignment horizontal="left"/>
    </xf>
    <xf borderId="0" fillId="0" fontId="15" numFmtId="0" xfId="0" applyFont="1"/>
    <xf borderId="0" fillId="0" fontId="8" numFmtId="164" xfId="0" applyAlignment="1" applyFont="1" applyNumberFormat="1">
      <alignment horizontal="left"/>
    </xf>
    <xf borderId="1" fillId="4" fontId="13" numFmtId="0" xfId="0" applyBorder="1" applyFont="1"/>
    <xf borderId="4" fillId="5" fontId="11" numFmtId="0" xfId="0" applyAlignment="1" applyBorder="1" applyFill="1" applyFont="1">
      <alignment horizontal="center"/>
    </xf>
    <xf borderId="1" fillId="5" fontId="13" numFmtId="0" xfId="0" applyAlignment="1" applyBorder="1" applyFont="1">
      <alignment horizontal="center" shrinkToFit="0" vertical="center" wrapText="1"/>
    </xf>
    <xf borderId="1" fillId="5" fontId="13" numFmtId="4" xfId="0" applyAlignment="1" applyBorder="1" applyFont="1" applyNumberFormat="1">
      <alignment horizontal="center" shrinkToFit="0" vertical="center" wrapText="1"/>
    </xf>
    <xf borderId="7" fillId="5" fontId="13" numFmtId="0" xfId="0" applyAlignment="1" applyBorder="1" applyFont="1">
      <alignment horizontal="center" shrinkToFit="0" vertical="center" wrapText="1"/>
    </xf>
    <xf borderId="7" fillId="0" fontId="8" numFmtId="4" xfId="0" applyAlignment="1" applyBorder="1" applyFont="1" applyNumberFormat="1">
      <alignment horizontal="center" shrinkToFit="0" vertical="center" wrapText="0"/>
    </xf>
    <xf borderId="1" fillId="0" fontId="8" numFmtId="4" xfId="0" applyBorder="1" applyFont="1" applyNumberFormat="1"/>
    <xf borderId="1" fillId="5" fontId="13" numFmtId="4" xfId="0" applyAlignment="1" applyBorder="1" applyFont="1" applyNumberFormat="1">
      <alignment horizontal="left" shrinkToFit="0" vertical="center" wrapText="1"/>
    </xf>
    <xf borderId="1" fillId="0" fontId="8" numFmtId="4" xfId="0" applyAlignment="1" applyBorder="1" applyFont="1" applyNumberFormat="1">
      <alignment horizontal="left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5" fontId="13" numFmtId="0" xfId="0" applyBorder="1" applyFont="1"/>
    <xf borderId="4" fillId="6" fontId="11" numFmtId="0" xfId="0" applyAlignment="1" applyBorder="1" applyFill="1" applyFont="1">
      <alignment horizontal="center"/>
    </xf>
    <xf borderId="1" fillId="6" fontId="13" numFmtId="0" xfId="0" applyAlignment="1" applyBorder="1" applyFont="1">
      <alignment horizontal="center" shrinkToFit="0" vertical="center" wrapText="1"/>
    </xf>
    <xf borderId="1" fillId="6" fontId="13" numFmtId="4" xfId="0" applyAlignment="1" applyBorder="1" applyFont="1" applyNumberFormat="1">
      <alignment horizontal="center" shrinkToFit="0" vertical="center" wrapText="1"/>
    </xf>
    <xf borderId="1" fillId="0" fontId="8" numFmtId="4" xfId="0" applyAlignment="1" applyBorder="1" applyFont="1" applyNumberFormat="1">
      <alignment horizontal="center"/>
    </xf>
    <xf borderId="1" fillId="6" fontId="13" numFmtId="4" xfId="0" applyAlignment="1" applyBorder="1" applyFont="1" applyNumberFormat="1">
      <alignment horizontal="left" shrinkToFit="0" vertical="center" wrapText="1"/>
    </xf>
    <xf borderId="7" fillId="6" fontId="13" numFmtId="0" xfId="0" applyAlignment="1" applyBorder="1" applyFont="1">
      <alignment horizontal="center" shrinkToFit="0" vertical="center" wrapText="1"/>
    </xf>
    <xf borderId="1" fillId="6" fontId="13" numFmtId="0" xfId="0" applyBorder="1" applyFont="1"/>
    <xf borderId="4" fillId="7" fontId="11" numFmtId="0" xfId="0" applyAlignment="1" applyBorder="1" applyFill="1" applyFont="1">
      <alignment horizontal="center"/>
    </xf>
    <xf borderId="0" fillId="0" fontId="8" numFmtId="0" xfId="0" applyFont="1"/>
    <xf borderId="1" fillId="7" fontId="13" numFmtId="0" xfId="0" applyAlignment="1" applyBorder="1" applyFont="1">
      <alignment horizontal="center" shrinkToFit="0" vertical="center" wrapText="1"/>
    </xf>
    <xf borderId="1" fillId="7" fontId="13" numFmtId="4" xfId="0" applyAlignment="1" applyBorder="1" applyFont="1" applyNumberFormat="1">
      <alignment horizontal="center" shrinkToFit="0" vertical="center" wrapText="1"/>
    </xf>
    <xf borderId="1" fillId="7" fontId="13" numFmtId="4" xfId="0" applyAlignment="1" applyBorder="1" applyFont="1" applyNumberFormat="1">
      <alignment horizontal="left" shrinkToFit="0" vertical="center" wrapText="1"/>
    </xf>
    <xf borderId="7" fillId="7" fontId="13" numFmtId="0" xfId="0" applyAlignment="1" applyBorder="1" applyFont="1">
      <alignment horizontal="center" shrinkToFit="0" vertical="center" wrapText="1"/>
    </xf>
    <xf borderId="1" fillId="7" fontId="13" numFmtId="0" xfId="0" applyBorder="1" applyFont="1"/>
    <xf borderId="4" fillId="8" fontId="11" numFmtId="0" xfId="0" applyAlignment="1" applyBorder="1" applyFill="1" applyFont="1">
      <alignment horizontal="center"/>
    </xf>
    <xf borderId="1" fillId="8" fontId="13" numFmtId="0" xfId="0" applyAlignment="1" applyBorder="1" applyFont="1">
      <alignment horizontal="center" shrinkToFit="0" vertical="center" wrapText="1"/>
    </xf>
    <xf borderId="1" fillId="8" fontId="13" numFmtId="4" xfId="0" applyAlignment="1" applyBorder="1" applyFont="1" applyNumberFormat="1">
      <alignment horizontal="center" shrinkToFit="0" vertical="center" wrapText="1"/>
    </xf>
    <xf borderId="1" fillId="8" fontId="13" numFmtId="4" xfId="0" applyAlignment="1" applyBorder="1" applyFont="1" applyNumberFormat="1">
      <alignment horizontal="left" shrinkToFit="0" vertical="center" wrapText="1"/>
    </xf>
    <xf borderId="7" fillId="8" fontId="13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8" fontId="13" numFmtId="0" xfId="0" applyBorder="1" applyFont="1"/>
    <xf borderId="1" fillId="9" fontId="13" numFmtId="4" xfId="0" applyAlignment="1" applyBorder="1" applyFill="1" applyFont="1" applyNumberFormat="1">
      <alignment horizontal="left" shrinkToFit="0" vertical="center" wrapText="1"/>
    </xf>
    <xf borderId="0" fillId="0" fontId="16" numFmtId="0" xfId="0" applyAlignment="1" applyFont="1">
      <alignment horizontal="left"/>
    </xf>
    <xf borderId="1" fillId="10" fontId="13" numFmtId="0" xfId="0" applyAlignment="1" applyBorder="1" applyFill="1" applyFont="1">
      <alignment horizontal="center" shrinkToFit="0" vertical="center" wrapText="1"/>
    </xf>
    <xf borderId="0" fillId="10" fontId="8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/>
    </xf>
    <xf borderId="1" fillId="0" fontId="13" numFmtId="4" xfId="0" applyBorder="1" applyFont="1" applyNumberFormat="1"/>
    <xf borderId="2" fillId="0" fontId="4" numFmtId="0" xfId="0" applyBorder="1" applyFont="1"/>
    <xf borderId="9" fillId="0" fontId="12" numFmtId="0" xfId="0" applyBorder="1" applyFont="1"/>
    <xf borderId="10" fillId="0" fontId="8" numFmtId="0" xfId="0" applyAlignment="1" applyBorder="1" applyFont="1">
      <alignment horizontal="center" shrinkToFit="0" vertical="center" wrapText="1"/>
    </xf>
    <xf borderId="11" fillId="0" fontId="12" numFmtId="0" xfId="0" applyBorder="1" applyFont="1"/>
    <xf borderId="12" fillId="0" fontId="12" numFmtId="0" xfId="0" applyBorder="1" applyFont="1"/>
    <xf borderId="13" fillId="0" fontId="12" numFmtId="0" xfId="0" applyBorder="1" applyFont="1"/>
    <xf borderId="14" fillId="0" fontId="12" numFmtId="0" xfId="0" applyBorder="1" applyFont="1"/>
    <xf borderId="15" fillId="0" fontId="12" numFmtId="0" xfId="0" applyBorder="1" applyFont="1"/>
    <xf borderId="16" fillId="0" fontId="12" numFmtId="0" xfId="0" applyBorder="1" applyFont="1"/>
    <xf borderId="17" fillId="0" fontId="12" numFmtId="0" xfId="0" applyBorder="1" applyFont="1"/>
    <xf borderId="0" fillId="0" fontId="18" numFmtId="0" xfId="0" applyFont="1"/>
    <xf borderId="0" fillId="0" fontId="18" numFmtId="0" xfId="0" applyAlignment="1" applyFont="1">
      <alignment horizontal="center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center"/>
    </xf>
    <xf borderId="0" fillId="0" fontId="20" numFmtId="0" xfId="0" applyAlignment="1" applyFont="1">
      <alignment horizontal="left"/>
    </xf>
    <xf borderId="1" fillId="11" fontId="21" numFmtId="0" xfId="0" applyAlignment="1" applyBorder="1" applyFill="1" applyFont="1">
      <alignment horizontal="center" vertical="center"/>
    </xf>
    <xf borderId="1" fillId="11" fontId="21" numFmtId="0" xfId="0" applyAlignment="1" applyBorder="1" applyFont="1">
      <alignment horizontal="center" shrinkToFit="0" vertical="center" wrapText="1"/>
    </xf>
    <xf borderId="1" fillId="11" fontId="22" numFmtId="0" xfId="0" applyAlignment="1" applyBorder="1" applyFont="1">
      <alignment horizontal="center" shrinkToFit="0" vertical="center" wrapText="1"/>
    </xf>
    <xf borderId="1" fillId="11" fontId="18" numFmtId="0" xfId="0" applyAlignment="1" applyBorder="1" applyFont="1">
      <alignment horizontal="center"/>
    </xf>
    <xf borderId="1" fillId="12" fontId="18" numFmtId="4" xfId="0" applyAlignment="1" applyBorder="1" applyFill="1" applyFont="1" applyNumberFormat="1">
      <alignment horizontal="center"/>
    </xf>
    <xf borderId="1" fillId="0" fontId="18" numFmtId="4" xfId="0" applyAlignment="1" applyBorder="1" applyFont="1" applyNumberFormat="1">
      <alignment horizontal="center"/>
    </xf>
    <xf borderId="1" fillId="0" fontId="18" numFmtId="4" xfId="0" applyAlignment="1" applyBorder="1" applyFont="1" applyNumberFormat="1">
      <alignment horizontal="center" vertical="center"/>
    </xf>
    <xf borderId="1" fillId="3" fontId="18" numFmtId="4" xfId="0" applyAlignment="1" applyBorder="1" applyFont="1" applyNumberFormat="1">
      <alignment horizontal="center" vertical="center"/>
    </xf>
    <xf borderId="1" fillId="4" fontId="18" numFmtId="2" xfId="0" applyAlignment="1" applyBorder="1" applyFont="1" applyNumberFormat="1">
      <alignment horizontal="center"/>
    </xf>
    <xf borderId="0" fillId="0" fontId="22" numFmtId="0" xfId="0" applyFont="1"/>
    <xf borderId="0" fillId="0" fontId="19" numFmtId="0" xfId="0" applyAlignment="1" applyFont="1">
      <alignment horizontal="center" vertical="center"/>
    </xf>
    <xf borderId="18" fillId="0" fontId="22" numFmtId="0" xfId="0" applyAlignment="1" applyBorder="1" applyFont="1">
      <alignment horizontal="center" vertical="center"/>
    </xf>
    <xf borderId="19" fillId="0" fontId="12" numFmtId="0" xfId="0" applyBorder="1" applyFont="1"/>
    <xf borderId="1" fillId="9" fontId="23" numFmtId="0" xfId="0" applyAlignment="1" applyBorder="1" applyFont="1">
      <alignment horizontal="center" vertical="center"/>
    </xf>
    <xf borderId="7" fillId="9" fontId="24" numFmtId="0" xfId="0" applyAlignment="1" applyBorder="1" applyFont="1">
      <alignment horizontal="center" shrinkToFit="0" vertical="center" wrapText="1"/>
    </xf>
    <xf borderId="0" fillId="0" fontId="25" numFmtId="0" xfId="0" applyFont="1"/>
    <xf borderId="1" fillId="0" fontId="18" numFmtId="0" xfId="0" applyAlignment="1" applyBorder="1" applyFont="1">
      <alignment horizontal="center" vertical="center"/>
    </xf>
    <xf borderId="1" fillId="13" fontId="26" numFmtId="2" xfId="0" applyAlignment="1" applyBorder="1" applyFill="1" applyFont="1" applyNumberFormat="1">
      <alignment horizontal="center" vertical="center"/>
    </xf>
    <xf borderId="1" fillId="13" fontId="27" numFmtId="4" xfId="0" applyAlignment="1" applyBorder="1" applyFont="1" applyNumberFormat="1">
      <alignment horizontal="center" vertical="center"/>
    </xf>
    <xf borderId="1" fillId="9" fontId="21" numFmtId="0" xfId="0" applyAlignment="1" applyBorder="1" applyFont="1">
      <alignment horizontal="center" shrinkToFit="0" vertical="center" wrapText="1"/>
    </xf>
    <xf borderId="20" fillId="13" fontId="26" numFmtId="10" xfId="0" applyAlignment="1" applyBorder="1" applyFont="1" applyNumberFormat="1">
      <alignment horizontal="center" vertical="center"/>
    </xf>
    <xf borderId="8" fillId="0" fontId="26" numFmtId="10" xfId="0" applyAlignment="1" applyBorder="1" applyFont="1" applyNumberFormat="1">
      <alignment horizontal="center" vertical="center"/>
    </xf>
    <xf borderId="21" fillId="13" fontId="26" numFmtId="10" xfId="0" applyAlignment="1" applyBorder="1" applyFont="1" applyNumberFormat="1">
      <alignment horizontal="center" vertical="center"/>
    </xf>
    <xf borderId="1" fillId="9" fontId="23" numFmtId="0" xfId="0" applyAlignment="1" applyBorder="1" applyFont="1">
      <alignment horizontal="center" shrinkToFit="0" vertical="center" wrapText="1"/>
    </xf>
    <xf borderId="1" fillId="9" fontId="23" numFmtId="0" xfId="0" applyAlignment="1" applyBorder="1" applyFont="1">
      <alignment vertical="center"/>
    </xf>
    <xf borderId="0" fillId="0" fontId="28" numFmtId="0" xfId="0" applyAlignment="1" applyFont="1">
      <alignment vertical="center"/>
    </xf>
    <xf borderId="1" fillId="13" fontId="18" numFmtId="4" xfId="0" applyAlignment="1" applyBorder="1" applyFont="1" applyNumberFormat="1">
      <alignment horizontal="center" vertical="center"/>
    </xf>
    <xf borderId="1" fillId="0" fontId="18" numFmtId="2" xfId="0" applyAlignment="1" applyBorder="1" applyFont="1" applyNumberFormat="1">
      <alignment horizontal="center"/>
    </xf>
    <xf borderId="0" fillId="0" fontId="28" numFmtId="4" xfId="0" applyFont="1" applyNumberFormat="1"/>
    <xf borderId="0" fillId="0" fontId="2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1"/>
        </c:ser>
        <c:ser>
          <c:idx val="1"/>
          <c:order val="1"/>
          <c:tx>
            <c:v>Despesas</c:v>
          </c:tx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1"/>
        </c:ser>
        <c:axId val="1287794591"/>
        <c:axId val="818180033"/>
      </c:lineChart>
      <c:catAx>
        <c:axId val="128779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8180033"/>
      </c:catAx>
      <c:valAx>
        <c:axId val="81818003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7794591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4</xdr:row>
      <xdr:rowOff>133350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19050</xdr:rowOff>
    </xdr:from>
    <xdr:ext cx="8286750" cy="31813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igao.com/umuarama/alcatra-bovina-com-maminha-peca-e-pedaco-resfriado-kg-7654.html" TargetMode="External"/><Relationship Id="rId2" Type="http://schemas.openxmlformats.org/officeDocument/2006/relationships/hyperlink" Target="https://www.amigao.com/umuarama/sal-rosa-himalaia-br-spices-grosso-pouch-500g-6079.html" TargetMode="External"/><Relationship Id="rId3" Type="http://schemas.openxmlformats.org/officeDocument/2006/relationships/hyperlink" Target="https://www.amigao.com/umuarama/azeite-gomes-costa-extra-virgem-vidro-500ml-9075.html" TargetMode="External"/><Relationship Id="rId4" Type="http://schemas.openxmlformats.org/officeDocument/2006/relationships/hyperlink" Target="https://www.amigao.com/umuarama/pimenta-reino-compra-moida-30g-6403.html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amigao.com/umuarama/espetao-de-bambu-para-churrasco-50cm-9528.html" TargetMode="External"/><Relationship Id="rId9" Type="http://schemas.openxmlformats.org/officeDocument/2006/relationships/hyperlink" Target="https://www.amigao.com/umuarama/pimenta-reino-compra-moida-30g-6403.html" TargetMode="External"/><Relationship Id="rId5" Type="http://schemas.openxmlformats.org/officeDocument/2006/relationships/hyperlink" Target="https://www.amigao.com/umuarama/espetao-de-bambu-para-churrasco-50cm-9528.html" TargetMode="External"/><Relationship Id="rId6" Type="http://schemas.openxmlformats.org/officeDocument/2006/relationships/hyperlink" Target="https://www.amigao.com/umuarama/file-peito-de-frango-congelado-kg-47.html" TargetMode="External"/><Relationship Id="rId7" Type="http://schemas.openxmlformats.org/officeDocument/2006/relationships/hyperlink" Target="https://www.amigao.com/umuarama/bacon-seara-em-fatias-250g-2243.html" TargetMode="External"/><Relationship Id="rId8" Type="http://schemas.openxmlformats.org/officeDocument/2006/relationships/hyperlink" Target="https://www.amigao.com/umuarama/tempero-aji-sal-pacote-250g-2575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9.29"/>
    <col customWidth="1" min="2" max="2" width="14.43"/>
    <col customWidth="1" min="3" max="3" width="11.71"/>
    <col customWidth="1" min="4" max="6" width="14.43"/>
  </cols>
  <sheetData>
    <row r="1">
      <c r="A1" s="1" t="s">
        <v>0</v>
      </c>
      <c r="B1" s="2"/>
      <c r="C1" s="2"/>
      <c r="D1" s="2"/>
      <c r="E1" s="2"/>
      <c r="F1" s="2"/>
    </row>
    <row r="2" ht="242.25" customHeight="1">
      <c r="A2" s="3" t="s">
        <v>1</v>
      </c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23.0"/>
    <col customWidth="1" min="3" max="3" width="25.43"/>
    <col customWidth="1" min="4" max="4" width="14.43"/>
    <col customWidth="1" min="5" max="5" width="4.71"/>
    <col customWidth="1" min="6" max="6" width="37.86"/>
    <col customWidth="1" min="9" max="9" width="17.0"/>
  </cols>
  <sheetData>
    <row r="1">
      <c r="A1" s="4" t="s">
        <v>2</v>
      </c>
      <c r="C1" s="5"/>
      <c r="D1" s="5"/>
      <c r="E1" s="5"/>
      <c r="F1" s="4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5</v>
      </c>
      <c r="C2" s="8" t="s">
        <v>6</v>
      </c>
      <c r="D2" s="6" t="s">
        <v>7</v>
      </c>
      <c r="E2" s="5"/>
      <c r="F2" s="7" t="s">
        <v>4</v>
      </c>
      <c r="G2" s="7" t="s">
        <v>8</v>
      </c>
      <c r="H2" s="7" t="s">
        <v>9</v>
      </c>
      <c r="I2" s="9" t="s">
        <v>10</v>
      </c>
      <c r="J2" s="10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1" t="s">
        <v>11</v>
      </c>
      <c r="B3" s="12">
        <v>38.98</v>
      </c>
      <c r="C3" s="13">
        <v>77.96</v>
      </c>
      <c r="D3" s="14" t="s">
        <v>12</v>
      </c>
      <c r="E3" s="5"/>
      <c r="F3" s="11" t="s">
        <v>13</v>
      </c>
      <c r="G3" s="13">
        <v>10.0</v>
      </c>
      <c r="H3" s="13">
        <v>5.3</v>
      </c>
      <c r="I3" s="15">
        <v>4.7</v>
      </c>
      <c r="J3" s="1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14</v>
      </c>
      <c r="B4" s="12">
        <v>15.79</v>
      </c>
      <c r="C4" s="12">
        <v>15.79</v>
      </c>
      <c r="D4" s="17" t="s">
        <v>15</v>
      </c>
      <c r="E4" s="5"/>
      <c r="F4" s="18" t="s">
        <v>16</v>
      </c>
      <c r="G4" s="13">
        <v>10.0</v>
      </c>
      <c r="H4" s="13">
        <v>5.27</v>
      </c>
      <c r="I4" s="15">
        <v>4.73</v>
      </c>
      <c r="J4" s="1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17</v>
      </c>
      <c r="B5" s="12">
        <v>37.49</v>
      </c>
      <c r="C5" s="12">
        <v>37.49</v>
      </c>
      <c r="D5" s="19" t="s">
        <v>18</v>
      </c>
      <c r="E5" s="5"/>
      <c r="F5" s="20" t="s">
        <v>19</v>
      </c>
      <c r="G5" s="13">
        <v>15.0</v>
      </c>
      <c r="H5" s="13">
        <v>10.57</v>
      </c>
      <c r="I5" s="15">
        <v>4.43</v>
      </c>
      <c r="J5" s="1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1" t="s">
        <v>20</v>
      </c>
      <c r="B6" s="12">
        <v>2.95</v>
      </c>
      <c r="C6" s="12">
        <v>2.95</v>
      </c>
      <c r="D6" s="14" t="s">
        <v>21</v>
      </c>
      <c r="E6" s="5"/>
      <c r="F6" s="10"/>
      <c r="G6" s="1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22</v>
      </c>
      <c r="B7" s="12">
        <v>5.99</v>
      </c>
      <c r="C7" s="12">
        <v>12.0</v>
      </c>
      <c r="D7" s="14" t="s">
        <v>23</v>
      </c>
      <c r="E7" s="5"/>
      <c r="F7" s="21" t="s">
        <v>24</v>
      </c>
      <c r="G7" s="22">
        <v>30.0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3" t="s">
        <v>25</v>
      </c>
      <c r="B8" s="12">
        <v>101.2</v>
      </c>
      <c r="C8" s="12">
        <v>146.19</v>
      </c>
      <c r="D8" s="24"/>
      <c r="E8" s="5"/>
      <c r="F8" s="23" t="s">
        <v>26</v>
      </c>
      <c r="G8" s="13">
        <v>1500.0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1" t="s">
        <v>27</v>
      </c>
      <c r="B9" s="25">
        <v>5.3</v>
      </c>
      <c r="C9" s="26"/>
      <c r="D9" s="27"/>
      <c r="E9" s="5"/>
      <c r="F9" s="23" t="s">
        <v>28</v>
      </c>
      <c r="G9" s="12">
        <v>500.0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8"/>
      <c r="B10" s="10"/>
      <c r="C10" s="5"/>
      <c r="D10" s="29"/>
      <c r="E10" s="5"/>
      <c r="F10" s="30" t="s">
        <v>29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4</v>
      </c>
      <c r="B11" s="7" t="s">
        <v>5</v>
      </c>
      <c r="C11" s="8" t="s">
        <v>6</v>
      </c>
      <c r="D11" s="6" t="s">
        <v>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" t="s">
        <v>30</v>
      </c>
      <c r="B12" s="12">
        <v>23.49</v>
      </c>
      <c r="C12" s="13">
        <v>35.23</v>
      </c>
      <c r="D12" s="17" t="s">
        <v>31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32</v>
      </c>
      <c r="B13" s="12">
        <v>17.99</v>
      </c>
      <c r="C13" s="12">
        <v>43.18</v>
      </c>
      <c r="D13" s="17" t="s">
        <v>33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1" t="s">
        <v>34</v>
      </c>
      <c r="B14" s="12">
        <v>6.49</v>
      </c>
      <c r="C14" s="12">
        <v>6.49</v>
      </c>
      <c r="D14" s="19" t="s">
        <v>35</v>
      </c>
      <c r="E14" s="5"/>
      <c r="F14" s="5"/>
      <c r="G14" s="5"/>
      <c r="H14" s="5"/>
      <c r="I14" s="5"/>
      <c r="J14" s="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1" t="s">
        <v>20</v>
      </c>
      <c r="B15" s="12">
        <v>2.95</v>
      </c>
      <c r="C15" s="12">
        <v>2.95</v>
      </c>
      <c r="D15" s="14" t="s">
        <v>21</v>
      </c>
      <c r="E15" s="5"/>
      <c r="F15" s="5"/>
      <c r="G15" s="5"/>
      <c r="H15" s="5"/>
      <c r="I15" s="5"/>
      <c r="J15" s="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1" t="s">
        <v>22</v>
      </c>
      <c r="B16" s="12">
        <v>5.99</v>
      </c>
      <c r="C16" s="12">
        <v>12.0</v>
      </c>
      <c r="D16" s="14" t="s">
        <v>23</v>
      </c>
      <c r="E16" s="5"/>
      <c r="F16" s="5"/>
      <c r="G16" s="5"/>
      <c r="H16" s="5"/>
      <c r="I16" s="5"/>
      <c r="J16" s="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3" t="s">
        <v>25</v>
      </c>
      <c r="B17" s="12">
        <v>56.91</v>
      </c>
      <c r="C17" s="12">
        <v>99.85</v>
      </c>
      <c r="D17" s="24"/>
      <c r="E17" s="5"/>
      <c r="F17" s="5"/>
      <c r="G17" s="5"/>
      <c r="H17" s="5"/>
      <c r="I17" s="5"/>
      <c r="J17" s="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1" t="s">
        <v>27</v>
      </c>
      <c r="B18" s="25">
        <v>5.27</v>
      </c>
      <c r="C18" s="26"/>
      <c r="D18" s="27"/>
      <c r="E18" s="5"/>
      <c r="F18" s="5"/>
      <c r="G18" s="5"/>
      <c r="H18" s="5"/>
      <c r="I18" s="5"/>
      <c r="J18" s="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1"/>
      <c r="B19" s="31"/>
      <c r="C19" s="5"/>
      <c r="D19" s="28"/>
      <c r="E19" s="5"/>
      <c r="F19" s="30"/>
      <c r="G19" s="3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2" t="s">
        <v>36</v>
      </c>
      <c r="B20" s="32" t="s">
        <v>37</v>
      </c>
      <c r="C20" s="5"/>
      <c r="D20" s="2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1" t="s">
        <v>38</v>
      </c>
      <c r="B21" s="12">
        <v>500.0</v>
      </c>
      <c r="C21" s="5"/>
      <c r="D21" s="2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3" t="s">
        <v>39</v>
      </c>
      <c r="B22" s="34">
        <v>150.0</v>
      </c>
      <c r="C22" s="5"/>
      <c r="D22" s="29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1" t="s">
        <v>40</v>
      </c>
      <c r="B23" s="13">
        <v>200.0</v>
      </c>
      <c r="C23" s="5"/>
      <c r="D23" s="2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1" t="s">
        <v>41</v>
      </c>
      <c r="B24" s="13">
        <v>100.0</v>
      </c>
      <c r="C24" s="5"/>
      <c r="D24" s="2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8"/>
      <c r="B25" s="10"/>
      <c r="C25" s="5"/>
      <c r="D25" s="2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8"/>
      <c r="B26" s="10"/>
      <c r="C26" s="5"/>
      <c r="D26" s="29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2" t="s">
        <v>42</v>
      </c>
      <c r="B27" s="35" t="s">
        <v>43</v>
      </c>
      <c r="C27" s="5"/>
      <c r="D27" s="2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1" t="s">
        <v>44</v>
      </c>
      <c r="B28" s="13">
        <v>500.0</v>
      </c>
      <c r="C28" s="5"/>
      <c r="D28" s="2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1" t="s">
        <v>45</v>
      </c>
      <c r="B29" s="36">
        <f>SUM(B21:B24)</f>
        <v>950</v>
      </c>
      <c r="C29" s="5"/>
      <c r="D29" s="28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3"/>
      <c r="B30" s="2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3"/>
      <c r="B31" s="2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3"/>
      <c r="B32" s="2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3"/>
      <c r="B33" s="2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3" t="s">
        <v>5</v>
      </c>
      <c r="B34" s="37">
        <f>SUM(B27:B32)</f>
        <v>1450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8"/>
      <c r="B35" s="1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8"/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8"/>
      <c r="B37" s="1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1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1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1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1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1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1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1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1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1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1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1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1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1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1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1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10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1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1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1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1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10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10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10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10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10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10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1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10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1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10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B1"/>
  </mergeCells>
  <hyperlinks>
    <hyperlink r:id="rId1" ref="D3"/>
    <hyperlink r:id="rId2" ref="D4"/>
    <hyperlink r:id="rId3" ref="D5"/>
    <hyperlink r:id="rId4" ref="D6"/>
    <hyperlink r:id="rId5" ref="D7"/>
    <hyperlink r:id="rId6" ref="D12"/>
    <hyperlink r:id="rId7" ref="D13"/>
    <hyperlink r:id="rId8" ref="D14"/>
    <hyperlink r:id="rId9" ref="D15"/>
    <hyperlink r:id="rId10" ref="D16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A1" s="5"/>
      <c r="B1" s="38"/>
      <c r="C1" s="5"/>
      <c r="D1" s="5"/>
      <c r="E1" s="39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38"/>
      <c r="C2" s="5"/>
      <c r="D2" s="5"/>
      <c r="E2" s="3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75" customHeight="1">
      <c r="A3" s="40"/>
      <c r="B3" s="41"/>
      <c r="C3" s="42"/>
      <c r="D3" s="40"/>
      <c r="E3" s="4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5"/>
      <c r="B4" s="38"/>
      <c r="C4" s="5"/>
      <c r="D4" s="5"/>
      <c r="E4" s="3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0" customHeight="1">
      <c r="A5" s="44"/>
      <c r="B5" s="45"/>
      <c r="C5" s="5"/>
      <c r="D5" s="5"/>
      <c r="E5" s="3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46" t="s">
        <v>46</v>
      </c>
      <c r="C6" s="47"/>
      <c r="D6" s="47"/>
      <c r="E6" s="4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38"/>
      <c r="C7" s="5"/>
      <c r="D7" s="5"/>
      <c r="E7" s="3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49" t="s">
        <v>47</v>
      </c>
      <c r="C8" s="49" t="s">
        <v>48</v>
      </c>
      <c r="D8" s="49" t="s">
        <v>49</v>
      </c>
      <c r="E8" s="50" t="s">
        <v>37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1">
        <v>1.0</v>
      </c>
      <c r="C9" s="52" t="s">
        <v>50</v>
      </c>
      <c r="D9" s="53" t="s">
        <v>51</v>
      </c>
      <c r="E9" s="54">
        <v>348.0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5"/>
      <c r="C10" s="55"/>
      <c r="D10" s="56" t="s">
        <v>52</v>
      </c>
      <c r="E10" s="57">
        <v>3480.0</v>
      </c>
      <c r="F10" s="5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38"/>
      <c r="C11" s="5"/>
      <c r="D11" s="5"/>
      <c r="E11" s="5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2.25" customHeight="1">
      <c r="A12" s="5"/>
      <c r="B12" s="49" t="s">
        <v>47</v>
      </c>
      <c r="C12" s="49" t="s">
        <v>48</v>
      </c>
      <c r="D12" s="49" t="s">
        <v>49</v>
      </c>
      <c r="E12" s="60" t="s">
        <v>37</v>
      </c>
      <c r="F12" s="6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62">
        <v>1.0</v>
      </c>
      <c r="C13" s="63" t="s">
        <v>53</v>
      </c>
      <c r="D13" s="64" t="s">
        <v>54</v>
      </c>
      <c r="E13" s="65">
        <v>1314.19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66"/>
      <c r="C14" s="66"/>
      <c r="D14" s="64" t="s">
        <v>55</v>
      </c>
      <c r="E14" s="65">
        <v>200.0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66"/>
      <c r="C15" s="66"/>
      <c r="D15" s="67"/>
      <c r="E15" s="6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66"/>
      <c r="C16" s="66"/>
      <c r="D16" s="5"/>
      <c r="E16" s="6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66"/>
      <c r="C17" s="66"/>
      <c r="D17" s="67"/>
      <c r="E17" s="6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5"/>
      <c r="C18" s="55"/>
      <c r="D18" s="69"/>
      <c r="E18" s="7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38"/>
      <c r="C19" s="5"/>
      <c r="D19" s="56" t="s">
        <v>56</v>
      </c>
      <c r="E19" s="71">
        <f>SUM(E13:E18)</f>
        <v>1514.19</v>
      </c>
      <c r="F19" s="7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38"/>
      <c r="C20" s="5"/>
      <c r="D20" s="5"/>
      <c r="E20" s="3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31.5" customHeight="1">
      <c r="A21" s="5"/>
      <c r="B21" s="49" t="s">
        <v>47</v>
      </c>
      <c r="C21" s="49" t="s">
        <v>48</v>
      </c>
      <c r="D21" s="49" t="s">
        <v>49</v>
      </c>
      <c r="E21" s="50" t="s">
        <v>37</v>
      </c>
      <c r="F21" s="6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62">
        <v>1.0</v>
      </c>
      <c r="C22" s="63" t="s">
        <v>45</v>
      </c>
      <c r="D22" s="67" t="s">
        <v>38</v>
      </c>
      <c r="E22" s="12">
        <v>500.0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66"/>
      <c r="C23" s="66"/>
      <c r="D23" s="67" t="s">
        <v>39</v>
      </c>
      <c r="E23" s="34">
        <v>150.0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66"/>
      <c r="C24" s="66"/>
      <c r="D24" s="67" t="s">
        <v>40</v>
      </c>
      <c r="E24" s="13">
        <v>200.0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66"/>
      <c r="C25" s="66"/>
      <c r="D25" s="64" t="s">
        <v>41</v>
      </c>
      <c r="E25" s="13">
        <v>100.0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66"/>
      <c r="C26" s="66"/>
      <c r="D26" s="67"/>
      <c r="E26" s="6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5"/>
      <c r="C27" s="55"/>
      <c r="D27" s="69"/>
      <c r="E27" s="7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38"/>
      <c r="C28" s="5"/>
      <c r="D28" s="56" t="s">
        <v>57</v>
      </c>
      <c r="E28" s="71">
        <f>SUM(E22:E27)</f>
        <v>950</v>
      </c>
      <c r="F28" s="7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38"/>
      <c r="C29" s="5"/>
      <c r="D29" s="5"/>
      <c r="E29" s="7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38"/>
      <c r="C30" s="62" t="s">
        <v>58</v>
      </c>
      <c r="D30" s="74" t="s">
        <v>59</v>
      </c>
      <c r="E30" s="71">
        <f>E10</f>
        <v>3480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38"/>
      <c r="C31" s="66"/>
      <c r="D31" s="74" t="s">
        <v>53</v>
      </c>
      <c r="E31" s="71">
        <f>E19</f>
        <v>1514.19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38"/>
      <c r="C32" s="55"/>
      <c r="D32" s="74" t="s">
        <v>45</v>
      </c>
      <c r="E32" s="71">
        <f>E28</f>
        <v>950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38"/>
      <c r="C33" s="5"/>
      <c r="D33" s="5"/>
      <c r="E33" s="3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38"/>
      <c r="C34" s="5"/>
      <c r="D34" s="5"/>
      <c r="E34" s="3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75" t="s">
        <v>60</v>
      </c>
      <c r="C35" s="47"/>
      <c r="D35" s="47"/>
      <c r="E35" s="4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38"/>
      <c r="C36" s="5"/>
      <c r="D36" s="5"/>
      <c r="E36" s="3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76" t="s">
        <v>47</v>
      </c>
      <c r="C37" s="76" t="s">
        <v>48</v>
      </c>
      <c r="D37" s="76" t="s">
        <v>49</v>
      </c>
      <c r="E37" s="77" t="s">
        <v>37</v>
      </c>
      <c r="F37" s="6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78">
        <v>2.0</v>
      </c>
      <c r="C38" s="79" t="s">
        <v>50</v>
      </c>
      <c r="D38" s="80" t="s">
        <v>59</v>
      </c>
      <c r="E38" s="54">
        <v>405.0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5"/>
      <c r="C39" s="55"/>
      <c r="D39" s="56" t="s">
        <v>61</v>
      </c>
      <c r="E39" s="57">
        <v>4050.0</v>
      </c>
      <c r="F39" s="5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38"/>
      <c r="C40" s="5"/>
      <c r="D40" s="5"/>
      <c r="E40" s="5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76" t="s">
        <v>47</v>
      </c>
      <c r="C41" s="76" t="s">
        <v>48</v>
      </c>
      <c r="D41" s="76" t="s">
        <v>49</v>
      </c>
      <c r="E41" s="81" t="s">
        <v>37</v>
      </c>
      <c r="F41" s="6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78">
        <v>2.0</v>
      </c>
      <c r="C42" s="63" t="s">
        <v>53</v>
      </c>
      <c r="D42" s="64" t="s">
        <v>54</v>
      </c>
      <c r="E42" s="65">
        <v>1519.53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66"/>
      <c r="C43" s="66"/>
      <c r="D43" s="67" t="s">
        <v>62</v>
      </c>
      <c r="E43" s="65">
        <v>100.0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66"/>
      <c r="C44" s="66"/>
      <c r="D44" s="67" t="s">
        <v>63</v>
      </c>
      <c r="E44" s="65">
        <v>150.0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66"/>
      <c r="C45" s="66"/>
      <c r="D45" s="67"/>
      <c r="E45" s="8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66"/>
      <c r="C46" s="66"/>
      <c r="D46" s="83"/>
      <c r="E46" s="8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5"/>
      <c r="C47" s="55"/>
      <c r="D47" s="80"/>
      <c r="E47" s="6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38"/>
      <c r="C48" s="5"/>
      <c r="D48" s="56" t="s">
        <v>64</v>
      </c>
      <c r="E48" s="71">
        <f>SUM(E42:E47)</f>
        <v>1769.53</v>
      </c>
      <c r="F48" s="7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38"/>
      <c r="C49" s="5"/>
      <c r="D49" s="5"/>
      <c r="E49" s="3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76" t="s">
        <v>47</v>
      </c>
      <c r="C50" s="76" t="s">
        <v>48</v>
      </c>
      <c r="D50" s="76" t="s">
        <v>49</v>
      </c>
      <c r="E50" s="77" t="s">
        <v>37</v>
      </c>
      <c r="F50" s="6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78">
        <v>2.0</v>
      </c>
      <c r="C51" s="63" t="s">
        <v>45</v>
      </c>
      <c r="D51" s="67" t="s">
        <v>38</v>
      </c>
      <c r="E51" s="12">
        <v>500.0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66"/>
      <c r="C52" s="66"/>
      <c r="D52" s="67" t="s">
        <v>39</v>
      </c>
      <c r="E52" s="34">
        <v>150.0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66"/>
      <c r="C53" s="66"/>
      <c r="D53" s="67" t="s">
        <v>40</v>
      </c>
      <c r="E53" s="13">
        <v>200.0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66"/>
      <c r="C54" s="66"/>
      <c r="D54" s="64" t="s">
        <v>41</v>
      </c>
      <c r="E54" s="13">
        <v>100.0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66"/>
      <c r="C55" s="66"/>
      <c r="D55" s="84"/>
      <c r="E55" s="6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5"/>
      <c r="C56" s="55"/>
      <c r="D56" s="80"/>
      <c r="E56" s="7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38"/>
      <c r="C57" s="5"/>
      <c r="D57" s="56" t="s">
        <v>65</v>
      </c>
      <c r="E57" s="71">
        <f>SUM(E51:E56)</f>
        <v>950</v>
      </c>
      <c r="F57" s="7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38"/>
      <c r="C58" s="5"/>
      <c r="D58" s="5"/>
      <c r="E58" s="5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38"/>
      <c r="C59" s="78" t="s">
        <v>66</v>
      </c>
      <c r="D59" s="85" t="s">
        <v>59</v>
      </c>
      <c r="E59" s="71">
        <f>E39</f>
        <v>4050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38"/>
      <c r="C60" s="66"/>
      <c r="D60" s="85" t="s">
        <v>53</v>
      </c>
      <c r="E60" s="71">
        <f>E48</f>
        <v>1769.53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38"/>
      <c r="C61" s="55"/>
      <c r="D61" s="85" t="s">
        <v>45</v>
      </c>
      <c r="E61" s="71">
        <f>E57</f>
        <v>950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38"/>
      <c r="C62" s="5"/>
      <c r="D62" s="5"/>
      <c r="E62" s="3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86" t="s">
        <v>67</v>
      </c>
      <c r="C63" s="47"/>
      <c r="D63" s="47"/>
      <c r="E63" s="4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38"/>
      <c r="C64" s="5"/>
      <c r="D64" s="5"/>
      <c r="E64" s="3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87" t="s">
        <v>47</v>
      </c>
      <c r="C65" s="87" t="s">
        <v>48</v>
      </c>
      <c r="D65" s="87" t="s">
        <v>49</v>
      </c>
      <c r="E65" s="88" t="s">
        <v>37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87">
        <v>3.0</v>
      </c>
      <c r="C66" s="89" t="s">
        <v>50</v>
      </c>
      <c r="D66" s="80" t="s">
        <v>59</v>
      </c>
      <c r="E66" s="54">
        <v>560.0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38"/>
      <c r="C67" s="5"/>
      <c r="D67" s="56" t="s">
        <v>68</v>
      </c>
      <c r="E67" s="57">
        <v>4480.0</v>
      </c>
      <c r="F67" s="5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38"/>
      <c r="C68" s="5"/>
      <c r="D68" s="5"/>
      <c r="E68" s="5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87" t="s">
        <v>47</v>
      </c>
      <c r="C69" s="87" t="s">
        <v>48</v>
      </c>
      <c r="D69" s="87" t="s">
        <v>49</v>
      </c>
      <c r="E69" s="90" t="s">
        <v>37</v>
      </c>
      <c r="F69" s="6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91">
        <v>3.0</v>
      </c>
      <c r="C70" s="63" t="s">
        <v>53</v>
      </c>
      <c r="D70" s="64" t="s">
        <v>69</v>
      </c>
      <c r="E70" s="65">
        <v>2472.2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66"/>
      <c r="C71" s="66"/>
      <c r="D71" s="67" t="s">
        <v>62</v>
      </c>
      <c r="E71" s="65">
        <v>105.0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66"/>
      <c r="C72" s="66"/>
      <c r="D72" s="67" t="s">
        <v>63</v>
      </c>
      <c r="E72" s="65">
        <v>160.0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66"/>
      <c r="C73" s="66"/>
      <c r="D73" s="67" t="s">
        <v>70</v>
      </c>
      <c r="E73" s="82">
        <v>0.0</v>
      </c>
      <c r="F73" s="4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66"/>
      <c r="C74" s="66"/>
      <c r="D74" s="84"/>
      <c r="E74" s="8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5"/>
      <c r="C75" s="55"/>
      <c r="D75" s="80"/>
      <c r="E75" s="6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38"/>
      <c r="C76" s="5"/>
      <c r="D76" s="56" t="s">
        <v>71</v>
      </c>
      <c r="E76" s="71">
        <f>SUM(E70:E75)</f>
        <v>2737.2</v>
      </c>
      <c r="F76" s="7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38"/>
      <c r="C77" s="5"/>
      <c r="D77" s="5"/>
      <c r="E77" s="3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87" t="s">
        <v>47</v>
      </c>
      <c r="C78" s="87" t="s">
        <v>48</v>
      </c>
      <c r="D78" s="87" t="s">
        <v>49</v>
      </c>
      <c r="E78" s="88" t="s">
        <v>37</v>
      </c>
      <c r="F78" s="6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91">
        <v>3.0</v>
      </c>
      <c r="C79" s="63" t="s">
        <v>45</v>
      </c>
      <c r="D79" s="67" t="s">
        <v>38</v>
      </c>
      <c r="E79" s="12">
        <v>500.0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66"/>
      <c r="C80" s="66"/>
      <c r="D80" s="67" t="s">
        <v>39</v>
      </c>
      <c r="E80" s="34">
        <v>150.0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66"/>
      <c r="C81" s="66"/>
      <c r="D81" s="67" t="s">
        <v>40</v>
      </c>
      <c r="E81" s="13">
        <v>200.0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66"/>
      <c r="C82" s="66"/>
      <c r="D82" s="64" t="s">
        <v>41</v>
      </c>
      <c r="E82" s="13">
        <v>100.0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66"/>
      <c r="C83" s="66"/>
      <c r="D83" s="84"/>
      <c r="E83" s="6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5"/>
      <c r="C84" s="55"/>
      <c r="D84" s="80"/>
      <c r="E84" s="7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38"/>
      <c r="C85" s="5"/>
      <c r="D85" s="56" t="s">
        <v>72</v>
      </c>
      <c r="E85" s="71">
        <f>SUM(E79:E84)</f>
        <v>950</v>
      </c>
      <c r="F85" s="7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38"/>
      <c r="C86" s="5"/>
      <c r="D86" s="5"/>
      <c r="E86" s="7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0" customHeight="1">
      <c r="A87" s="5"/>
      <c r="B87" s="38"/>
      <c r="C87" s="91" t="s">
        <v>73</v>
      </c>
      <c r="D87" s="92" t="s">
        <v>59</v>
      </c>
      <c r="E87" s="71">
        <f>E67</f>
        <v>4480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38"/>
      <c r="C88" s="66"/>
      <c r="D88" s="92" t="s">
        <v>53</v>
      </c>
      <c r="E88" s="71">
        <f>E76</f>
        <v>2737.2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38"/>
      <c r="C89" s="55"/>
      <c r="D89" s="92" t="s">
        <v>45</v>
      </c>
      <c r="E89" s="71">
        <f>E85</f>
        <v>950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38"/>
      <c r="C90" s="5"/>
      <c r="D90" s="5"/>
      <c r="E90" s="3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93" t="s">
        <v>74</v>
      </c>
      <c r="C91" s="47"/>
      <c r="D91" s="47"/>
      <c r="E91" s="4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38"/>
      <c r="C92" s="94"/>
      <c r="D92" s="94"/>
      <c r="E92" s="3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95" t="s">
        <v>47</v>
      </c>
      <c r="C93" s="95" t="s">
        <v>48</v>
      </c>
      <c r="D93" s="95" t="s">
        <v>49</v>
      </c>
      <c r="E93" s="96" t="s">
        <v>37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95">
        <v>4.0</v>
      </c>
      <c r="C94" s="89" t="s">
        <v>50</v>
      </c>
      <c r="D94" s="80" t="s">
        <v>59</v>
      </c>
      <c r="E94" s="54">
        <v>638.0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38"/>
      <c r="C95" s="5"/>
      <c r="D95" s="56" t="s">
        <v>75</v>
      </c>
      <c r="E95" s="57">
        <v>5104.0</v>
      </c>
      <c r="F95" s="5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38"/>
      <c r="C96" s="5"/>
      <c r="D96" s="5"/>
      <c r="E96" s="5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95" t="s">
        <v>47</v>
      </c>
      <c r="C97" s="95" t="s">
        <v>48</v>
      </c>
      <c r="D97" s="95" t="s">
        <v>49</v>
      </c>
      <c r="E97" s="97" t="s">
        <v>37</v>
      </c>
      <c r="F97" s="6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98">
        <v>4.0</v>
      </c>
      <c r="C98" s="63" t="s">
        <v>53</v>
      </c>
      <c r="D98" s="64" t="s">
        <v>54</v>
      </c>
      <c r="E98" s="65">
        <v>2815.71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66"/>
      <c r="C99" s="66"/>
      <c r="D99" s="67" t="s">
        <v>62</v>
      </c>
      <c r="E99" s="65">
        <v>115.0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66"/>
      <c r="C100" s="66"/>
      <c r="D100" s="67" t="s">
        <v>63</v>
      </c>
      <c r="E100" s="65">
        <v>167.9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66"/>
      <c r="C101" s="66"/>
      <c r="D101" s="67" t="s">
        <v>70</v>
      </c>
      <c r="E101" s="82">
        <v>0.0</v>
      </c>
      <c r="F101" s="4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66"/>
      <c r="C102" s="66"/>
      <c r="D102" s="84"/>
      <c r="E102" s="6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5"/>
      <c r="C103" s="55"/>
      <c r="D103" s="80"/>
      <c r="E103" s="7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38"/>
      <c r="C104" s="5"/>
      <c r="D104" s="56" t="s">
        <v>76</v>
      </c>
      <c r="E104" s="71">
        <f>SUM(E98:E103)</f>
        <v>3098.61</v>
      </c>
      <c r="F104" s="7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38"/>
      <c r="C105" s="5"/>
      <c r="D105" s="5"/>
      <c r="E105" s="3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95" t="s">
        <v>47</v>
      </c>
      <c r="C106" s="95" t="s">
        <v>48</v>
      </c>
      <c r="D106" s="95" t="s">
        <v>49</v>
      </c>
      <c r="E106" s="96" t="s">
        <v>37</v>
      </c>
      <c r="F106" s="6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98">
        <v>4.0</v>
      </c>
      <c r="C107" s="63" t="s">
        <v>45</v>
      </c>
      <c r="D107" s="67" t="s">
        <v>38</v>
      </c>
      <c r="E107" s="12">
        <v>500.0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66"/>
      <c r="C108" s="66"/>
      <c r="D108" s="67" t="s">
        <v>39</v>
      </c>
      <c r="E108" s="34">
        <v>150.0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66"/>
      <c r="C109" s="66"/>
      <c r="D109" s="67" t="s">
        <v>40</v>
      </c>
      <c r="E109" s="13">
        <v>200.0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66"/>
      <c r="C110" s="66"/>
      <c r="D110" s="64" t="s">
        <v>41</v>
      </c>
      <c r="E110" s="13">
        <v>100.0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66"/>
      <c r="C111" s="66"/>
      <c r="D111" s="84"/>
      <c r="E111" s="8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5"/>
      <c r="C112" s="55"/>
      <c r="D112" s="80"/>
      <c r="E112" s="8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38"/>
      <c r="C113" s="5"/>
      <c r="D113" s="56" t="s">
        <v>77</v>
      </c>
      <c r="E113" s="71">
        <f>SUM(E107:E112)</f>
        <v>950</v>
      </c>
      <c r="F113" s="7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38"/>
      <c r="C114" s="5"/>
      <c r="D114" s="5"/>
      <c r="E114" s="7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38"/>
      <c r="C115" s="98" t="s">
        <v>78</v>
      </c>
      <c r="D115" s="99" t="s">
        <v>59</v>
      </c>
      <c r="E115" s="71">
        <f>E95</f>
        <v>5104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38"/>
      <c r="C116" s="66"/>
      <c r="D116" s="99" t="s">
        <v>53</v>
      </c>
      <c r="E116" s="71">
        <f>E104</f>
        <v>3098.61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38"/>
      <c r="C117" s="55"/>
      <c r="D117" s="99" t="s">
        <v>45</v>
      </c>
      <c r="E117" s="71">
        <f>E113</f>
        <v>950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38"/>
      <c r="C118" s="5"/>
      <c r="D118" s="5"/>
      <c r="E118" s="3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100" t="s">
        <v>79</v>
      </c>
      <c r="C119" s="47"/>
      <c r="D119" s="47"/>
      <c r="E119" s="4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38"/>
      <c r="C120" s="94"/>
      <c r="D120" s="94"/>
      <c r="E120" s="3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101" t="s">
        <v>47</v>
      </c>
      <c r="C121" s="101" t="s">
        <v>48</v>
      </c>
      <c r="D121" s="101" t="s">
        <v>49</v>
      </c>
      <c r="E121" s="102" t="s">
        <v>37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101">
        <v>5.0</v>
      </c>
      <c r="C122" s="89" t="s">
        <v>50</v>
      </c>
      <c r="D122" s="80" t="s">
        <v>59</v>
      </c>
      <c r="E122" s="54">
        <v>648.0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38"/>
      <c r="C123" s="5"/>
      <c r="D123" s="56" t="s">
        <v>80</v>
      </c>
      <c r="E123" s="57">
        <v>5184.0</v>
      </c>
      <c r="F123" s="5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38"/>
      <c r="C124" s="5"/>
      <c r="D124" s="5"/>
      <c r="E124" s="5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101" t="s">
        <v>47</v>
      </c>
      <c r="C125" s="101" t="s">
        <v>48</v>
      </c>
      <c r="D125" s="101" t="s">
        <v>49</v>
      </c>
      <c r="E125" s="103" t="s">
        <v>37</v>
      </c>
      <c r="F125" s="6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104">
        <v>5.0</v>
      </c>
      <c r="C126" s="63" t="s">
        <v>53</v>
      </c>
      <c r="D126" s="64" t="s">
        <v>54</v>
      </c>
      <c r="E126" s="65">
        <v>2856.84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66"/>
      <c r="C127" s="66"/>
      <c r="D127" s="67" t="s">
        <v>62</v>
      </c>
      <c r="E127" s="65">
        <v>120.0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66"/>
      <c r="C128" s="66"/>
      <c r="D128" s="67" t="s">
        <v>63</v>
      </c>
      <c r="E128" s="65">
        <v>170.0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66"/>
      <c r="C129" s="66"/>
      <c r="D129" s="67" t="s">
        <v>70</v>
      </c>
      <c r="E129" s="82">
        <v>0.0</v>
      </c>
      <c r="F129" s="4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66"/>
      <c r="C130" s="66"/>
      <c r="D130" s="84"/>
      <c r="E130" s="6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5"/>
      <c r="C131" s="55"/>
      <c r="D131" s="80"/>
      <c r="E131" s="7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38"/>
      <c r="C132" s="5"/>
      <c r="D132" s="56" t="s">
        <v>81</v>
      </c>
      <c r="E132" s="71">
        <f>SUM(E126:E131)</f>
        <v>3146.84</v>
      </c>
      <c r="F132" s="7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38"/>
      <c r="C133" s="5"/>
      <c r="D133" s="5"/>
      <c r="E133" s="3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101" t="s">
        <v>47</v>
      </c>
      <c r="C134" s="101" t="s">
        <v>48</v>
      </c>
      <c r="D134" s="101" t="s">
        <v>49</v>
      </c>
      <c r="E134" s="102" t="s">
        <v>37</v>
      </c>
      <c r="F134" s="6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104">
        <v>5.0</v>
      </c>
      <c r="C135" s="63" t="s">
        <v>45</v>
      </c>
      <c r="D135" s="105" t="s">
        <v>38</v>
      </c>
      <c r="E135" s="12">
        <v>500.0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66"/>
      <c r="C136" s="66"/>
      <c r="D136" s="105" t="s">
        <v>39</v>
      </c>
      <c r="E136" s="34">
        <v>150.0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66"/>
      <c r="C137" s="66"/>
      <c r="D137" s="105" t="s">
        <v>40</v>
      </c>
      <c r="E137" s="13">
        <v>200.0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66"/>
      <c r="C138" s="66"/>
      <c r="D138" s="64" t="s">
        <v>41</v>
      </c>
      <c r="E138" s="13">
        <v>100.0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66"/>
      <c r="C139" s="66"/>
      <c r="D139" s="84"/>
      <c r="E139" s="6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5"/>
      <c r="C140" s="55"/>
      <c r="D140" s="80"/>
      <c r="E140" s="7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38"/>
      <c r="C141" s="5"/>
      <c r="D141" s="56" t="s">
        <v>82</v>
      </c>
      <c r="E141" s="71">
        <f>SUM(E135:E140)</f>
        <v>950</v>
      </c>
      <c r="F141" s="7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38"/>
      <c r="C142" s="5"/>
      <c r="D142" s="5"/>
      <c r="E142" s="7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38"/>
      <c r="C143" s="104" t="s">
        <v>83</v>
      </c>
      <c r="D143" s="106" t="s">
        <v>59</v>
      </c>
      <c r="E143" s="71">
        <f>E123</f>
        <v>5184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38"/>
      <c r="C144" s="66"/>
      <c r="D144" s="106" t="s">
        <v>53</v>
      </c>
      <c r="E144" s="71">
        <f>E132</f>
        <v>3146.84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38"/>
      <c r="C145" s="55"/>
      <c r="D145" s="106" t="s">
        <v>45</v>
      </c>
      <c r="E145" s="71">
        <f>E141</f>
        <v>950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38"/>
      <c r="C146" s="5"/>
      <c r="D146" s="5"/>
      <c r="E146" s="3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46" t="s">
        <v>84</v>
      </c>
      <c r="C147" s="47"/>
      <c r="D147" s="47"/>
      <c r="E147" s="4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38"/>
      <c r="C148" s="5"/>
      <c r="D148" s="5"/>
      <c r="E148" s="3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49" t="s">
        <v>47</v>
      </c>
      <c r="C149" s="49" t="s">
        <v>48</v>
      </c>
      <c r="D149" s="49" t="s">
        <v>49</v>
      </c>
      <c r="E149" s="50" t="s">
        <v>37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49">
        <v>6.0</v>
      </c>
      <c r="C150" s="89" t="s">
        <v>50</v>
      </c>
      <c r="D150" s="80" t="s">
        <v>59</v>
      </c>
      <c r="E150" s="54">
        <v>725.0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38"/>
      <c r="C151" s="5"/>
      <c r="D151" s="56" t="s">
        <v>85</v>
      </c>
      <c r="E151" s="57">
        <v>5800.0</v>
      </c>
      <c r="F151" s="5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38"/>
      <c r="C152" s="5"/>
      <c r="D152" s="5"/>
      <c r="E152" s="5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32.25" customHeight="1">
      <c r="A153" s="5"/>
      <c r="B153" s="49" t="s">
        <v>47</v>
      </c>
      <c r="C153" s="49" t="s">
        <v>48</v>
      </c>
      <c r="D153" s="49" t="s">
        <v>49</v>
      </c>
      <c r="E153" s="60" t="s">
        <v>37</v>
      </c>
      <c r="F153" s="6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62">
        <v>6.0</v>
      </c>
      <c r="C154" s="63" t="s">
        <v>53</v>
      </c>
      <c r="D154" s="64" t="s">
        <v>54</v>
      </c>
      <c r="E154" s="65">
        <v>3195.19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66"/>
      <c r="C155" s="66"/>
      <c r="D155" s="67" t="s">
        <v>62</v>
      </c>
      <c r="E155" s="65">
        <v>125.0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66"/>
      <c r="C156" s="66"/>
      <c r="D156" s="67" t="s">
        <v>63</v>
      </c>
      <c r="E156" s="65">
        <v>175.0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66"/>
      <c r="C157" s="66"/>
      <c r="D157" s="67" t="s">
        <v>70</v>
      </c>
      <c r="E157" s="82">
        <v>0.0</v>
      </c>
      <c r="F157" s="4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66"/>
      <c r="C158" s="66"/>
      <c r="D158" s="84"/>
      <c r="E158" s="6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5"/>
      <c r="C159" s="55"/>
      <c r="D159" s="80"/>
      <c r="E159" s="7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38"/>
      <c r="C160" s="5"/>
      <c r="D160" s="56" t="s">
        <v>86</v>
      </c>
      <c r="E160" s="71">
        <f>SUM(E154:E159)</f>
        <v>3495.19</v>
      </c>
      <c r="F160" s="7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38"/>
      <c r="C161" s="5"/>
      <c r="D161" s="5"/>
      <c r="E161" s="3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31.5" customHeight="1">
      <c r="A162" s="5"/>
      <c r="B162" s="49" t="s">
        <v>47</v>
      </c>
      <c r="C162" s="49" t="s">
        <v>48</v>
      </c>
      <c r="D162" s="49" t="s">
        <v>49</v>
      </c>
      <c r="E162" s="50" t="s">
        <v>37</v>
      </c>
      <c r="F162" s="6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62">
        <v>6.0</v>
      </c>
      <c r="C163" s="63" t="s">
        <v>45</v>
      </c>
      <c r="D163" s="67" t="s">
        <v>38</v>
      </c>
      <c r="E163" s="12">
        <v>500.0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66"/>
      <c r="C164" s="66"/>
      <c r="D164" s="67" t="s">
        <v>39</v>
      </c>
      <c r="E164" s="34">
        <v>150.0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66"/>
      <c r="C165" s="66"/>
      <c r="D165" s="67" t="s">
        <v>40</v>
      </c>
      <c r="E165" s="13">
        <v>200.0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66"/>
      <c r="C166" s="66"/>
      <c r="D166" s="64" t="s">
        <v>41</v>
      </c>
      <c r="E166" s="13">
        <v>100.0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66"/>
      <c r="C167" s="66"/>
      <c r="D167" s="84"/>
      <c r="E167" s="6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5"/>
      <c r="C168" s="55"/>
      <c r="D168" s="80"/>
      <c r="E168" s="7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38"/>
      <c r="C169" s="5"/>
      <c r="D169" s="56" t="s">
        <v>87</v>
      </c>
      <c r="E169" s="71">
        <f>SUM(E163:E168)</f>
        <v>950</v>
      </c>
      <c r="F169" s="7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38"/>
      <c r="C170" s="5"/>
      <c r="D170" s="5"/>
      <c r="E170" s="7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38"/>
      <c r="C171" s="62" t="s">
        <v>88</v>
      </c>
      <c r="D171" s="74" t="s">
        <v>59</v>
      </c>
      <c r="E171" s="71">
        <f>E151</f>
        <v>5800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38"/>
      <c r="C172" s="66"/>
      <c r="D172" s="74" t="s">
        <v>53</v>
      </c>
      <c r="E172" s="71">
        <f>E160</f>
        <v>3495.19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38"/>
      <c r="C173" s="55"/>
      <c r="D173" s="74" t="s">
        <v>45</v>
      </c>
      <c r="E173" s="71">
        <f>E169</f>
        <v>950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38"/>
      <c r="C174" s="5"/>
      <c r="D174" s="5"/>
      <c r="E174" s="3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38"/>
      <c r="C175" s="5"/>
      <c r="D175" s="5"/>
      <c r="E175" s="3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75" t="s">
        <v>89</v>
      </c>
      <c r="C176" s="47"/>
      <c r="D176" s="47"/>
      <c r="E176" s="4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38"/>
      <c r="C177" s="94"/>
      <c r="D177" s="94"/>
      <c r="E177" s="3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76" t="s">
        <v>47</v>
      </c>
      <c r="C178" s="76" t="s">
        <v>48</v>
      </c>
      <c r="D178" s="76" t="s">
        <v>49</v>
      </c>
      <c r="E178" s="77" t="s">
        <v>37</v>
      </c>
      <c r="F178" s="6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76">
        <v>7.0</v>
      </c>
      <c r="C179" s="89" t="s">
        <v>50</v>
      </c>
      <c r="D179" s="80" t="s">
        <v>59</v>
      </c>
      <c r="E179" s="54">
        <v>810.0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38"/>
      <c r="C180" s="5"/>
      <c r="D180" s="56" t="s">
        <v>90</v>
      </c>
      <c r="E180" s="57">
        <v>6480.0</v>
      </c>
      <c r="F180" s="5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38"/>
      <c r="C181" s="5"/>
      <c r="D181" s="5"/>
      <c r="E181" s="5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76" t="s">
        <v>47</v>
      </c>
      <c r="C182" s="76" t="s">
        <v>48</v>
      </c>
      <c r="D182" s="76" t="s">
        <v>49</v>
      </c>
      <c r="E182" s="81" t="s">
        <v>37</v>
      </c>
      <c r="F182" s="6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78">
        <v>7.0</v>
      </c>
      <c r="C183" s="63" t="s">
        <v>53</v>
      </c>
      <c r="D183" s="64" t="s">
        <v>54</v>
      </c>
      <c r="E183" s="65">
        <v>5856.76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66"/>
      <c r="C184" s="66"/>
      <c r="D184" s="67" t="s">
        <v>62</v>
      </c>
      <c r="E184" s="65">
        <v>130.0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66"/>
      <c r="C185" s="66"/>
      <c r="D185" s="67" t="s">
        <v>63</v>
      </c>
      <c r="E185" s="65">
        <v>179.9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66"/>
      <c r="C186" s="66"/>
      <c r="D186" s="67" t="s">
        <v>70</v>
      </c>
      <c r="E186" s="82">
        <v>0.0</v>
      </c>
      <c r="F186" s="4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66"/>
      <c r="C187" s="66"/>
      <c r="D187" s="84"/>
      <c r="E187" s="82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5"/>
      <c r="C188" s="55"/>
      <c r="D188" s="80"/>
      <c r="E188" s="6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38"/>
      <c r="C189" s="5"/>
      <c r="D189" s="56" t="s">
        <v>91</v>
      </c>
      <c r="E189" s="71">
        <f>SUM(E183:E188)</f>
        <v>6166.66</v>
      </c>
      <c r="F189" s="7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38"/>
      <c r="C190" s="5"/>
      <c r="D190" s="5"/>
      <c r="E190" s="3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76" t="s">
        <v>47</v>
      </c>
      <c r="C191" s="76" t="s">
        <v>48</v>
      </c>
      <c r="D191" s="76" t="s">
        <v>49</v>
      </c>
      <c r="E191" s="77" t="s">
        <v>37</v>
      </c>
      <c r="F191" s="6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78">
        <v>7.0</v>
      </c>
      <c r="C192" s="63" t="s">
        <v>45</v>
      </c>
      <c r="D192" s="67" t="s">
        <v>38</v>
      </c>
      <c r="E192" s="12">
        <v>500.0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66"/>
      <c r="C193" s="66"/>
      <c r="D193" s="67" t="s">
        <v>39</v>
      </c>
      <c r="E193" s="34">
        <v>150.0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66"/>
      <c r="C194" s="66"/>
      <c r="D194" s="67" t="s">
        <v>40</v>
      </c>
      <c r="E194" s="13">
        <v>200.0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66"/>
      <c r="C195" s="66"/>
      <c r="D195" s="64" t="s">
        <v>41</v>
      </c>
      <c r="E195" s="13">
        <v>100.0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66"/>
      <c r="C196" s="66"/>
      <c r="D196" s="84"/>
      <c r="E196" s="6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5"/>
      <c r="C197" s="55"/>
      <c r="D197" s="80"/>
      <c r="E197" s="7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38"/>
      <c r="C198" s="5"/>
      <c r="D198" s="56" t="s">
        <v>92</v>
      </c>
      <c r="E198" s="71">
        <f>SUM(E192:E197)</f>
        <v>950</v>
      </c>
      <c r="F198" s="7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38"/>
      <c r="C199" s="5"/>
      <c r="D199" s="5"/>
      <c r="E199" s="7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38"/>
      <c r="C200" s="78" t="s">
        <v>93</v>
      </c>
      <c r="D200" s="85" t="s">
        <v>59</v>
      </c>
      <c r="E200" s="71">
        <f>E180</f>
        <v>6480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38"/>
      <c r="C201" s="66"/>
      <c r="D201" s="85" t="s">
        <v>53</v>
      </c>
      <c r="E201" s="71">
        <f>E189</f>
        <v>6166.66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38"/>
      <c r="C202" s="55"/>
      <c r="D202" s="85" t="s">
        <v>45</v>
      </c>
      <c r="E202" s="71">
        <f>E198</f>
        <v>950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38"/>
      <c r="C203" s="5"/>
      <c r="D203" s="5"/>
      <c r="E203" s="3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86" t="s">
        <v>94</v>
      </c>
      <c r="C204" s="47"/>
      <c r="D204" s="47"/>
      <c r="E204" s="4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38"/>
      <c r="C205" s="94"/>
      <c r="D205" s="94"/>
      <c r="E205" s="3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87" t="s">
        <v>47</v>
      </c>
      <c r="C206" s="87" t="s">
        <v>48</v>
      </c>
      <c r="D206" s="87" t="s">
        <v>49</v>
      </c>
      <c r="E206" s="88" t="s">
        <v>37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87">
        <v>8.0</v>
      </c>
      <c r="C207" s="89" t="s">
        <v>50</v>
      </c>
      <c r="D207" s="80" t="s">
        <v>59</v>
      </c>
      <c r="E207" s="54">
        <v>840.0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38"/>
      <c r="C208" s="5"/>
      <c r="D208" s="56" t="s">
        <v>95</v>
      </c>
      <c r="E208" s="57">
        <v>6720.0</v>
      </c>
      <c r="F208" s="5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38"/>
      <c r="C209" s="5"/>
      <c r="D209" s="5"/>
      <c r="E209" s="5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87" t="s">
        <v>47</v>
      </c>
      <c r="C210" s="87" t="s">
        <v>48</v>
      </c>
      <c r="D210" s="87" t="s">
        <v>49</v>
      </c>
      <c r="E210" s="90" t="s">
        <v>37</v>
      </c>
      <c r="F210" s="6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91">
        <v>8.0</v>
      </c>
      <c r="C211" s="63" t="s">
        <v>53</v>
      </c>
      <c r="D211" s="64" t="s">
        <v>54</v>
      </c>
      <c r="E211" s="65">
        <v>6086.05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66"/>
      <c r="C212" s="66"/>
      <c r="D212" s="67" t="s">
        <v>62</v>
      </c>
      <c r="E212" s="65">
        <v>135.0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66"/>
      <c r="C213" s="66"/>
      <c r="D213" s="67" t="s">
        <v>63</v>
      </c>
      <c r="E213" s="65">
        <v>175.9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66"/>
      <c r="C214" s="66"/>
      <c r="D214" s="67" t="s">
        <v>70</v>
      </c>
      <c r="E214" s="82">
        <v>0.0</v>
      </c>
      <c r="F214" s="4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66"/>
      <c r="C215" s="66"/>
      <c r="D215" s="84"/>
      <c r="E215" s="8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5"/>
      <c r="C216" s="55"/>
      <c r="D216" s="80"/>
      <c r="E216" s="6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38"/>
      <c r="C217" s="5"/>
      <c r="D217" s="56" t="s">
        <v>96</v>
      </c>
      <c r="E217" s="71">
        <f>SUM(E211:E216)</f>
        <v>6396.95</v>
      </c>
      <c r="F217" s="7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38"/>
      <c r="C218" s="5"/>
      <c r="D218" s="5"/>
      <c r="E218" s="3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87" t="s">
        <v>47</v>
      </c>
      <c r="C219" s="87" t="s">
        <v>48</v>
      </c>
      <c r="D219" s="87" t="s">
        <v>49</v>
      </c>
      <c r="E219" s="88" t="s">
        <v>37</v>
      </c>
      <c r="F219" s="61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91">
        <v>8.0</v>
      </c>
      <c r="C220" s="63" t="s">
        <v>45</v>
      </c>
      <c r="D220" s="67" t="s">
        <v>38</v>
      </c>
      <c r="E220" s="12">
        <v>500.0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66"/>
      <c r="C221" s="66"/>
      <c r="D221" s="67" t="s">
        <v>39</v>
      </c>
      <c r="E221" s="34">
        <v>150.0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66"/>
      <c r="C222" s="66"/>
      <c r="D222" s="67" t="s">
        <v>40</v>
      </c>
      <c r="E222" s="13">
        <v>200.0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66"/>
      <c r="C223" s="66"/>
      <c r="D223" s="64" t="s">
        <v>41</v>
      </c>
      <c r="E223" s="13">
        <v>100.0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66"/>
      <c r="C224" s="66"/>
      <c r="D224" s="84"/>
      <c r="E224" s="6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5"/>
      <c r="C225" s="55"/>
      <c r="D225" s="80"/>
      <c r="E225" s="7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38"/>
      <c r="C226" s="5"/>
      <c r="D226" s="56" t="s">
        <v>97</v>
      </c>
      <c r="E226" s="71">
        <f>SUM(E220:E225)</f>
        <v>950</v>
      </c>
      <c r="F226" s="7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38"/>
      <c r="C227" s="5"/>
      <c r="D227" s="5"/>
      <c r="E227" s="7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38"/>
      <c r="C228" s="91" t="s">
        <v>98</v>
      </c>
      <c r="D228" s="92" t="s">
        <v>59</v>
      </c>
      <c r="E228" s="71">
        <f>E208</f>
        <v>6720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38"/>
      <c r="C229" s="66"/>
      <c r="D229" s="92" t="s">
        <v>53</v>
      </c>
      <c r="E229" s="71">
        <f>E217</f>
        <v>6396.95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38"/>
      <c r="C230" s="55"/>
      <c r="D230" s="92" t="s">
        <v>45</v>
      </c>
      <c r="E230" s="71">
        <f>E226</f>
        <v>950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38"/>
      <c r="C231" s="5"/>
      <c r="D231" s="5"/>
      <c r="E231" s="3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93" t="s">
        <v>99</v>
      </c>
      <c r="C232" s="47"/>
      <c r="D232" s="47"/>
      <c r="E232" s="4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38"/>
      <c r="C233" s="94"/>
      <c r="D233" s="94"/>
      <c r="E233" s="3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95" t="s">
        <v>47</v>
      </c>
      <c r="C234" s="95" t="s">
        <v>48</v>
      </c>
      <c r="D234" s="95" t="s">
        <v>49</v>
      </c>
      <c r="E234" s="96" t="s">
        <v>37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95">
        <v>9.0</v>
      </c>
      <c r="C235" s="89" t="s">
        <v>50</v>
      </c>
      <c r="D235" s="80" t="s">
        <v>59</v>
      </c>
      <c r="E235" s="54">
        <v>928.0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38"/>
      <c r="C236" s="5"/>
      <c r="D236" s="56" t="s">
        <v>100</v>
      </c>
      <c r="E236" s="57">
        <v>7424.0</v>
      </c>
      <c r="F236" s="5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38"/>
      <c r="C237" s="5"/>
      <c r="D237" s="5"/>
      <c r="E237" s="5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95" t="s">
        <v>47</v>
      </c>
      <c r="C238" s="95" t="s">
        <v>48</v>
      </c>
      <c r="D238" s="95" t="s">
        <v>49</v>
      </c>
      <c r="E238" s="107" t="s">
        <v>37</v>
      </c>
      <c r="F238" s="61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98">
        <v>9.0</v>
      </c>
      <c r="C239" s="63" t="s">
        <v>53</v>
      </c>
      <c r="D239" s="64" t="s">
        <v>54</v>
      </c>
      <c r="E239" s="65">
        <v>6400.69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66"/>
      <c r="C240" s="66"/>
      <c r="D240" s="67" t="s">
        <v>62</v>
      </c>
      <c r="E240" s="65">
        <v>138.9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66"/>
      <c r="C241" s="66"/>
      <c r="D241" s="67" t="s">
        <v>63</v>
      </c>
      <c r="E241" s="65">
        <v>173.5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66"/>
      <c r="C242" s="66"/>
      <c r="D242" s="67" t="s">
        <v>70</v>
      </c>
      <c r="E242" s="82">
        <v>0.0</v>
      </c>
      <c r="F242" s="4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66"/>
      <c r="C243" s="66"/>
      <c r="D243" s="84"/>
      <c r="E243" s="82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5"/>
      <c r="C244" s="55"/>
      <c r="D244" s="80"/>
      <c r="E244" s="6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38"/>
      <c r="C245" s="5"/>
      <c r="D245" s="56" t="s">
        <v>101</v>
      </c>
      <c r="E245" s="71">
        <f>SUM(E239:E244)</f>
        <v>6713.09</v>
      </c>
      <c r="F245" s="7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38"/>
      <c r="C246" s="5"/>
      <c r="D246" s="5"/>
      <c r="E246" s="3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95" t="s">
        <v>47</v>
      </c>
      <c r="C247" s="95" t="s">
        <v>48</v>
      </c>
      <c r="D247" s="95" t="s">
        <v>49</v>
      </c>
      <c r="E247" s="96" t="s">
        <v>37</v>
      </c>
      <c r="F247" s="61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98">
        <v>9.0</v>
      </c>
      <c r="C248" s="63" t="s">
        <v>45</v>
      </c>
      <c r="D248" s="67" t="s">
        <v>38</v>
      </c>
      <c r="E248" s="12">
        <v>500.0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66"/>
      <c r="C249" s="66"/>
      <c r="D249" s="67" t="s">
        <v>39</v>
      </c>
      <c r="E249" s="34">
        <v>150.0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66"/>
      <c r="C250" s="66"/>
      <c r="D250" s="67" t="s">
        <v>40</v>
      </c>
      <c r="E250" s="13">
        <v>200.0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66"/>
      <c r="C251" s="66"/>
      <c r="D251" s="64" t="s">
        <v>41</v>
      </c>
      <c r="E251" s="13">
        <v>100.0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66"/>
      <c r="C252" s="66"/>
      <c r="D252" s="84"/>
      <c r="E252" s="6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5"/>
      <c r="C253" s="55"/>
      <c r="D253" s="80"/>
      <c r="E253" s="7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38"/>
      <c r="C254" s="5"/>
      <c r="D254" s="56" t="s">
        <v>102</v>
      </c>
      <c r="E254" s="71">
        <f>SUM(E248:E253)</f>
        <v>950</v>
      </c>
      <c r="F254" s="7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38"/>
      <c r="C255" s="5"/>
      <c r="D255" s="5"/>
      <c r="E255" s="7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38"/>
      <c r="C256" s="98" t="s">
        <v>103</v>
      </c>
      <c r="D256" s="99" t="s">
        <v>59</v>
      </c>
      <c r="E256" s="71">
        <f>E236</f>
        <v>7424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38"/>
      <c r="C257" s="66"/>
      <c r="D257" s="99" t="s">
        <v>53</v>
      </c>
      <c r="E257" s="71">
        <f>E245</f>
        <v>6713.09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38"/>
      <c r="C258" s="55"/>
      <c r="D258" s="99" t="s">
        <v>45</v>
      </c>
      <c r="E258" s="71">
        <f>E254</f>
        <v>950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38"/>
      <c r="C259" s="5"/>
      <c r="D259" s="5"/>
      <c r="E259" s="3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100" t="s">
        <v>104</v>
      </c>
      <c r="C260" s="47"/>
      <c r="D260" s="47"/>
      <c r="E260" s="4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38"/>
      <c r="C261" s="94"/>
      <c r="D261" s="94"/>
      <c r="E261" s="3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101" t="s">
        <v>47</v>
      </c>
      <c r="C262" s="101" t="s">
        <v>48</v>
      </c>
      <c r="D262" s="101" t="s">
        <v>49</v>
      </c>
      <c r="E262" s="102" t="s">
        <v>37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101">
        <v>10.0</v>
      </c>
      <c r="C263" s="89" t="s">
        <v>50</v>
      </c>
      <c r="D263" s="80" t="s">
        <v>59</v>
      </c>
      <c r="E263" s="54">
        <v>1160.0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38"/>
      <c r="C264" s="5"/>
      <c r="D264" s="56" t="s">
        <v>105</v>
      </c>
      <c r="E264" s="57">
        <v>9280.0</v>
      </c>
      <c r="F264" s="5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38"/>
      <c r="C265" s="5"/>
      <c r="D265" s="5"/>
      <c r="E265" s="5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101" t="s">
        <v>47</v>
      </c>
      <c r="C266" s="101" t="s">
        <v>48</v>
      </c>
      <c r="D266" s="101" t="s">
        <v>49</v>
      </c>
      <c r="E266" s="103" t="s">
        <v>37</v>
      </c>
      <c r="F266" s="61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104">
        <v>10.0</v>
      </c>
      <c r="C267" s="63" t="s">
        <v>53</v>
      </c>
      <c r="D267" s="64" t="s">
        <v>54</v>
      </c>
      <c r="E267" s="65">
        <v>4929.11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66"/>
      <c r="C268" s="66"/>
      <c r="D268" s="67" t="s">
        <v>62</v>
      </c>
      <c r="E268" s="65">
        <v>142.0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66"/>
      <c r="C269" s="66"/>
      <c r="D269" s="67" t="s">
        <v>63</v>
      </c>
      <c r="E269" s="65">
        <v>170.0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66"/>
      <c r="C270" s="66"/>
      <c r="D270" s="67" t="s">
        <v>70</v>
      </c>
      <c r="E270" s="82">
        <v>0.0</v>
      </c>
      <c r="F270" s="4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66"/>
      <c r="C271" s="66"/>
      <c r="D271" s="84"/>
      <c r="E271" s="8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5"/>
      <c r="C272" s="55"/>
      <c r="D272" s="80"/>
      <c r="E272" s="6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38"/>
      <c r="C273" s="5"/>
      <c r="D273" s="56" t="s">
        <v>106</v>
      </c>
      <c r="E273" s="71">
        <f>SUM(E267:E272)</f>
        <v>5241.11</v>
      </c>
      <c r="F273" s="7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38"/>
      <c r="C274" s="5"/>
      <c r="D274" s="5"/>
      <c r="E274" s="3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101" t="s">
        <v>47</v>
      </c>
      <c r="C275" s="101" t="s">
        <v>48</v>
      </c>
      <c r="D275" s="101" t="s">
        <v>49</v>
      </c>
      <c r="E275" s="102" t="s">
        <v>37</v>
      </c>
      <c r="F275" s="61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104">
        <v>10.0</v>
      </c>
      <c r="C276" s="63" t="s">
        <v>45</v>
      </c>
      <c r="D276" s="67" t="s">
        <v>38</v>
      </c>
      <c r="E276" s="12">
        <v>500.0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66"/>
      <c r="C277" s="66"/>
      <c r="D277" s="67" t="s">
        <v>39</v>
      </c>
      <c r="E277" s="34">
        <v>150.0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66"/>
      <c r="C278" s="66"/>
      <c r="D278" s="67" t="s">
        <v>40</v>
      </c>
      <c r="E278" s="13">
        <v>200.0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66"/>
      <c r="C279" s="66"/>
      <c r="D279" s="64" t="s">
        <v>41</v>
      </c>
      <c r="E279" s="13">
        <v>100.0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66"/>
      <c r="C280" s="66"/>
      <c r="D280" s="84"/>
      <c r="E280" s="6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5"/>
      <c r="C281" s="55"/>
      <c r="D281" s="80"/>
      <c r="E281" s="7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38"/>
      <c r="C282" s="5"/>
      <c r="D282" s="56" t="s">
        <v>107</v>
      </c>
      <c r="E282" s="71">
        <f>SUM(E276:E281)</f>
        <v>950</v>
      </c>
      <c r="F282" s="7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38"/>
      <c r="C283" s="5"/>
      <c r="D283" s="5"/>
      <c r="E283" s="7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38"/>
      <c r="C284" s="104" t="s">
        <v>108</v>
      </c>
      <c r="D284" s="106" t="s">
        <v>59</v>
      </c>
      <c r="E284" s="71">
        <f>E264</f>
        <v>9280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38"/>
      <c r="C285" s="66"/>
      <c r="D285" s="106" t="s">
        <v>53</v>
      </c>
      <c r="E285" s="71">
        <f>E273</f>
        <v>5241.11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38"/>
      <c r="C286" s="55"/>
      <c r="D286" s="106" t="s">
        <v>45</v>
      </c>
      <c r="E286" s="71">
        <f>E282</f>
        <v>950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38"/>
      <c r="C287" s="5"/>
      <c r="D287" s="5"/>
      <c r="E287" s="3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46" t="s">
        <v>109</v>
      </c>
      <c r="C288" s="47"/>
      <c r="D288" s="47"/>
      <c r="E288" s="4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38"/>
      <c r="C289" s="5"/>
      <c r="D289" s="5"/>
      <c r="E289" s="3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49" t="s">
        <v>47</v>
      </c>
      <c r="C290" s="49" t="s">
        <v>48</v>
      </c>
      <c r="D290" s="49" t="s">
        <v>49</v>
      </c>
      <c r="E290" s="50" t="s">
        <v>37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49">
        <v>11.0</v>
      </c>
      <c r="C291" s="89" t="s">
        <v>50</v>
      </c>
      <c r="D291" s="80" t="s">
        <v>59</v>
      </c>
      <c r="E291" s="54">
        <v>1080.0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38"/>
      <c r="C292" s="5"/>
      <c r="D292" s="56" t="s">
        <v>110</v>
      </c>
      <c r="E292" s="57">
        <v>8640.0</v>
      </c>
      <c r="F292" s="5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38"/>
      <c r="C293" s="5"/>
      <c r="D293" s="5"/>
      <c r="E293" s="5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32.25" customHeight="1">
      <c r="A294" s="5"/>
      <c r="B294" s="49" t="s">
        <v>47</v>
      </c>
      <c r="C294" s="49" t="s">
        <v>48</v>
      </c>
      <c r="D294" s="49" t="s">
        <v>49</v>
      </c>
      <c r="E294" s="60" t="s">
        <v>37</v>
      </c>
      <c r="F294" s="61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62">
        <v>11.0</v>
      </c>
      <c r="C295" s="63" t="s">
        <v>53</v>
      </c>
      <c r="D295" s="64" t="s">
        <v>54</v>
      </c>
      <c r="E295" s="65">
        <v>4929.11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66"/>
      <c r="C296" s="66"/>
      <c r="D296" s="67" t="s">
        <v>62</v>
      </c>
      <c r="E296" s="65">
        <v>145.0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66"/>
      <c r="C297" s="66"/>
      <c r="D297" s="67" t="s">
        <v>63</v>
      </c>
      <c r="E297" s="65">
        <v>168.9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66"/>
      <c r="C298" s="66"/>
      <c r="D298" s="67" t="s">
        <v>70</v>
      </c>
      <c r="E298" s="82">
        <v>0.0</v>
      </c>
      <c r="F298" s="4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66"/>
      <c r="C299" s="66"/>
      <c r="D299" s="84"/>
      <c r="E299" s="8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5"/>
      <c r="C300" s="55"/>
      <c r="D300" s="80"/>
      <c r="E300" s="6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38"/>
      <c r="C301" s="5"/>
      <c r="D301" s="56" t="s">
        <v>111</v>
      </c>
      <c r="E301" s="71">
        <f>SUM(E295:E300)</f>
        <v>5243.01</v>
      </c>
      <c r="F301" s="72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38"/>
      <c r="C302" s="5"/>
      <c r="D302" s="5"/>
      <c r="E302" s="3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31.5" customHeight="1">
      <c r="A303" s="5"/>
      <c r="B303" s="49" t="s">
        <v>47</v>
      </c>
      <c r="C303" s="49" t="s">
        <v>48</v>
      </c>
      <c r="D303" s="49" t="s">
        <v>49</v>
      </c>
      <c r="E303" s="50" t="s">
        <v>37</v>
      </c>
      <c r="F303" s="61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62">
        <v>11.0</v>
      </c>
      <c r="C304" s="63" t="s">
        <v>45</v>
      </c>
      <c r="D304" s="67" t="s">
        <v>38</v>
      </c>
      <c r="E304" s="12">
        <v>500.0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66"/>
      <c r="C305" s="66"/>
      <c r="D305" s="67" t="s">
        <v>39</v>
      </c>
      <c r="E305" s="34">
        <v>150.0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66"/>
      <c r="C306" s="66"/>
      <c r="D306" s="67" t="s">
        <v>40</v>
      </c>
      <c r="E306" s="13">
        <v>200.0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66"/>
      <c r="C307" s="66"/>
      <c r="D307" s="64" t="s">
        <v>41</v>
      </c>
      <c r="E307" s="13">
        <v>100.0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66"/>
      <c r="C308" s="66"/>
      <c r="D308" s="84"/>
      <c r="E308" s="6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5"/>
      <c r="C309" s="55"/>
      <c r="D309" s="80"/>
      <c r="E309" s="7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38"/>
      <c r="C310" s="5"/>
      <c r="D310" s="56" t="s">
        <v>112</v>
      </c>
      <c r="E310" s="71">
        <f>SUM(E304:E309)</f>
        <v>950</v>
      </c>
      <c r="F310" s="72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38"/>
      <c r="C311" s="5"/>
      <c r="D311" s="5"/>
      <c r="E311" s="7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38"/>
      <c r="C312" s="62" t="s">
        <v>113</v>
      </c>
      <c r="D312" s="74" t="s">
        <v>59</v>
      </c>
      <c r="E312" s="71">
        <f>E292</f>
        <v>8640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38"/>
      <c r="C313" s="66"/>
      <c r="D313" s="74" t="s">
        <v>53</v>
      </c>
      <c r="E313" s="71">
        <f>E301</f>
        <v>5243.01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38"/>
      <c r="C314" s="55"/>
      <c r="D314" s="74" t="s">
        <v>45</v>
      </c>
      <c r="E314" s="71">
        <f>E310</f>
        <v>950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38"/>
      <c r="C315" s="5"/>
      <c r="D315" s="5"/>
      <c r="E315" s="3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38"/>
      <c r="C316" s="5"/>
      <c r="D316" s="5"/>
      <c r="E316" s="3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75" t="s">
        <v>114</v>
      </c>
      <c r="C317" s="47"/>
      <c r="D317" s="47"/>
      <c r="E317" s="4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38"/>
      <c r="C318" s="94"/>
      <c r="D318" s="94"/>
      <c r="E318" s="3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76" t="s">
        <v>47</v>
      </c>
      <c r="C319" s="76" t="s">
        <v>48</v>
      </c>
      <c r="D319" s="76" t="s">
        <v>49</v>
      </c>
      <c r="E319" s="77" t="s">
        <v>37</v>
      </c>
      <c r="F319" s="6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76">
        <v>12.0</v>
      </c>
      <c r="C320" s="89" t="s">
        <v>50</v>
      </c>
      <c r="D320" s="80" t="s">
        <v>59</v>
      </c>
      <c r="E320" s="54">
        <v>1160.0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38"/>
      <c r="C321" s="5"/>
      <c r="D321" s="56" t="s">
        <v>115</v>
      </c>
      <c r="E321" s="57">
        <v>9280.0</v>
      </c>
      <c r="F321" s="5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38"/>
      <c r="C322" s="5"/>
      <c r="D322" s="5"/>
      <c r="E322" s="5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76" t="s">
        <v>47</v>
      </c>
      <c r="C323" s="76" t="s">
        <v>48</v>
      </c>
      <c r="D323" s="76" t="s">
        <v>49</v>
      </c>
      <c r="E323" s="81" t="s">
        <v>37</v>
      </c>
      <c r="F323" s="61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78">
        <v>12.0</v>
      </c>
      <c r="C324" s="63" t="s">
        <v>53</v>
      </c>
      <c r="D324" s="64" t="s">
        <v>54</v>
      </c>
      <c r="E324" s="65">
        <v>4929.11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66"/>
      <c r="C325" s="66"/>
      <c r="D325" s="67" t="s">
        <v>62</v>
      </c>
      <c r="E325" s="65">
        <v>150.0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66"/>
      <c r="C326" s="66"/>
      <c r="D326" s="67" t="s">
        <v>63</v>
      </c>
      <c r="E326" s="65">
        <v>165.5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66"/>
      <c r="C327" s="66"/>
      <c r="D327" s="67" t="s">
        <v>70</v>
      </c>
      <c r="E327" s="82">
        <v>0.0</v>
      </c>
      <c r="F327" s="4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66"/>
      <c r="C328" s="66"/>
      <c r="D328" s="84"/>
      <c r="E328" s="82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5"/>
      <c r="C329" s="55"/>
      <c r="D329" s="80"/>
      <c r="E329" s="6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38"/>
      <c r="C330" s="5"/>
      <c r="D330" s="56" t="s">
        <v>116</v>
      </c>
      <c r="E330" s="71">
        <f>SUM(E324:E329)</f>
        <v>5244.61</v>
      </c>
      <c r="F330" s="72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38"/>
      <c r="C331" s="5"/>
      <c r="D331" s="5"/>
      <c r="E331" s="3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76" t="s">
        <v>47</v>
      </c>
      <c r="C332" s="76" t="s">
        <v>48</v>
      </c>
      <c r="D332" s="76" t="s">
        <v>49</v>
      </c>
      <c r="E332" s="77" t="s">
        <v>37</v>
      </c>
      <c r="F332" s="61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78">
        <v>12.0</v>
      </c>
      <c r="C333" s="63" t="s">
        <v>45</v>
      </c>
      <c r="D333" s="67" t="s">
        <v>38</v>
      </c>
      <c r="E333" s="12">
        <v>500.0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66"/>
      <c r="C334" s="66"/>
      <c r="D334" s="67" t="s">
        <v>39</v>
      </c>
      <c r="E334" s="34">
        <v>150.0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66"/>
      <c r="C335" s="66"/>
      <c r="D335" s="67" t="s">
        <v>40</v>
      </c>
      <c r="E335" s="13">
        <v>200.0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66"/>
      <c r="C336" s="66"/>
      <c r="D336" s="64" t="s">
        <v>41</v>
      </c>
      <c r="E336" s="13">
        <v>100.0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66"/>
      <c r="C337" s="66"/>
      <c r="D337" s="64"/>
      <c r="E337" s="6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5"/>
      <c r="C338" s="55"/>
      <c r="D338" s="69"/>
      <c r="E338" s="7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38"/>
      <c r="C339" s="5"/>
      <c r="D339" s="56" t="s">
        <v>117</v>
      </c>
      <c r="E339" s="71">
        <f>SUM(E333:E338)</f>
        <v>950</v>
      </c>
      <c r="F339" s="72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38"/>
      <c r="C340" s="5"/>
      <c r="D340" s="5"/>
      <c r="E340" s="7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0" customHeight="1">
      <c r="A341" s="5"/>
      <c r="B341" s="38"/>
      <c r="C341" s="78" t="s">
        <v>118</v>
      </c>
      <c r="D341" s="85" t="s">
        <v>59</v>
      </c>
      <c r="E341" s="71">
        <f>E321</f>
        <v>9280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38"/>
      <c r="C342" s="66"/>
      <c r="D342" s="85" t="s">
        <v>53</v>
      </c>
      <c r="E342" s="71">
        <f>E330</f>
        <v>5244.61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38"/>
      <c r="C343" s="55"/>
      <c r="D343" s="85" t="s">
        <v>45</v>
      </c>
      <c r="E343" s="71">
        <f>E339</f>
        <v>950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38"/>
      <c r="C344" s="5"/>
      <c r="D344" s="5"/>
      <c r="E344" s="3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38"/>
      <c r="C345" s="5"/>
      <c r="D345" s="5"/>
      <c r="E345" s="3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38"/>
      <c r="C346" s="5"/>
      <c r="D346" s="5"/>
      <c r="E346" s="3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38"/>
      <c r="C347" s="5"/>
      <c r="D347" s="5"/>
      <c r="E347" s="3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38"/>
      <c r="C348" s="5"/>
      <c r="D348" s="5"/>
      <c r="E348" s="3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38"/>
      <c r="C349" s="5"/>
      <c r="D349" s="5"/>
      <c r="E349" s="3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38"/>
      <c r="C350" s="5"/>
      <c r="D350" s="5"/>
      <c r="E350" s="3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38"/>
      <c r="C351" s="5"/>
      <c r="D351" s="5"/>
      <c r="E351" s="3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38"/>
      <c r="C352" s="5"/>
      <c r="D352" s="5"/>
      <c r="E352" s="3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38"/>
      <c r="C353" s="5"/>
      <c r="D353" s="5"/>
      <c r="E353" s="3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38"/>
      <c r="C354" s="5"/>
      <c r="D354" s="5"/>
      <c r="E354" s="3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38"/>
      <c r="C355" s="5"/>
      <c r="D355" s="5"/>
      <c r="E355" s="3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38"/>
      <c r="C356" s="5"/>
      <c r="D356" s="5"/>
      <c r="E356" s="3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38"/>
      <c r="C357" s="5"/>
      <c r="D357" s="5"/>
      <c r="E357" s="3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38"/>
      <c r="C358" s="5"/>
      <c r="D358" s="5"/>
      <c r="E358" s="3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38"/>
      <c r="C359" s="5"/>
      <c r="D359" s="5"/>
      <c r="E359" s="3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38"/>
      <c r="C360" s="5"/>
      <c r="D360" s="5"/>
      <c r="E360" s="3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38"/>
      <c r="C361" s="5"/>
      <c r="D361" s="5"/>
      <c r="E361" s="3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38"/>
      <c r="C362" s="5"/>
      <c r="D362" s="5"/>
      <c r="E362" s="3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38"/>
      <c r="C363" s="5"/>
      <c r="D363" s="5"/>
      <c r="E363" s="3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38"/>
      <c r="C364" s="5"/>
      <c r="D364" s="5"/>
      <c r="E364" s="3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38"/>
      <c r="C365" s="5"/>
      <c r="D365" s="5"/>
      <c r="E365" s="3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38"/>
      <c r="C366" s="5"/>
      <c r="D366" s="5"/>
      <c r="E366" s="3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38"/>
      <c r="C367" s="5"/>
      <c r="D367" s="5"/>
      <c r="E367" s="3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38"/>
      <c r="C368" s="5"/>
      <c r="D368" s="5"/>
      <c r="E368" s="3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38"/>
      <c r="C369" s="5"/>
      <c r="D369" s="5"/>
      <c r="E369" s="3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38"/>
      <c r="C370" s="5"/>
      <c r="D370" s="5"/>
      <c r="E370" s="3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38"/>
      <c r="C371" s="5"/>
      <c r="D371" s="5"/>
      <c r="E371" s="3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38"/>
      <c r="C372" s="5"/>
      <c r="D372" s="5"/>
      <c r="E372" s="3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38"/>
      <c r="C373" s="5"/>
      <c r="D373" s="5"/>
      <c r="E373" s="3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38"/>
      <c r="C374" s="5"/>
      <c r="D374" s="5"/>
      <c r="E374" s="3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38"/>
      <c r="C375" s="5"/>
      <c r="D375" s="5"/>
      <c r="E375" s="3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38"/>
      <c r="C376" s="5"/>
      <c r="D376" s="5"/>
      <c r="E376" s="3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38"/>
      <c r="C377" s="5"/>
      <c r="D377" s="5"/>
      <c r="E377" s="3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38"/>
      <c r="C378" s="5"/>
      <c r="D378" s="5"/>
      <c r="E378" s="3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38"/>
      <c r="C379" s="5"/>
      <c r="D379" s="5"/>
      <c r="E379" s="3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38"/>
      <c r="C380" s="5"/>
      <c r="D380" s="5"/>
      <c r="E380" s="3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38"/>
      <c r="C381" s="5"/>
      <c r="D381" s="5"/>
      <c r="E381" s="3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38"/>
      <c r="C382" s="5"/>
      <c r="D382" s="5"/>
      <c r="E382" s="3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38"/>
      <c r="C383" s="5"/>
      <c r="D383" s="5"/>
      <c r="E383" s="3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38"/>
      <c r="C384" s="5"/>
      <c r="D384" s="5"/>
      <c r="E384" s="3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38"/>
      <c r="C385" s="5"/>
      <c r="D385" s="5"/>
      <c r="E385" s="3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38"/>
      <c r="C386" s="5"/>
      <c r="D386" s="5"/>
      <c r="E386" s="3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38"/>
      <c r="C387" s="5"/>
      <c r="D387" s="5"/>
      <c r="E387" s="3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38"/>
      <c r="C388" s="5"/>
      <c r="D388" s="5"/>
      <c r="E388" s="3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38"/>
      <c r="C389" s="5"/>
      <c r="D389" s="5"/>
      <c r="E389" s="3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38"/>
      <c r="C390" s="5"/>
      <c r="D390" s="5"/>
      <c r="E390" s="3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38"/>
      <c r="C391" s="5"/>
      <c r="D391" s="5"/>
      <c r="E391" s="3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38"/>
      <c r="C392" s="5"/>
      <c r="D392" s="5"/>
      <c r="E392" s="3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38"/>
      <c r="C393" s="5"/>
      <c r="D393" s="5"/>
      <c r="E393" s="3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38"/>
      <c r="C394" s="5"/>
      <c r="D394" s="5"/>
      <c r="E394" s="3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38"/>
      <c r="C395" s="5"/>
      <c r="D395" s="5"/>
      <c r="E395" s="3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38"/>
      <c r="C396" s="5"/>
      <c r="D396" s="5"/>
      <c r="E396" s="3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38"/>
      <c r="C397" s="5"/>
      <c r="D397" s="5"/>
      <c r="E397" s="3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38"/>
      <c r="C398" s="5"/>
      <c r="D398" s="5"/>
      <c r="E398" s="3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38"/>
      <c r="C399" s="5"/>
      <c r="D399" s="5"/>
      <c r="E399" s="3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38"/>
      <c r="C400" s="5"/>
      <c r="D400" s="5"/>
      <c r="E400" s="3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38"/>
      <c r="C401" s="5"/>
      <c r="D401" s="5"/>
      <c r="E401" s="3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38"/>
      <c r="C402" s="5"/>
      <c r="D402" s="5"/>
      <c r="E402" s="3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38"/>
      <c r="C403" s="5"/>
      <c r="D403" s="5"/>
      <c r="E403" s="3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38"/>
      <c r="C404" s="5"/>
      <c r="D404" s="5"/>
      <c r="E404" s="3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38"/>
      <c r="C405" s="5"/>
      <c r="D405" s="5"/>
      <c r="E405" s="3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38"/>
      <c r="C406" s="5"/>
      <c r="D406" s="5"/>
      <c r="E406" s="3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38"/>
      <c r="C407" s="5"/>
      <c r="D407" s="5"/>
      <c r="E407" s="3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38"/>
      <c r="C408" s="5"/>
      <c r="D408" s="5"/>
      <c r="E408" s="3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38"/>
      <c r="C409" s="5"/>
      <c r="D409" s="5"/>
      <c r="E409" s="3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38"/>
      <c r="C410" s="5"/>
      <c r="D410" s="5"/>
      <c r="E410" s="3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38"/>
      <c r="C411" s="5"/>
      <c r="D411" s="5"/>
      <c r="E411" s="3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38"/>
      <c r="C412" s="5"/>
      <c r="D412" s="5"/>
      <c r="E412" s="3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38"/>
      <c r="C413" s="5"/>
      <c r="D413" s="5"/>
      <c r="E413" s="3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38"/>
      <c r="C414" s="5"/>
      <c r="D414" s="5"/>
      <c r="E414" s="3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38"/>
      <c r="C415" s="5"/>
      <c r="D415" s="5"/>
      <c r="E415" s="3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38"/>
      <c r="C416" s="5"/>
      <c r="D416" s="5"/>
      <c r="E416" s="3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38"/>
      <c r="C417" s="5"/>
      <c r="D417" s="5"/>
      <c r="E417" s="3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38"/>
      <c r="C418" s="5"/>
      <c r="D418" s="5"/>
      <c r="E418" s="3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38"/>
      <c r="C419" s="5"/>
      <c r="D419" s="5"/>
      <c r="E419" s="3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38"/>
      <c r="C420" s="5"/>
      <c r="D420" s="5"/>
      <c r="E420" s="3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38"/>
      <c r="C421" s="5"/>
      <c r="D421" s="5"/>
      <c r="E421" s="3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38"/>
      <c r="C422" s="5"/>
      <c r="D422" s="5"/>
      <c r="E422" s="3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38"/>
      <c r="C423" s="5"/>
      <c r="D423" s="5"/>
      <c r="E423" s="3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38"/>
      <c r="C424" s="5"/>
      <c r="D424" s="5"/>
      <c r="E424" s="3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38"/>
      <c r="C425" s="5"/>
      <c r="D425" s="5"/>
      <c r="E425" s="3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38"/>
      <c r="C426" s="5"/>
      <c r="D426" s="5"/>
      <c r="E426" s="3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38"/>
      <c r="C427" s="5"/>
      <c r="D427" s="5"/>
      <c r="E427" s="3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38"/>
      <c r="C428" s="5"/>
      <c r="D428" s="5"/>
      <c r="E428" s="3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38"/>
      <c r="C429" s="5"/>
      <c r="D429" s="5"/>
      <c r="E429" s="3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38"/>
      <c r="C430" s="5"/>
      <c r="D430" s="5"/>
      <c r="E430" s="3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38"/>
      <c r="C431" s="5"/>
      <c r="D431" s="5"/>
      <c r="E431" s="3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38"/>
      <c r="C432" s="5"/>
      <c r="D432" s="5"/>
      <c r="E432" s="3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38"/>
      <c r="C433" s="5"/>
      <c r="D433" s="5"/>
      <c r="E433" s="3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38"/>
      <c r="C434" s="5"/>
      <c r="D434" s="5"/>
      <c r="E434" s="3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38"/>
      <c r="C435" s="5"/>
      <c r="D435" s="5"/>
      <c r="E435" s="3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38"/>
      <c r="C436" s="5"/>
      <c r="D436" s="5"/>
      <c r="E436" s="3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38"/>
      <c r="C437" s="5"/>
      <c r="D437" s="5"/>
      <c r="E437" s="3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38"/>
      <c r="C438" s="5"/>
      <c r="D438" s="5"/>
      <c r="E438" s="3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38"/>
      <c r="C439" s="5"/>
      <c r="D439" s="5"/>
      <c r="E439" s="3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38"/>
      <c r="C440" s="5"/>
      <c r="D440" s="5"/>
      <c r="E440" s="3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38"/>
      <c r="C441" s="5"/>
      <c r="D441" s="5"/>
      <c r="E441" s="3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38"/>
      <c r="C442" s="5"/>
      <c r="D442" s="5"/>
      <c r="E442" s="3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38"/>
      <c r="C443" s="5"/>
      <c r="D443" s="5"/>
      <c r="E443" s="3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38"/>
      <c r="C444" s="5"/>
      <c r="D444" s="5"/>
      <c r="E444" s="3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38"/>
      <c r="C445" s="5"/>
      <c r="D445" s="5"/>
      <c r="E445" s="3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38"/>
      <c r="C446" s="5"/>
      <c r="D446" s="5"/>
      <c r="E446" s="3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38"/>
      <c r="C447" s="5"/>
      <c r="D447" s="5"/>
      <c r="E447" s="3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38"/>
      <c r="C448" s="5"/>
      <c r="D448" s="5"/>
      <c r="E448" s="3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38"/>
      <c r="C449" s="5"/>
      <c r="D449" s="5"/>
      <c r="E449" s="3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38"/>
      <c r="C450" s="5"/>
      <c r="D450" s="5"/>
      <c r="E450" s="3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38"/>
      <c r="C451" s="5"/>
      <c r="D451" s="5"/>
      <c r="E451" s="3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38"/>
      <c r="C452" s="5"/>
      <c r="D452" s="5"/>
      <c r="E452" s="3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38"/>
      <c r="C453" s="5"/>
      <c r="D453" s="5"/>
      <c r="E453" s="3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38"/>
      <c r="C454" s="5"/>
      <c r="D454" s="5"/>
      <c r="E454" s="3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38"/>
      <c r="C455" s="5"/>
      <c r="D455" s="5"/>
      <c r="E455" s="3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38"/>
      <c r="C456" s="5"/>
      <c r="D456" s="5"/>
      <c r="E456" s="3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38"/>
      <c r="C457" s="5"/>
      <c r="D457" s="5"/>
      <c r="E457" s="3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38"/>
      <c r="C458" s="5"/>
      <c r="D458" s="5"/>
      <c r="E458" s="3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38"/>
      <c r="C459" s="5"/>
      <c r="D459" s="5"/>
      <c r="E459" s="3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38"/>
      <c r="C460" s="5"/>
      <c r="D460" s="5"/>
      <c r="E460" s="3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38"/>
      <c r="C461" s="5"/>
      <c r="D461" s="5"/>
      <c r="E461" s="3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38"/>
      <c r="C462" s="5"/>
      <c r="D462" s="5"/>
      <c r="E462" s="3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38"/>
      <c r="C463" s="5"/>
      <c r="D463" s="5"/>
      <c r="E463" s="3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38"/>
      <c r="C464" s="5"/>
      <c r="D464" s="5"/>
      <c r="E464" s="3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38"/>
      <c r="C465" s="5"/>
      <c r="D465" s="5"/>
      <c r="E465" s="3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38"/>
      <c r="C466" s="5"/>
      <c r="D466" s="5"/>
      <c r="E466" s="3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38"/>
      <c r="C467" s="5"/>
      <c r="D467" s="5"/>
      <c r="E467" s="3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38"/>
      <c r="C468" s="5"/>
      <c r="D468" s="5"/>
      <c r="E468" s="3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38"/>
      <c r="C469" s="5"/>
      <c r="D469" s="5"/>
      <c r="E469" s="3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38"/>
      <c r="C470" s="5"/>
      <c r="D470" s="5"/>
      <c r="E470" s="3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38"/>
      <c r="C471" s="5"/>
      <c r="D471" s="5"/>
      <c r="E471" s="3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38"/>
      <c r="C472" s="5"/>
      <c r="D472" s="5"/>
      <c r="E472" s="3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38"/>
      <c r="C473" s="5"/>
      <c r="D473" s="5"/>
      <c r="E473" s="3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38"/>
      <c r="C474" s="5"/>
      <c r="D474" s="5"/>
      <c r="E474" s="3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38"/>
      <c r="C475" s="5"/>
      <c r="D475" s="5"/>
      <c r="E475" s="3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38"/>
      <c r="C476" s="5"/>
      <c r="D476" s="5"/>
      <c r="E476" s="3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38"/>
      <c r="C477" s="5"/>
      <c r="D477" s="5"/>
      <c r="E477" s="3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38"/>
      <c r="C478" s="5"/>
      <c r="D478" s="5"/>
      <c r="E478" s="3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38"/>
      <c r="C479" s="5"/>
      <c r="D479" s="5"/>
      <c r="E479" s="3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38"/>
      <c r="C480" s="5"/>
      <c r="D480" s="5"/>
      <c r="E480" s="3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38"/>
      <c r="C481" s="5"/>
      <c r="D481" s="5"/>
      <c r="E481" s="3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38"/>
      <c r="C482" s="5"/>
      <c r="D482" s="5"/>
      <c r="E482" s="3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38"/>
      <c r="C483" s="5"/>
      <c r="D483" s="5"/>
      <c r="E483" s="3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38"/>
      <c r="C484" s="5"/>
      <c r="D484" s="5"/>
      <c r="E484" s="3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38"/>
      <c r="C485" s="5"/>
      <c r="D485" s="5"/>
      <c r="E485" s="3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38"/>
      <c r="C486" s="5"/>
      <c r="D486" s="5"/>
      <c r="E486" s="3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38"/>
      <c r="C487" s="5"/>
      <c r="D487" s="5"/>
      <c r="E487" s="3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mergeCells count="76">
    <mergeCell ref="B192:B197"/>
    <mergeCell ref="C192:C197"/>
    <mergeCell ref="C200:C202"/>
    <mergeCell ref="B204:E204"/>
    <mergeCell ref="B211:B216"/>
    <mergeCell ref="C211:C216"/>
    <mergeCell ref="B220:B225"/>
    <mergeCell ref="B232:E232"/>
    <mergeCell ref="C220:C225"/>
    <mergeCell ref="C228:C230"/>
    <mergeCell ref="B239:B244"/>
    <mergeCell ref="C239:C244"/>
    <mergeCell ref="C248:C253"/>
    <mergeCell ref="C256:C258"/>
    <mergeCell ref="B260:E260"/>
    <mergeCell ref="B324:B329"/>
    <mergeCell ref="B333:B338"/>
    <mergeCell ref="C333:C338"/>
    <mergeCell ref="C341:C343"/>
    <mergeCell ref="B295:B300"/>
    <mergeCell ref="C295:C300"/>
    <mergeCell ref="B304:B309"/>
    <mergeCell ref="C304:C309"/>
    <mergeCell ref="C312:C314"/>
    <mergeCell ref="B317:E317"/>
    <mergeCell ref="C324:C329"/>
    <mergeCell ref="B6:E6"/>
    <mergeCell ref="B9:B10"/>
    <mergeCell ref="C9:C10"/>
    <mergeCell ref="B13:B18"/>
    <mergeCell ref="C13:C18"/>
    <mergeCell ref="B22:B27"/>
    <mergeCell ref="C22:C27"/>
    <mergeCell ref="C30:C32"/>
    <mergeCell ref="B35:E35"/>
    <mergeCell ref="B38:B39"/>
    <mergeCell ref="C38:C39"/>
    <mergeCell ref="B42:B47"/>
    <mergeCell ref="C42:C47"/>
    <mergeCell ref="B51:B56"/>
    <mergeCell ref="B63:E63"/>
    <mergeCell ref="C51:C56"/>
    <mergeCell ref="C59:C61"/>
    <mergeCell ref="B70:B75"/>
    <mergeCell ref="C70:C75"/>
    <mergeCell ref="C79:C84"/>
    <mergeCell ref="C87:C89"/>
    <mergeCell ref="B91:E91"/>
    <mergeCell ref="B79:B84"/>
    <mergeCell ref="B98:B103"/>
    <mergeCell ref="C98:C103"/>
    <mergeCell ref="B107:B112"/>
    <mergeCell ref="C107:C112"/>
    <mergeCell ref="C115:C117"/>
    <mergeCell ref="B119:E119"/>
    <mergeCell ref="B126:B131"/>
    <mergeCell ref="C126:C131"/>
    <mergeCell ref="B135:B140"/>
    <mergeCell ref="C135:C140"/>
    <mergeCell ref="C143:C145"/>
    <mergeCell ref="B147:E147"/>
    <mergeCell ref="C154:C159"/>
    <mergeCell ref="B154:B159"/>
    <mergeCell ref="B163:B168"/>
    <mergeCell ref="C163:C168"/>
    <mergeCell ref="C171:C173"/>
    <mergeCell ref="B176:E176"/>
    <mergeCell ref="B183:B188"/>
    <mergeCell ref="C183:C188"/>
    <mergeCell ref="B248:B253"/>
    <mergeCell ref="B267:B272"/>
    <mergeCell ref="C267:C272"/>
    <mergeCell ref="B276:B281"/>
    <mergeCell ref="C276:C281"/>
    <mergeCell ref="C284:C286"/>
    <mergeCell ref="B288:E28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A1" s="5"/>
      <c r="B1" s="3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3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5"/>
      <c r="B3" s="38"/>
      <c r="C3" s="4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3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4"/>
      <c r="B5" s="10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5"/>
      <c r="B6" s="38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0.0" customHeight="1">
      <c r="A7" s="61"/>
      <c r="B7" s="109" t="s">
        <v>47</v>
      </c>
      <c r="C7" s="109" t="s">
        <v>119</v>
      </c>
      <c r="D7" s="109" t="s">
        <v>53</v>
      </c>
      <c r="E7" s="109" t="s">
        <v>45</v>
      </c>
      <c r="F7" s="109" t="s">
        <v>120</v>
      </c>
      <c r="G7" s="109" t="s">
        <v>121</v>
      </c>
      <c r="H7" s="110"/>
      <c r="I7" s="109" t="s">
        <v>122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5"/>
      <c r="B8" s="109">
        <v>1.0</v>
      </c>
      <c r="C8" s="80">
        <f>'Fluxo de caixa'!E30</f>
        <v>3480</v>
      </c>
      <c r="D8" s="53">
        <v>1474.56</v>
      </c>
      <c r="E8" s="80">
        <f>'Fluxo de caixa'!E32</f>
        <v>950</v>
      </c>
      <c r="F8" s="80">
        <f t="shared" ref="F8:F19" si="1">C8-D8-E8</f>
        <v>1055.44</v>
      </c>
      <c r="G8" s="80">
        <f>F8</f>
        <v>1055.44</v>
      </c>
      <c r="H8" s="111"/>
      <c r="I8" s="80">
        <f t="shared" ref="I8:I19" si="2">D8+E8</f>
        <v>2424.56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09">
        <v>2.0</v>
      </c>
      <c r="C9" s="80">
        <f>'Fluxo de caixa'!E59</f>
        <v>4050</v>
      </c>
      <c r="D9" s="80">
        <f>'Fluxo de caixa'!E60</f>
        <v>1769.53</v>
      </c>
      <c r="E9" s="80">
        <f>'Fluxo de caixa'!E61</f>
        <v>950</v>
      </c>
      <c r="F9" s="80">
        <f t="shared" si="1"/>
        <v>1330.47</v>
      </c>
      <c r="G9" s="80">
        <f t="shared" ref="G9:G19" si="3">G8+F9</f>
        <v>2385.91</v>
      </c>
      <c r="H9" s="111"/>
      <c r="I9" s="80">
        <f t="shared" si="2"/>
        <v>2719.53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109">
        <v>3.0</v>
      </c>
      <c r="C10" s="80">
        <f>'Fluxo de caixa'!E87</f>
        <v>4480</v>
      </c>
      <c r="D10" s="80">
        <f>'Fluxo de caixa'!E88</f>
        <v>2737.2</v>
      </c>
      <c r="E10" s="80">
        <f>'Fluxo de caixa'!E89</f>
        <v>950</v>
      </c>
      <c r="F10" s="80">
        <f t="shared" si="1"/>
        <v>792.8</v>
      </c>
      <c r="G10" s="80">
        <f t="shared" si="3"/>
        <v>3178.71</v>
      </c>
      <c r="H10" s="111"/>
      <c r="I10" s="80">
        <f t="shared" si="2"/>
        <v>3687.2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109">
        <v>4.0</v>
      </c>
      <c r="C11" s="80">
        <f>'Fluxo de caixa'!E115</f>
        <v>5104</v>
      </c>
      <c r="D11" s="80">
        <f>'Fluxo de caixa'!E116</f>
        <v>3098.61</v>
      </c>
      <c r="E11" s="80">
        <f>'Fluxo de caixa'!E117</f>
        <v>950</v>
      </c>
      <c r="F11" s="80">
        <f t="shared" si="1"/>
        <v>1055.39</v>
      </c>
      <c r="G11" s="80">
        <f t="shared" si="3"/>
        <v>4234.1</v>
      </c>
      <c r="H11" s="111"/>
      <c r="I11" s="80">
        <f t="shared" si="2"/>
        <v>4048.61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109">
        <v>5.0</v>
      </c>
      <c r="C12" s="80">
        <f>'Fluxo de caixa'!E143</f>
        <v>5184</v>
      </c>
      <c r="D12" s="80">
        <f>'Fluxo de caixa'!E144</f>
        <v>3146.84</v>
      </c>
      <c r="E12" s="80">
        <f>'Fluxo de caixa'!E145</f>
        <v>950</v>
      </c>
      <c r="F12" s="112">
        <f t="shared" si="1"/>
        <v>1087.16</v>
      </c>
      <c r="G12" s="112">
        <f t="shared" si="3"/>
        <v>5321.26</v>
      </c>
      <c r="H12" s="111"/>
      <c r="I12" s="80">
        <f t="shared" si="2"/>
        <v>4096.84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109">
        <v>6.0</v>
      </c>
      <c r="C13" s="80">
        <f>'Fluxo de caixa'!E171</f>
        <v>5800</v>
      </c>
      <c r="D13" s="80">
        <f>'Fluxo de caixa'!E172</f>
        <v>3495.19</v>
      </c>
      <c r="E13" s="80">
        <f>'Fluxo de caixa'!E173</f>
        <v>950</v>
      </c>
      <c r="F13" s="80">
        <f t="shared" si="1"/>
        <v>1354.81</v>
      </c>
      <c r="G13" s="80">
        <f t="shared" si="3"/>
        <v>6676.07</v>
      </c>
      <c r="H13" s="111"/>
      <c r="I13" s="80">
        <f t="shared" si="2"/>
        <v>4445.19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109">
        <v>7.0</v>
      </c>
      <c r="C14" s="80">
        <f>'Fluxo de caixa'!E200</f>
        <v>6480</v>
      </c>
      <c r="D14" s="80">
        <f>'Fluxo de caixa'!E201</f>
        <v>6166.66</v>
      </c>
      <c r="E14" s="80">
        <f>'Fluxo de caixa'!E202</f>
        <v>950</v>
      </c>
      <c r="F14" s="80">
        <f t="shared" si="1"/>
        <v>-636.66</v>
      </c>
      <c r="G14" s="80">
        <f t="shared" si="3"/>
        <v>6039.41</v>
      </c>
      <c r="H14" s="111"/>
      <c r="I14" s="80">
        <f t="shared" si="2"/>
        <v>7116.66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109">
        <v>8.0</v>
      </c>
      <c r="C15" s="80">
        <f>'Fluxo de caixa'!E228</f>
        <v>6720</v>
      </c>
      <c r="D15" s="80">
        <f>'Fluxo de caixa'!E229</f>
        <v>6396.95</v>
      </c>
      <c r="E15" s="80">
        <f>'Fluxo de caixa'!E230</f>
        <v>950</v>
      </c>
      <c r="F15" s="80">
        <f t="shared" si="1"/>
        <v>-626.95</v>
      </c>
      <c r="G15" s="80">
        <f t="shared" si="3"/>
        <v>5412.46</v>
      </c>
      <c r="H15" s="111"/>
      <c r="I15" s="80">
        <f t="shared" si="2"/>
        <v>7346.95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109">
        <v>9.0</v>
      </c>
      <c r="C16" s="80">
        <f>'Fluxo de caixa'!E256</f>
        <v>7424</v>
      </c>
      <c r="D16" s="80">
        <f>'Fluxo de caixa'!E257</f>
        <v>6713.09</v>
      </c>
      <c r="E16" s="80">
        <f>'Fluxo de caixa'!E258</f>
        <v>950</v>
      </c>
      <c r="F16" s="80">
        <f t="shared" si="1"/>
        <v>-239.09</v>
      </c>
      <c r="G16" s="80">
        <f t="shared" si="3"/>
        <v>5173.37</v>
      </c>
      <c r="H16" s="111"/>
      <c r="I16" s="80">
        <f t="shared" si="2"/>
        <v>7663.09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109">
        <v>10.0</v>
      </c>
      <c r="C17" s="80">
        <f>'Fluxo de caixa'!E284</f>
        <v>9280</v>
      </c>
      <c r="D17" s="80">
        <f>'Fluxo de caixa'!E285</f>
        <v>5241.11</v>
      </c>
      <c r="E17" s="80">
        <f>'Fluxo de caixa'!E286</f>
        <v>950</v>
      </c>
      <c r="F17" s="80">
        <f t="shared" si="1"/>
        <v>3088.89</v>
      </c>
      <c r="G17" s="80">
        <f t="shared" si="3"/>
        <v>8262.26</v>
      </c>
      <c r="H17" s="111"/>
      <c r="I17" s="80">
        <f t="shared" si="2"/>
        <v>6191.11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109">
        <v>11.0</v>
      </c>
      <c r="C18" s="80">
        <f>'Fluxo de caixa'!E312</f>
        <v>8640</v>
      </c>
      <c r="D18" s="80">
        <f>'Fluxo de caixa'!E313</f>
        <v>5243.01</v>
      </c>
      <c r="E18" s="80">
        <f>'Fluxo de caixa'!E314</f>
        <v>950</v>
      </c>
      <c r="F18" s="80">
        <f t="shared" si="1"/>
        <v>2446.99</v>
      </c>
      <c r="G18" s="80">
        <f t="shared" si="3"/>
        <v>10709.25</v>
      </c>
      <c r="H18" s="111"/>
      <c r="I18" s="80">
        <f t="shared" si="2"/>
        <v>6193.01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109">
        <v>12.0</v>
      </c>
      <c r="C19" s="80">
        <f>'Fluxo de caixa'!E341</f>
        <v>9280</v>
      </c>
      <c r="D19" s="80">
        <f>'Fluxo de caixa'!E342</f>
        <v>5244.61</v>
      </c>
      <c r="E19" s="80">
        <f>'Fluxo de caixa'!E343</f>
        <v>950</v>
      </c>
      <c r="F19" s="80">
        <f t="shared" si="1"/>
        <v>3085.39</v>
      </c>
      <c r="G19" s="80">
        <f t="shared" si="3"/>
        <v>13794.64</v>
      </c>
      <c r="H19" s="111"/>
      <c r="I19" s="80">
        <f t="shared" si="2"/>
        <v>6194.61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11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113" t="s">
        <v>123</v>
      </c>
      <c r="C21" s="114"/>
      <c r="D21" s="23" t="s">
        <v>124</v>
      </c>
      <c r="E21" s="5"/>
      <c r="F21" s="5"/>
      <c r="G21" s="5"/>
      <c r="H21" s="111"/>
      <c r="I21" s="5"/>
      <c r="J21" s="5"/>
      <c r="K21" s="5"/>
      <c r="L21" s="115" t="s">
        <v>125</v>
      </c>
      <c r="M21" s="116"/>
      <c r="N21" s="116"/>
      <c r="O21" s="116"/>
      <c r="P21" s="117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111"/>
      <c r="I22" s="5"/>
      <c r="J22" s="5"/>
      <c r="K22" s="5"/>
      <c r="L22" s="118"/>
      <c r="P22" s="119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111"/>
      <c r="I23" s="5"/>
      <c r="J23" s="5"/>
      <c r="K23" s="5"/>
      <c r="L23" s="120"/>
      <c r="M23" s="121"/>
      <c r="N23" s="121"/>
      <c r="O23" s="121"/>
      <c r="P23" s="122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11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11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11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11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1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1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1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1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3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3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3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3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3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3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3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3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3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3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3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3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3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3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3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3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3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3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3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3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3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38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3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3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3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3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3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3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3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3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3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3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3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3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38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38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38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38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38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3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3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3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3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38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38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38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38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38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3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3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3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38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38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3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38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38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38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3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38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38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38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38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3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3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3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3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3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3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3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3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3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3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3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3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3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3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3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3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3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3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3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3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3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3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3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3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3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3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3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3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3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3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3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3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3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3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3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3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3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3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3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3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3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3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3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3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3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3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3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3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3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3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3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3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3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3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3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3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3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3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3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3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3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3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3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3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3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3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3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3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3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3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3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3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3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3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3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3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3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3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3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3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3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3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3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3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3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3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3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3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3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3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3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3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3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3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3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3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3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3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3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3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3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3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3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3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3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3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3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3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3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3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3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3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3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3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3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3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3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3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3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3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3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3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3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3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3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3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3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3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123"/>
      <c r="B1" s="124"/>
      <c r="C1" s="124"/>
      <c r="D1" s="124"/>
      <c r="E1" s="124"/>
      <c r="F1" s="125"/>
      <c r="G1" s="123"/>
      <c r="H1" s="123"/>
      <c r="I1" s="123"/>
      <c r="J1" s="124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>
      <c r="A2" s="123"/>
      <c r="B2" s="124"/>
      <c r="C2" s="124"/>
      <c r="D2" s="124"/>
      <c r="E2" s="124"/>
      <c r="F2" s="125"/>
      <c r="G2" s="123"/>
      <c r="H2" s="123"/>
      <c r="I2" s="123"/>
      <c r="J2" s="124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>
      <c r="A3" s="126"/>
      <c r="B3" s="125"/>
      <c r="C3" s="127"/>
      <c r="D3" s="126"/>
      <c r="E3" s="125"/>
      <c r="F3" s="125"/>
      <c r="G3" s="126"/>
      <c r="H3" s="126"/>
      <c r="I3" s="126"/>
      <c r="J3" s="125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>
      <c r="A4" s="123"/>
      <c r="B4" s="124"/>
      <c r="C4" s="124"/>
      <c r="D4" s="124"/>
      <c r="E4" s="124"/>
      <c r="F4" s="125"/>
      <c r="G4" s="123"/>
      <c r="H4" s="123"/>
      <c r="I4" s="123"/>
      <c r="J4" s="124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>
      <c r="A5" s="123"/>
      <c r="B5" s="128" t="s">
        <v>126</v>
      </c>
      <c r="C5" s="128"/>
      <c r="D5" s="128"/>
      <c r="E5" s="128"/>
      <c r="F5" s="125"/>
      <c r="G5" s="123"/>
      <c r="H5" s="123"/>
      <c r="I5" s="123"/>
      <c r="J5" s="124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ht="8.25" customHeight="1">
      <c r="A6" s="123"/>
      <c r="B6" s="124"/>
      <c r="C6" s="124"/>
      <c r="D6" s="124"/>
      <c r="E6" s="124"/>
      <c r="F6" s="125"/>
      <c r="G6" s="123"/>
      <c r="H6" s="123"/>
      <c r="I6" s="123"/>
      <c r="J6" s="124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>
      <c r="A7" s="123"/>
      <c r="B7" s="129" t="s">
        <v>127</v>
      </c>
      <c r="C7" s="130" t="s">
        <v>128</v>
      </c>
      <c r="D7" s="130" t="s">
        <v>119</v>
      </c>
      <c r="E7" s="130" t="s">
        <v>129</v>
      </c>
      <c r="F7" s="131" t="s">
        <v>130</v>
      </c>
      <c r="G7" s="123"/>
      <c r="H7" s="131" t="s">
        <v>131</v>
      </c>
      <c r="I7" s="123"/>
      <c r="J7" s="131" t="s">
        <v>132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>
      <c r="A8" s="123"/>
      <c r="B8" s="132" t="s">
        <v>133</v>
      </c>
      <c r="C8" s="133">
        <v>400.0</v>
      </c>
      <c r="D8" s="134">
        <v>0.0</v>
      </c>
      <c r="E8" s="134">
        <v>0.0</v>
      </c>
      <c r="F8" s="135">
        <f t="shared" ref="F8:F20" si="1">D8-C8-E8</f>
        <v>-400</v>
      </c>
      <c r="G8" s="123"/>
      <c r="H8" s="136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13394.64</v>
      </c>
      <c r="I8" s="123"/>
      <c r="J8" s="137">
        <v>0.0</v>
      </c>
      <c r="K8" s="123" t="s">
        <v>134</v>
      </c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>
      <c r="A9" s="123"/>
      <c r="B9" s="132" t="s">
        <v>135</v>
      </c>
      <c r="C9" s="133"/>
      <c r="D9" s="134">
        <f>'Capital de giro'!C8</f>
        <v>3480</v>
      </c>
      <c r="E9" s="134">
        <f>'Capital de giro'!D8+'Capital de giro'!E8</f>
        <v>2424.56</v>
      </c>
      <c r="F9" s="135">
        <f t="shared" si="1"/>
        <v>1055.44</v>
      </c>
      <c r="G9" s="123"/>
      <c r="H9" s="123"/>
      <c r="I9" s="123"/>
      <c r="J9" s="124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>
      <c r="A10" s="123"/>
      <c r="B10" s="132" t="s">
        <v>136</v>
      </c>
      <c r="C10" s="133"/>
      <c r="D10" s="134">
        <f>'Capital de giro'!C9</f>
        <v>4050</v>
      </c>
      <c r="E10" s="134">
        <f>'Capital de giro'!D9+'Capital de giro'!E9</f>
        <v>2719.53</v>
      </c>
      <c r="F10" s="135">
        <f t="shared" si="1"/>
        <v>1330.47</v>
      </c>
      <c r="G10" s="123"/>
      <c r="H10" s="138"/>
      <c r="I10" s="123"/>
      <c r="J10" s="124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>
      <c r="A11" s="123"/>
      <c r="B11" s="132" t="s">
        <v>137</v>
      </c>
      <c r="C11" s="133"/>
      <c r="D11" s="134">
        <f>'Capital de giro'!C10</f>
        <v>4480</v>
      </c>
      <c r="E11" s="134">
        <f>'Capital de giro'!D10+'Capital de giro'!E10</f>
        <v>3687.2</v>
      </c>
      <c r="F11" s="135">
        <f t="shared" si="1"/>
        <v>792.8</v>
      </c>
      <c r="G11" s="123"/>
      <c r="H11" s="123"/>
      <c r="I11" s="123"/>
      <c r="J11" s="124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>
      <c r="A12" s="123"/>
      <c r="B12" s="132" t="s">
        <v>138</v>
      </c>
      <c r="C12" s="133"/>
      <c r="D12" s="134">
        <f>'Capital de giro'!C11</f>
        <v>5104</v>
      </c>
      <c r="E12" s="134">
        <f>'Capital de giro'!D11+'Capital de giro'!E11</f>
        <v>4048.61</v>
      </c>
      <c r="F12" s="135">
        <f t="shared" si="1"/>
        <v>1055.39</v>
      </c>
      <c r="G12" s="123"/>
      <c r="H12" s="123"/>
      <c r="I12" s="123"/>
      <c r="J12" s="124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>
      <c r="A13" s="123"/>
      <c r="B13" s="132" t="s">
        <v>139</v>
      </c>
      <c r="C13" s="133"/>
      <c r="D13" s="134">
        <f>'Capital de giro'!C12</f>
        <v>5184</v>
      </c>
      <c r="E13" s="134">
        <f>'Capital de giro'!D12+'Capital de giro'!E12</f>
        <v>4096.84</v>
      </c>
      <c r="F13" s="135">
        <f t="shared" si="1"/>
        <v>1087.16</v>
      </c>
      <c r="G13" s="123"/>
      <c r="H13" s="123"/>
      <c r="I13" s="123"/>
      <c r="J13" s="124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>
      <c r="A14" s="123"/>
      <c r="B14" s="132" t="s">
        <v>140</v>
      </c>
      <c r="C14" s="133"/>
      <c r="D14" s="134">
        <f>'Capital de giro'!C13</f>
        <v>5800</v>
      </c>
      <c r="E14" s="134">
        <f>'Capital de giro'!D13+'Capital de giro'!E13</f>
        <v>4445.19</v>
      </c>
      <c r="F14" s="135">
        <f t="shared" si="1"/>
        <v>1354.81</v>
      </c>
      <c r="G14" s="123"/>
      <c r="H14" s="123"/>
      <c r="I14" s="123"/>
      <c r="J14" s="124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>
      <c r="A15" s="123"/>
      <c r="B15" s="132" t="s">
        <v>141</v>
      </c>
      <c r="C15" s="133"/>
      <c r="D15" s="134">
        <f>'Capital de giro'!C14</f>
        <v>6480</v>
      </c>
      <c r="E15" s="134">
        <f>'Capital de giro'!D14+'Capital de giro'!E14</f>
        <v>7116.66</v>
      </c>
      <c r="F15" s="135">
        <f t="shared" si="1"/>
        <v>-636.66</v>
      </c>
      <c r="G15" s="123"/>
      <c r="H15" s="138"/>
      <c r="I15" s="123"/>
      <c r="J15" s="124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>
      <c r="A16" s="123"/>
      <c r="B16" s="132" t="s">
        <v>142</v>
      </c>
      <c r="C16" s="133"/>
      <c r="D16" s="134">
        <f>'Capital de giro'!C15</f>
        <v>6720</v>
      </c>
      <c r="E16" s="134">
        <f>'Capital de giro'!D15+'Capital de giro'!E15</f>
        <v>7346.95</v>
      </c>
      <c r="F16" s="135">
        <f t="shared" si="1"/>
        <v>-626.95</v>
      </c>
      <c r="G16" s="123"/>
      <c r="H16" s="123"/>
      <c r="I16" s="123"/>
      <c r="J16" s="124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>
      <c r="A17" s="123"/>
      <c r="B17" s="132" t="s">
        <v>143</v>
      </c>
      <c r="C17" s="133"/>
      <c r="D17" s="134">
        <f>'Capital de giro'!C16</f>
        <v>7424</v>
      </c>
      <c r="E17" s="134">
        <f>'Capital de giro'!D16+'Capital de giro'!E16</f>
        <v>7663.09</v>
      </c>
      <c r="F17" s="135">
        <f t="shared" si="1"/>
        <v>-239.09</v>
      </c>
      <c r="G17" s="123"/>
      <c r="H17" s="123"/>
      <c r="I17" s="123"/>
      <c r="J17" s="124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>
      <c r="A18" s="123"/>
      <c r="B18" s="132" t="s">
        <v>144</v>
      </c>
      <c r="C18" s="133"/>
      <c r="D18" s="134">
        <f>'Capital de giro'!C17</f>
        <v>9280</v>
      </c>
      <c r="E18" s="134">
        <f>'Capital de giro'!D17+'Capital de giro'!E17</f>
        <v>6191.11</v>
      </c>
      <c r="F18" s="135">
        <f t="shared" si="1"/>
        <v>3088.89</v>
      </c>
      <c r="G18" s="123"/>
      <c r="H18" s="123"/>
      <c r="I18" s="123"/>
      <c r="J18" s="124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>
      <c r="A19" s="123"/>
      <c r="B19" s="132" t="s">
        <v>145</v>
      </c>
      <c r="C19" s="133"/>
      <c r="D19" s="134">
        <f>'Capital de giro'!C18</f>
        <v>8640</v>
      </c>
      <c r="E19" s="134">
        <f>'Capital de giro'!D18+'Capital de giro'!E18</f>
        <v>6193.01</v>
      </c>
      <c r="F19" s="135">
        <f t="shared" si="1"/>
        <v>2446.99</v>
      </c>
      <c r="G19" s="123"/>
      <c r="H19" s="123"/>
      <c r="I19" s="123"/>
      <c r="J19" s="124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>
      <c r="A20" s="123"/>
      <c r="B20" s="132" t="s">
        <v>146</v>
      </c>
      <c r="C20" s="133"/>
      <c r="D20" s="134">
        <f>'Capital de giro'!C19</f>
        <v>9280</v>
      </c>
      <c r="E20" s="134">
        <f>'Capital de giro'!D19+'Capital de giro'!E19</f>
        <v>6194.61</v>
      </c>
      <c r="F20" s="135">
        <f t="shared" si="1"/>
        <v>3085.39</v>
      </c>
      <c r="G20" s="123"/>
      <c r="H20" s="123"/>
      <c r="I20" s="123"/>
      <c r="J20" s="124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ht="15.75" customHeight="1">
      <c r="A21" s="123"/>
      <c r="B21" s="123"/>
      <c r="C21" s="123"/>
      <c r="D21" s="123"/>
      <c r="E21" s="123"/>
      <c r="F21" s="123"/>
      <c r="G21" s="123"/>
      <c r="H21" s="123"/>
      <c r="I21" s="123"/>
      <c r="J21" s="124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ht="15.75" customHeight="1">
      <c r="A22" s="123"/>
      <c r="B22" s="123"/>
      <c r="C22" s="123"/>
      <c r="D22" s="123"/>
      <c r="E22" s="123"/>
      <c r="F22" s="123"/>
      <c r="G22" s="123"/>
      <c r="H22" s="123"/>
      <c r="I22" s="123"/>
      <c r="J22" s="124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ht="15.75" customHeight="1">
      <c r="A23" s="123"/>
      <c r="B23" s="123"/>
      <c r="C23" s="123"/>
      <c r="D23" s="123"/>
      <c r="E23" s="123"/>
      <c r="F23" s="123"/>
      <c r="G23" s="123"/>
      <c r="H23" s="123"/>
      <c r="I23" s="123"/>
      <c r="J23" s="124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ht="15.75" customHeight="1">
      <c r="A24" s="123"/>
      <c r="B24" s="123"/>
      <c r="C24" s="123"/>
      <c r="D24" s="123"/>
      <c r="E24" s="123"/>
      <c r="F24" s="123"/>
      <c r="G24" s="123"/>
      <c r="H24" s="123"/>
      <c r="I24" s="123"/>
      <c r="J24" s="124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ht="15.75" customHeight="1">
      <c r="A25" s="123"/>
      <c r="B25" s="123"/>
      <c r="C25" s="123"/>
      <c r="D25" s="123"/>
      <c r="E25" s="123"/>
      <c r="F25" s="123"/>
      <c r="G25" s="123"/>
      <c r="H25" s="123"/>
      <c r="I25" s="123"/>
      <c r="J25" s="124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ht="15.75" customHeight="1">
      <c r="A26" s="123"/>
      <c r="B26" s="123"/>
      <c r="C26" s="123"/>
      <c r="D26" s="123"/>
      <c r="E26" s="123"/>
      <c r="F26" s="123"/>
      <c r="G26" s="123"/>
      <c r="H26" s="123"/>
      <c r="I26" s="123"/>
      <c r="J26" s="124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ht="15.75" customHeight="1">
      <c r="A27" s="123"/>
      <c r="B27" s="123"/>
      <c r="C27" s="123"/>
      <c r="D27" s="123"/>
      <c r="E27" s="123"/>
      <c r="F27" s="123"/>
      <c r="G27" s="123"/>
      <c r="H27" s="123"/>
      <c r="I27" s="123"/>
      <c r="J27" s="124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ht="15.7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4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ht="15.75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4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ht="15.75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4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ht="15.75" customHeight="1">
      <c r="A31" s="123"/>
      <c r="B31" s="123"/>
      <c r="C31" s="123"/>
      <c r="D31" s="123"/>
      <c r="E31" s="123"/>
      <c r="F31" s="123"/>
      <c r="G31" s="123"/>
      <c r="H31" s="123"/>
      <c r="I31" s="123"/>
      <c r="J31" s="124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ht="15.75" customHeight="1">
      <c r="A32" s="123"/>
      <c r="B32" s="123"/>
      <c r="C32" s="123"/>
      <c r="D32" s="123"/>
      <c r="E32" s="123"/>
      <c r="F32" s="123"/>
      <c r="G32" s="123"/>
      <c r="H32" s="123"/>
      <c r="I32" s="123"/>
      <c r="J32" s="124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ht="15.75" customHeight="1">
      <c r="A33" s="123"/>
      <c r="B33" s="124"/>
      <c r="C33" s="124"/>
      <c r="D33" s="124"/>
      <c r="E33" s="124"/>
      <c r="F33" s="125"/>
      <c r="G33" s="123"/>
      <c r="H33" s="123"/>
      <c r="I33" s="123"/>
      <c r="J33" s="124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ht="15.75" customHeight="1">
      <c r="A34" s="123"/>
      <c r="B34" s="124"/>
      <c r="C34" s="124"/>
      <c r="D34" s="124"/>
      <c r="E34" s="124"/>
      <c r="F34" s="125"/>
      <c r="G34" s="123"/>
      <c r="H34" s="123"/>
      <c r="I34" s="123"/>
      <c r="J34" s="124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ht="15.75" customHeight="1">
      <c r="A35" s="123"/>
      <c r="B35" s="124"/>
      <c r="C35" s="124"/>
      <c r="D35" s="124"/>
      <c r="E35" s="124"/>
      <c r="F35" s="125"/>
      <c r="G35" s="123"/>
      <c r="H35" s="123"/>
      <c r="I35" s="123"/>
      <c r="J35" s="124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ht="15.75" customHeight="1">
      <c r="A36" s="123"/>
      <c r="B36" s="124"/>
      <c r="C36" s="124"/>
      <c r="D36" s="124"/>
      <c r="E36" s="124"/>
      <c r="F36" s="125"/>
      <c r="G36" s="123"/>
      <c r="H36" s="123"/>
      <c r="I36" s="123"/>
      <c r="J36" s="124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ht="15.75" customHeight="1">
      <c r="A37" s="123"/>
      <c r="B37" s="124"/>
      <c r="C37" s="124"/>
      <c r="D37" s="124"/>
      <c r="E37" s="124"/>
      <c r="F37" s="125"/>
      <c r="G37" s="123"/>
      <c r="H37" s="123"/>
      <c r="I37" s="123"/>
      <c r="J37" s="124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ht="15.75" customHeight="1">
      <c r="A38" s="123"/>
      <c r="B38" s="124"/>
      <c r="C38" s="124"/>
      <c r="D38" s="124"/>
      <c r="E38" s="124"/>
      <c r="F38" s="125"/>
      <c r="G38" s="123"/>
      <c r="H38" s="123"/>
      <c r="I38" s="123"/>
      <c r="J38" s="124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ht="15.75" customHeight="1">
      <c r="A39" s="123"/>
      <c r="B39" s="124"/>
      <c r="C39" s="124"/>
      <c r="D39" s="124"/>
      <c r="E39" s="124"/>
      <c r="F39" s="125"/>
      <c r="G39" s="123"/>
      <c r="H39" s="123"/>
      <c r="I39" s="123"/>
      <c r="J39" s="124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ht="15.75" customHeight="1">
      <c r="A40" s="123"/>
      <c r="B40" s="124"/>
      <c r="C40" s="124"/>
      <c r="D40" s="124"/>
      <c r="E40" s="124"/>
      <c r="F40" s="125"/>
      <c r="G40" s="123"/>
      <c r="H40" s="123"/>
      <c r="I40" s="123"/>
      <c r="J40" s="124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ht="15.75" customHeight="1">
      <c r="A41" s="123"/>
      <c r="B41" s="124"/>
      <c r="C41" s="124"/>
      <c r="D41" s="124"/>
      <c r="E41" s="124"/>
      <c r="F41" s="125"/>
      <c r="G41" s="123"/>
      <c r="H41" s="123"/>
      <c r="I41" s="123"/>
      <c r="J41" s="124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ht="15.75" customHeight="1">
      <c r="A42" s="123"/>
      <c r="B42" s="124"/>
      <c r="C42" s="124"/>
      <c r="D42" s="124"/>
      <c r="E42" s="124"/>
      <c r="F42" s="125"/>
      <c r="G42" s="123"/>
      <c r="H42" s="123"/>
      <c r="I42" s="123"/>
      <c r="J42" s="124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ht="15.75" customHeight="1">
      <c r="A43" s="123"/>
      <c r="B43" s="124"/>
      <c r="C43" s="124"/>
      <c r="D43" s="124"/>
      <c r="E43" s="124"/>
      <c r="F43" s="125"/>
      <c r="G43" s="123"/>
      <c r="H43" s="123"/>
      <c r="I43" s="123"/>
      <c r="J43" s="124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ht="15.75" customHeight="1">
      <c r="A44" s="123"/>
      <c r="B44" s="124"/>
      <c r="C44" s="124"/>
      <c r="D44" s="124"/>
      <c r="E44" s="124"/>
      <c r="F44" s="125"/>
      <c r="G44" s="123"/>
      <c r="H44" s="123"/>
      <c r="I44" s="123"/>
      <c r="J44" s="124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ht="15.75" customHeight="1">
      <c r="A45" s="123"/>
      <c r="B45" s="124"/>
      <c r="C45" s="124"/>
      <c r="D45" s="124"/>
      <c r="E45" s="124"/>
      <c r="F45" s="125"/>
      <c r="G45" s="123"/>
      <c r="H45" s="123"/>
      <c r="I45" s="123"/>
      <c r="J45" s="124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ht="15.75" customHeight="1">
      <c r="A46" s="123"/>
      <c r="B46" s="124"/>
      <c r="C46" s="124"/>
      <c r="D46" s="124"/>
      <c r="E46" s="124"/>
      <c r="F46" s="125"/>
      <c r="G46" s="123"/>
      <c r="H46" s="123"/>
      <c r="I46" s="123"/>
      <c r="J46" s="124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ht="15.75" customHeight="1">
      <c r="A47" s="123"/>
      <c r="B47" s="124"/>
      <c r="C47" s="124"/>
      <c r="D47" s="124"/>
      <c r="E47" s="124"/>
      <c r="F47" s="125"/>
      <c r="G47" s="123"/>
      <c r="H47" s="123"/>
      <c r="I47" s="123"/>
      <c r="J47" s="124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ht="15.75" customHeight="1">
      <c r="A48" s="123"/>
      <c r="B48" s="124"/>
      <c r="C48" s="124"/>
      <c r="D48" s="124"/>
      <c r="E48" s="124"/>
      <c r="F48" s="125"/>
      <c r="G48" s="123"/>
      <c r="H48" s="123"/>
      <c r="I48" s="123"/>
      <c r="J48" s="124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ht="15.75" customHeight="1">
      <c r="A49" s="123"/>
      <c r="B49" s="124"/>
      <c r="C49" s="124"/>
      <c r="D49" s="124"/>
      <c r="E49" s="124"/>
      <c r="F49" s="125"/>
      <c r="G49" s="123"/>
      <c r="H49" s="123"/>
      <c r="I49" s="123"/>
      <c r="J49" s="124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ht="15.75" customHeight="1">
      <c r="A50" s="123"/>
      <c r="B50" s="124"/>
      <c r="C50" s="124"/>
      <c r="D50" s="124"/>
      <c r="E50" s="124"/>
      <c r="F50" s="125"/>
      <c r="G50" s="123"/>
      <c r="H50" s="123"/>
      <c r="I50" s="123"/>
      <c r="J50" s="124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ht="15.75" customHeight="1">
      <c r="A51" s="123"/>
      <c r="B51" s="124"/>
      <c r="C51" s="124"/>
      <c r="D51" s="124"/>
      <c r="E51" s="124"/>
      <c r="F51" s="125"/>
      <c r="G51" s="123"/>
      <c r="H51" s="123"/>
      <c r="I51" s="123"/>
      <c r="J51" s="124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ht="15.75" customHeight="1">
      <c r="A52" s="123"/>
      <c r="B52" s="124"/>
      <c r="C52" s="124"/>
      <c r="D52" s="124"/>
      <c r="E52" s="124"/>
      <c r="F52" s="125"/>
      <c r="G52" s="123"/>
      <c r="H52" s="123"/>
      <c r="I52" s="123"/>
      <c r="J52" s="124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ht="15.75" customHeight="1">
      <c r="A53" s="123"/>
      <c r="B53" s="124"/>
      <c r="C53" s="124"/>
      <c r="D53" s="124"/>
      <c r="E53" s="124"/>
      <c r="F53" s="125"/>
      <c r="G53" s="123"/>
      <c r="H53" s="123"/>
      <c r="I53" s="123"/>
      <c r="J53" s="124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ht="15.75" customHeight="1">
      <c r="A54" s="123"/>
      <c r="B54" s="124"/>
      <c r="C54" s="124"/>
      <c r="D54" s="124"/>
      <c r="E54" s="124"/>
      <c r="F54" s="125"/>
      <c r="G54" s="123"/>
      <c r="H54" s="123"/>
      <c r="I54" s="123"/>
      <c r="J54" s="124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ht="15.75" customHeight="1">
      <c r="A55" s="123"/>
      <c r="B55" s="124"/>
      <c r="C55" s="124"/>
      <c r="D55" s="124"/>
      <c r="E55" s="124"/>
      <c r="F55" s="125"/>
      <c r="G55" s="123"/>
      <c r="H55" s="123"/>
      <c r="I55" s="123"/>
      <c r="J55" s="124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ht="15.75" customHeight="1">
      <c r="A56" s="123"/>
      <c r="B56" s="124"/>
      <c r="C56" s="124"/>
      <c r="D56" s="124"/>
      <c r="E56" s="124"/>
      <c r="F56" s="125"/>
      <c r="G56" s="123"/>
      <c r="H56" s="123"/>
      <c r="I56" s="123"/>
      <c r="J56" s="124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ht="15.75" customHeight="1">
      <c r="A57" s="123"/>
      <c r="B57" s="124"/>
      <c r="C57" s="124"/>
      <c r="D57" s="124"/>
      <c r="E57" s="124"/>
      <c r="F57" s="125"/>
      <c r="G57" s="123"/>
      <c r="H57" s="123"/>
      <c r="I57" s="123"/>
      <c r="J57" s="124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ht="15.75" customHeight="1">
      <c r="A58" s="123"/>
      <c r="B58" s="124"/>
      <c r="C58" s="124"/>
      <c r="D58" s="124"/>
      <c r="E58" s="124"/>
      <c r="F58" s="125"/>
      <c r="G58" s="123"/>
      <c r="H58" s="123"/>
      <c r="I58" s="123"/>
      <c r="J58" s="124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ht="15.75" customHeight="1">
      <c r="A59" s="123"/>
      <c r="B59" s="124"/>
      <c r="C59" s="124"/>
      <c r="D59" s="124"/>
      <c r="E59" s="124"/>
      <c r="F59" s="125"/>
      <c r="G59" s="123"/>
      <c r="H59" s="123"/>
      <c r="I59" s="123"/>
      <c r="J59" s="124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ht="15.75" customHeight="1">
      <c r="A60" s="123"/>
      <c r="B60" s="124"/>
      <c r="C60" s="124"/>
      <c r="D60" s="124"/>
      <c r="E60" s="124"/>
      <c r="F60" s="125"/>
      <c r="G60" s="123"/>
      <c r="H60" s="123"/>
      <c r="I60" s="123"/>
      <c r="J60" s="124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ht="15.75" customHeight="1">
      <c r="A61" s="123"/>
      <c r="B61" s="124"/>
      <c r="C61" s="124"/>
      <c r="D61" s="124"/>
      <c r="E61" s="124"/>
      <c r="F61" s="125"/>
      <c r="G61" s="123"/>
      <c r="H61" s="123"/>
      <c r="I61" s="123"/>
      <c r="J61" s="124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ht="15.75" customHeight="1">
      <c r="A62" s="123"/>
      <c r="B62" s="124"/>
      <c r="C62" s="124"/>
      <c r="D62" s="124"/>
      <c r="E62" s="124"/>
      <c r="F62" s="125"/>
      <c r="G62" s="123"/>
      <c r="H62" s="123"/>
      <c r="I62" s="123"/>
      <c r="J62" s="124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ht="15.75" customHeight="1">
      <c r="A63" s="123"/>
      <c r="B63" s="124"/>
      <c r="C63" s="124"/>
      <c r="D63" s="124"/>
      <c r="E63" s="124"/>
      <c r="F63" s="125"/>
      <c r="G63" s="123"/>
      <c r="H63" s="123"/>
      <c r="I63" s="123"/>
      <c r="J63" s="124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ht="15.75" customHeight="1">
      <c r="A64" s="123"/>
      <c r="B64" s="124"/>
      <c r="C64" s="124"/>
      <c r="D64" s="124"/>
      <c r="E64" s="124"/>
      <c r="F64" s="125"/>
      <c r="G64" s="123"/>
      <c r="H64" s="123"/>
      <c r="I64" s="123"/>
      <c r="J64" s="124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ht="15.75" customHeight="1">
      <c r="A65" s="123"/>
      <c r="B65" s="124"/>
      <c r="C65" s="124"/>
      <c r="D65" s="124"/>
      <c r="E65" s="124"/>
      <c r="F65" s="125"/>
      <c r="G65" s="123"/>
      <c r="H65" s="123"/>
      <c r="I65" s="123"/>
      <c r="J65" s="124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ht="15.75" customHeight="1">
      <c r="A66" s="123"/>
      <c r="B66" s="124"/>
      <c r="C66" s="124"/>
      <c r="D66" s="124"/>
      <c r="E66" s="124"/>
      <c r="F66" s="125"/>
      <c r="G66" s="123"/>
      <c r="H66" s="123"/>
      <c r="I66" s="123"/>
      <c r="J66" s="124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ht="15.75" customHeight="1">
      <c r="A67" s="123"/>
      <c r="B67" s="124"/>
      <c r="C67" s="124"/>
      <c r="D67" s="124"/>
      <c r="E67" s="124"/>
      <c r="F67" s="125"/>
      <c r="G67" s="123"/>
      <c r="H67" s="123"/>
      <c r="I67" s="123"/>
      <c r="J67" s="124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ht="15.75" customHeight="1">
      <c r="A68" s="123"/>
      <c r="B68" s="124"/>
      <c r="C68" s="124"/>
      <c r="D68" s="124"/>
      <c r="E68" s="124"/>
      <c r="F68" s="125"/>
      <c r="G68" s="123"/>
      <c r="H68" s="123"/>
      <c r="I68" s="123"/>
      <c r="J68" s="124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ht="15.75" customHeight="1">
      <c r="A69" s="123"/>
      <c r="B69" s="124"/>
      <c r="C69" s="124"/>
      <c r="D69" s="124"/>
      <c r="E69" s="124"/>
      <c r="F69" s="125"/>
      <c r="G69" s="123"/>
      <c r="H69" s="123"/>
      <c r="I69" s="123"/>
      <c r="J69" s="124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ht="15.75" customHeight="1">
      <c r="A70" s="123"/>
      <c r="B70" s="124"/>
      <c r="C70" s="124"/>
      <c r="D70" s="124"/>
      <c r="E70" s="124"/>
      <c r="F70" s="125"/>
      <c r="G70" s="123"/>
      <c r="H70" s="123"/>
      <c r="I70" s="123"/>
      <c r="J70" s="124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ht="15.75" customHeight="1">
      <c r="A71" s="123"/>
      <c r="B71" s="124"/>
      <c r="C71" s="124"/>
      <c r="D71" s="124"/>
      <c r="E71" s="124"/>
      <c r="F71" s="125"/>
      <c r="G71" s="123"/>
      <c r="H71" s="123"/>
      <c r="I71" s="123"/>
      <c r="J71" s="124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ht="15.75" customHeight="1">
      <c r="A72" s="123"/>
      <c r="B72" s="124"/>
      <c r="C72" s="124"/>
      <c r="D72" s="124"/>
      <c r="E72" s="124"/>
      <c r="F72" s="125"/>
      <c r="G72" s="123"/>
      <c r="H72" s="123"/>
      <c r="I72" s="123"/>
      <c r="J72" s="124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ht="15.75" customHeight="1">
      <c r="A73" s="123"/>
      <c r="B73" s="124"/>
      <c r="C73" s="124"/>
      <c r="D73" s="124"/>
      <c r="E73" s="124"/>
      <c r="F73" s="125"/>
      <c r="G73" s="123"/>
      <c r="H73" s="123"/>
      <c r="I73" s="123"/>
      <c r="J73" s="124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ht="15.75" customHeight="1">
      <c r="A74" s="123"/>
      <c r="B74" s="124"/>
      <c r="C74" s="124"/>
      <c r="D74" s="124"/>
      <c r="E74" s="124"/>
      <c r="F74" s="125"/>
      <c r="G74" s="123"/>
      <c r="H74" s="123"/>
      <c r="I74" s="123"/>
      <c r="J74" s="124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ht="15.75" customHeight="1">
      <c r="A75" s="123"/>
      <c r="B75" s="124"/>
      <c r="C75" s="124"/>
      <c r="D75" s="124"/>
      <c r="E75" s="124"/>
      <c r="F75" s="125"/>
      <c r="G75" s="123"/>
      <c r="H75" s="123"/>
      <c r="I75" s="123"/>
      <c r="J75" s="124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ht="15.75" customHeight="1">
      <c r="A76" s="123"/>
      <c r="B76" s="124"/>
      <c r="C76" s="124"/>
      <c r="D76" s="124"/>
      <c r="E76" s="124"/>
      <c r="F76" s="125"/>
      <c r="G76" s="123"/>
      <c r="H76" s="123"/>
      <c r="I76" s="123"/>
      <c r="J76" s="124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ht="15.75" customHeight="1">
      <c r="A77" s="123"/>
      <c r="B77" s="124"/>
      <c r="C77" s="124"/>
      <c r="D77" s="124"/>
      <c r="E77" s="124"/>
      <c r="F77" s="125"/>
      <c r="G77" s="123"/>
      <c r="H77" s="123"/>
      <c r="I77" s="123"/>
      <c r="J77" s="124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ht="15.75" customHeight="1">
      <c r="A78" s="123"/>
      <c r="B78" s="124"/>
      <c r="C78" s="124"/>
      <c r="D78" s="124"/>
      <c r="E78" s="124"/>
      <c r="F78" s="125"/>
      <c r="G78" s="123"/>
      <c r="H78" s="123"/>
      <c r="I78" s="123"/>
      <c r="J78" s="124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ht="15.75" customHeight="1">
      <c r="A79" s="123"/>
      <c r="B79" s="124"/>
      <c r="C79" s="124"/>
      <c r="D79" s="124"/>
      <c r="E79" s="124"/>
      <c r="F79" s="125"/>
      <c r="G79" s="123"/>
      <c r="H79" s="123"/>
      <c r="I79" s="123"/>
      <c r="J79" s="124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ht="15.75" customHeight="1">
      <c r="A80" s="123"/>
      <c r="B80" s="124"/>
      <c r="C80" s="124"/>
      <c r="D80" s="124"/>
      <c r="E80" s="124"/>
      <c r="F80" s="125"/>
      <c r="G80" s="123"/>
      <c r="H80" s="123"/>
      <c r="I80" s="123"/>
      <c r="J80" s="124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ht="15.75" customHeight="1">
      <c r="A81" s="123"/>
      <c r="B81" s="124"/>
      <c r="C81" s="124"/>
      <c r="D81" s="124"/>
      <c r="E81" s="124"/>
      <c r="F81" s="125"/>
      <c r="G81" s="123"/>
      <c r="H81" s="123"/>
      <c r="I81" s="123"/>
      <c r="J81" s="124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ht="15.75" customHeight="1">
      <c r="A82" s="123"/>
      <c r="B82" s="124"/>
      <c r="C82" s="124"/>
      <c r="D82" s="124"/>
      <c r="E82" s="124"/>
      <c r="F82" s="125"/>
      <c r="G82" s="123"/>
      <c r="H82" s="123"/>
      <c r="I82" s="123"/>
      <c r="J82" s="124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ht="15.75" customHeight="1">
      <c r="A83" s="123"/>
      <c r="B83" s="124"/>
      <c r="C83" s="124"/>
      <c r="D83" s="124"/>
      <c r="E83" s="124"/>
      <c r="F83" s="125"/>
      <c r="G83" s="123"/>
      <c r="H83" s="123"/>
      <c r="I83" s="123"/>
      <c r="J83" s="124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ht="15.75" customHeight="1">
      <c r="A84" s="123"/>
      <c r="B84" s="124"/>
      <c r="C84" s="124"/>
      <c r="D84" s="124"/>
      <c r="E84" s="124"/>
      <c r="F84" s="125"/>
      <c r="G84" s="123"/>
      <c r="H84" s="123"/>
      <c r="I84" s="123"/>
      <c r="J84" s="124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ht="15.75" customHeight="1">
      <c r="A85" s="123"/>
      <c r="B85" s="124"/>
      <c r="C85" s="124"/>
      <c r="D85" s="124"/>
      <c r="E85" s="124"/>
      <c r="F85" s="125"/>
      <c r="G85" s="123"/>
      <c r="H85" s="123"/>
      <c r="I85" s="123"/>
      <c r="J85" s="124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ht="15.75" customHeight="1">
      <c r="A86" s="123"/>
      <c r="B86" s="124"/>
      <c r="C86" s="124"/>
      <c r="D86" s="124"/>
      <c r="E86" s="124"/>
      <c r="F86" s="125"/>
      <c r="G86" s="123"/>
      <c r="H86" s="123"/>
      <c r="I86" s="123"/>
      <c r="J86" s="124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ht="15.75" customHeight="1">
      <c r="A87" s="123"/>
      <c r="B87" s="124"/>
      <c r="C87" s="124"/>
      <c r="D87" s="124"/>
      <c r="E87" s="124"/>
      <c r="F87" s="125"/>
      <c r="G87" s="123"/>
      <c r="H87" s="123"/>
      <c r="I87" s="123"/>
      <c r="J87" s="124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ht="15.75" customHeight="1">
      <c r="A88" s="123"/>
      <c r="B88" s="124"/>
      <c r="C88" s="124"/>
      <c r="D88" s="124"/>
      <c r="E88" s="124"/>
      <c r="F88" s="125"/>
      <c r="G88" s="123"/>
      <c r="H88" s="123"/>
      <c r="I88" s="123"/>
      <c r="J88" s="124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ht="15.75" customHeight="1">
      <c r="A89" s="123"/>
      <c r="B89" s="124"/>
      <c r="C89" s="124"/>
      <c r="D89" s="124"/>
      <c r="E89" s="124"/>
      <c r="F89" s="125"/>
      <c r="G89" s="123"/>
      <c r="H89" s="123"/>
      <c r="I89" s="123"/>
      <c r="J89" s="124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ht="15.75" customHeight="1">
      <c r="A90" s="123"/>
      <c r="B90" s="124"/>
      <c r="C90" s="124"/>
      <c r="D90" s="124"/>
      <c r="E90" s="124"/>
      <c r="F90" s="125"/>
      <c r="G90" s="123"/>
      <c r="H90" s="123"/>
      <c r="I90" s="123"/>
      <c r="J90" s="124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ht="15.75" customHeight="1">
      <c r="A91" s="123"/>
      <c r="B91" s="124"/>
      <c r="C91" s="124"/>
      <c r="D91" s="124"/>
      <c r="E91" s="124"/>
      <c r="F91" s="125"/>
      <c r="G91" s="123"/>
      <c r="H91" s="123"/>
      <c r="I91" s="123"/>
      <c r="J91" s="124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ht="15.75" customHeight="1">
      <c r="A92" s="123"/>
      <c r="B92" s="124"/>
      <c r="C92" s="124"/>
      <c r="D92" s="124"/>
      <c r="E92" s="124"/>
      <c r="F92" s="125"/>
      <c r="G92" s="123"/>
      <c r="H92" s="123"/>
      <c r="I92" s="123"/>
      <c r="J92" s="124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ht="15.75" customHeight="1">
      <c r="A93" s="123"/>
      <c r="B93" s="124"/>
      <c r="C93" s="124"/>
      <c r="D93" s="124"/>
      <c r="E93" s="124"/>
      <c r="F93" s="125"/>
      <c r="G93" s="123"/>
      <c r="H93" s="123"/>
      <c r="I93" s="123"/>
      <c r="J93" s="124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ht="15.75" customHeight="1">
      <c r="A94" s="123"/>
      <c r="B94" s="124"/>
      <c r="C94" s="124"/>
      <c r="D94" s="124"/>
      <c r="E94" s="124"/>
      <c r="F94" s="125"/>
      <c r="G94" s="123"/>
      <c r="H94" s="123"/>
      <c r="I94" s="123"/>
      <c r="J94" s="124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ht="15.75" customHeight="1">
      <c r="A95" s="123"/>
      <c r="B95" s="124"/>
      <c r="C95" s="124"/>
      <c r="D95" s="124"/>
      <c r="E95" s="124"/>
      <c r="F95" s="125"/>
      <c r="G95" s="123"/>
      <c r="H95" s="123"/>
      <c r="I95" s="123"/>
      <c r="J95" s="124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ht="15.75" customHeight="1">
      <c r="A96" s="123"/>
      <c r="B96" s="124"/>
      <c r="C96" s="124"/>
      <c r="D96" s="124"/>
      <c r="E96" s="124"/>
      <c r="F96" s="125"/>
      <c r="G96" s="123"/>
      <c r="H96" s="123"/>
      <c r="I96" s="123"/>
      <c r="J96" s="124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ht="15.75" customHeight="1">
      <c r="A97" s="123"/>
      <c r="B97" s="124"/>
      <c r="C97" s="124"/>
      <c r="D97" s="124"/>
      <c r="E97" s="124"/>
      <c r="F97" s="125"/>
      <c r="G97" s="123"/>
      <c r="H97" s="123"/>
      <c r="I97" s="123"/>
      <c r="J97" s="124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ht="15.75" customHeight="1">
      <c r="A98" s="123"/>
      <c r="B98" s="124"/>
      <c r="C98" s="124"/>
      <c r="D98" s="124"/>
      <c r="E98" s="124"/>
      <c r="F98" s="125"/>
      <c r="G98" s="123"/>
      <c r="H98" s="123"/>
      <c r="I98" s="123"/>
      <c r="J98" s="124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ht="15.75" customHeight="1">
      <c r="A99" s="123"/>
      <c r="B99" s="124"/>
      <c r="C99" s="124"/>
      <c r="D99" s="124"/>
      <c r="E99" s="124"/>
      <c r="F99" s="125"/>
      <c r="G99" s="123"/>
      <c r="H99" s="123"/>
      <c r="I99" s="123"/>
      <c r="J99" s="124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ht="15.75" customHeight="1">
      <c r="A100" s="123"/>
      <c r="B100" s="124"/>
      <c r="C100" s="124"/>
      <c r="D100" s="124"/>
      <c r="E100" s="124"/>
      <c r="F100" s="125"/>
      <c r="G100" s="123"/>
      <c r="H100" s="123"/>
      <c r="I100" s="123"/>
      <c r="J100" s="124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ht="15.75" customHeight="1">
      <c r="A101" s="123"/>
      <c r="B101" s="124"/>
      <c r="C101" s="124"/>
      <c r="D101" s="124"/>
      <c r="E101" s="124"/>
      <c r="F101" s="125"/>
      <c r="G101" s="123"/>
      <c r="H101" s="123"/>
      <c r="I101" s="123"/>
      <c r="J101" s="124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ht="15.75" customHeight="1">
      <c r="A102" s="123"/>
      <c r="B102" s="124"/>
      <c r="C102" s="124"/>
      <c r="D102" s="124"/>
      <c r="E102" s="124"/>
      <c r="F102" s="125"/>
      <c r="G102" s="123"/>
      <c r="H102" s="123"/>
      <c r="I102" s="123"/>
      <c r="J102" s="124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ht="15.75" customHeight="1">
      <c r="A103" s="123"/>
      <c r="B103" s="124"/>
      <c r="C103" s="124"/>
      <c r="D103" s="124"/>
      <c r="E103" s="124"/>
      <c r="F103" s="125"/>
      <c r="G103" s="123"/>
      <c r="H103" s="123"/>
      <c r="I103" s="123"/>
      <c r="J103" s="124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ht="15.75" customHeight="1">
      <c r="A104" s="123"/>
      <c r="B104" s="124"/>
      <c r="C104" s="124"/>
      <c r="D104" s="124"/>
      <c r="E104" s="124"/>
      <c r="F104" s="125"/>
      <c r="G104" s="123"/>
      <c r="H104" s="123"/>
      <c r="I104" s="123"/>
      <c r="J104" s="124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ht="15.75" customHeight="1">
      <c r="A105" s="123"/>
      <c r="B105" s="124"/>
      <c r="C105" s="124"/>
      <c r="D105" s="124"/>
      <c r="E105" s="124"/>
      <c r="F105" s="125"/>
      <c r="G105" s="123"/>
      <c r="H105" s="123"/>
      <c r="I105" s="123"/>
      <c r="J105" s="124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ht="15.75" customHeight="1">
      <c r="A106" s="123"/>
      <c r="B106" s="124"/>
      <c r="C106" s="124"/>
      <c r="D106" s="124"/>
      <c r="E106" s="124"/>
      <c r="F106" s="125"/>
      <c r="G106" s="123"/>
      <c r="H106" s="123"/>
      <c r="I106" s="123"/>
      <c r="J106" s="124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ht="15.75" customHeight="1">
      <c r="A107" s="123"/>
      <c r="B107" s="124"/>
      <c r="C107" s="124"/>
      <c r="D107" s="124"/>
      <c r="E107" s="124"/>
      <c r="F107" s="125"/>
      <c r="G107" s="123"/>
      <c r="H107" s="123"/>
      <c r="I107" s="123"/>
      <c r="J107" s="124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ht="15.75" customHeight="1">
      <c r="A108" s="123"/>
      <c r="B108" s="124"/>
      <c r="C108" s="124"/>
      <c r="D108" s="124"/>
      <c r="E108" s="124"/>
      <c r="F108" s="125"/>
      <c r="G108" s="123"/>
      <c r="H108" s="123"/>
      <c r="I108" s="123"/>
      <c r="J108" s="124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ht="15.75" customHeight="1">
      <c r="A109" s="123"/>
      <c r="B109" s="124"/>
      <c r="C109" s="124"/>
      <c r="D109" s="124"/>
      <c r="E109" s="124"/>
      <c r="F109" s="125"/>
      <c r="G109" s="123"/>
      <c r="H109" s="123"/>
      <c r="I109" s="123"/>
      <c r="J109" s="124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ht="15.75" customHeight="1">
      <c r="A110" s="123"/>
      <c r="B110" s="124"/>
      <c r="C110" s="124"/>
      <c r="D110" s="124"/>
      <c r="E110" s="124"/>
      <c r="F110" s="125"/>
      <c r="G110" s="123"/>
      <c r="H110" s="123"/>
      <c r="I110" s="123"/>
      <c r="J110" s="124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ht="15.75" customHeight="1">
      <c r="A111" s="123"/>
      <c r="B111" s="124"/>
      <c r="C111" s="124"/>
      <c r="D111" s="124"/>
      <c r="E111" s="124"/>
      <c r="F111" s="125"/>
      <c r="G111" s="123"/>
      <c r="H111" s="123"/>
      <c r="I111" s="123"/>
      <c r="J111" s="124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ht="15.75" customHeight="1">
      <c r="A112" s="123"/>
      <c r="B112" s="124"/>
      <c r="C112" s="124"/>
      <c r="D112" s="124"/>
      <c r="E112" s="124"/>
      <c r="F112" s="125"/>
      <c r="G112" s="123"/>
      <c r="H112" s="123"/>
      <c r="I112" s="123"/>
      <c r="J112" s="124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ht="15.75" customHeight="1">
      <c r="A113" s="123"/>
      <c r="B113" s="124"/>
      <c r="C113" s="124"/>
      <c r="D113" s="124"/>
      <c r="E113" s="124"/>
      <c r="F113" s="125"/>
      <c r="G113" s="123"/>
      <c r="H113" s="123"/>
      <c r="I113" s="123"/>
      <c r="J113" s="124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ht="15.75" customHeight="1">
      <c r="A114" s="123"/>
      <c r="B114" s="124"/>
      <c r="C114" s="124"/>
      <c r="D114" s="124"/>
      <c r="E114" s="124"/>
      <c r="F114" s="125"/>
      <c r="G114" s="123"/>
      <c r="H114" s="123"/>
      <c r="I114" s="123"/>
      <c r="J114" s="124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ht="15.75" customHeight="1">
      <c r="A115" s="123"/>
      <c r="B115" s="124"/>
      <c r="C115" s="124"/>
      <c r="D115" s="124"/>
      <c r="E115" s="124"/>
      <c r="F115" s="125"/>
      <c r="G115" s="123"/>
      <c r="H115" s="123"/>
      <c r="I115" s="123"/>
      <c r="J115" s="124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ht="15.75" customHeight="1">
      <c r="A116" s="123"/>
      <c r="B116" s="124"/>
      <c r="C116" s="124"/>
      <c r="D116" s="124"/>
      <c r="E116" s="124"/>
      <c r="F116" s="125"/>
      <c r="G116" s="123"/>
      <c r="H116" s="123"/>
      <c r="I116" s="123"/>
      <c r="J116" s="124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ht="15.75" customHeight="1">
      <c r="A117" s="123"/>
      <c r="B117" s="124"/>
      <c r="C117" s="124"/>
      <c r="D117" s="124"/>
      <c r="E117" s="124"/>
      <c r="F117" s="125"/>
      <c r="G117" s="123"/>
      <c r="H117" s="123"/>
      <c r="I117" s="123"/>
      <c r="J117" s="124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ht="15.75" customHeight="1">
      <c r="A118" s="123"/>
      <c r="B118" s="124"/>
      <c r="C118" s="124"/>
      <c r="D118" s="124"/>
      <c r="E118" s="124"/>
      <c r="F118" s="125"/>
      <c r="G118" s="123"/>
      <c r="H118" s="123"/>
      <c r="I118" s="123"/>
      <c r="J118" s="124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ht="15.75" customHeight="1">
      <c r="A119" s="123"/>
      <c r="B119" s="124"/>
      <c r="C119" s="124"/>
      <c r="D119" s="124"/>
      <c r="E119" s="124"/>
      <c r="F119" s="125"/>
      <c r="G119" s="123"/>
      <c r="H119" s="123"/>
      <c r="I119" s="123"/>
      <c r="J119" s="124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ht="15.75" customHeight="1">
      <c r="A120" s="123"/>
      <c r="B120" s="124"/>
      <c r="C120" s="124"/>
      <c r="D120" s="124"/>
      <c r="E120" s="124"/>
      <c r="F120" s="125"/>
      <c r="G120" s="123"/>
      <c r="H120" s="123"/>
      <c r="I120" s="123"/>
      <c r="J120" s="124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ht="15.75" customHeight="1">
      <c r="A121" s="123"/>
      <c r="B121" s="124"/>
      <c r="C121" s="124"/>
      <c r="D121" s="124"/>
      <c r="E121" s="124"/>
      <c r="F121" s="125"/>
      <c r="G121" s="123"/>
      <c r="H121" s="123"/>
      <c r="I121" s="123"/>
      <c r="J121" s="124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ht="15.75" customHeight="1">
      <c r="A122" s="123"/>
      <c r="B122" s="124"/>
      <c r="C122" s="124"/>
      <c r="D122" s="124"/>
      <c r="E122" s="124"/>
      <c r="F122" s="125"/>
      <c r="G122" s="123"/>
      <c r="H122" s="123"/>
      <c r="I122" s="123"/>
      <c r="J122" s="124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ht="15.75" customHeight="1">
      <c r="A123" s="123"/>
      <c r="B123" s="124"/>
      <c r="C123" s="124"/>
      <c r="D123" s="124"/>
      <c r="E123" s="124"/>
      <c r="F123" s="125"/>
      <c r="G123" s="123"/>
      <c r="H123" s="123"/>
      <c r="I123" s="123"/>
      <c r="J123" s="124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ht="15.75" customHeight="1">
      <c r="A124" s="123"/>
      <c r="B124" s="124"/>
      <c r="C124" s="124"/>
      <c r="D124" s="124"/>
      <c r="E124" s="124"/>
      <c r="F124" s="125"/>
      <c r="G124" s="123"/>
      <c r="H124" s="123"/>
      <c r="I124" s="123"/>
      <c r="J124" s="124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ht="15.75" customHeight="1">
      <c r="A125" s="123"/>
      <c r="B125" s="124"/>
      <c r="C125" s="124"/>
      <c r="D125" s="124"/>
      <c r="E125" s="124"/>
      <c r="F125" s="125"/>
      <c r="G125" s="123"/>
      <c r="H125" s="123"/>
      <c r="I125" s="123"/>
      <c r="J125" s="124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ht="15.75" customHeight="1">
      <c r="A126" s="123"/>
      <c r="B126" s="124"/>
      <c r="C126" s="124"/>
      <c r="D126" s="124"/>
      <c r="E126" s="124"/>
      <c r="F126" s="125"/>
      <c r="G126" s="123"/>
      <c r="H126" s="123"/>
      <c r="I126" s="123"/>
      <c r="J126" s="124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ht="15.75" customHeight="1">
      <c r="A127" s="123"/>
      <c r="B127" s="124"/>
      <c r="C127" s="124"/>
      <c r="D127" s="124"/>
      <c r="E127" s="124"/>
      <c r="F127" s="125"/>
      <c r="G127" s="123"/>
      <c r="H127" s="123"/>
      <c r="I127" s="123"/>
      <c r="J127" s="124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ht="15.75" customHeight="1">
      <c r="A128" s="123"/>
      <c r="B128" s="124"/>
      <c r="C128" s="124"/>
      <c r="D128" s="124"/>
      <c r="E128" s="124"/>
      <c r="F128" s="125"/>
      <c r="G128" s="123"/>
      <c r="H128" s="123"/>
      <c r="I128" s="123"/>
      <c r="J128" s="124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ht="15.75" customHeight="1">
      <c r="A129" s="123"/>
      <c r="B129" s="124"/>
      <c r="C129" s="124"/>
      <c r="D129" s="124"/>
      <c r="E129" s="124"/>
      <c r="F129" s="125"/>
      <c r="G129" s="123"/>
      <c r="H129" s="123"/>
      <c r="I129" s="123"/>
      <c r="J129" s="124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ht="15.75" customHeight="1">
      <c r="A130" s="123"/>
      <c r="B130" s="124"/>
      <c r="C130" s="124"/>
      <c r="D130" s="124"/>
      <c r="E130" s="124"/>
      <c r="F130" s="125"/>
      <c r="G130" s="123"/>
      <c r="H130" s="123"/>
      <c r="I130" s="123"/>
      <c r="J130" s="124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ht="15.75" customHeight="1">
      <c r="A131" s="123"/>
      <c r="B131" s="124"/>
      <c r="C131" s="124"/>
      <c r="D131" s="124"/>
      <c r="E131" s="124"/>
      <c r="F131" s="125"/>
      <c r="G131" s="123"/>
      <c r="H131" s="123"/>
      <c r="I131" s="123"/>
      <c r="J131" s="124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ht="15.75" customHeight="1">
      <c r="A132" s="123"/>
      <c r="B132" s="124"/>
      <c r="C132" s="124"/>
      <c r="D132" s="124"/>
      <c r="E132" s="124"/>
      <c r="F132" s="125"/>
      <c r="G132" s="123"/>
      <c r="H132" s="123"/>
      <c r="I132" s="123"/>
      <c r="J132" s="124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ht="15.75" customHeight="1">
      <c r="A133" s="123"/>
      <c r="B133" s="124"/>
      <c r="C133" s="124"/>
      <c r="D133" s="124"/>
      <c r="E133" s="124"/>
      <c r="F133" s="125"/>
      <c r="G133" s="123"/>
      <c r="H133" s="123"/>
      <c r="I133" s="123"/>
      <c r="J133" s="124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ht="15.75" customHeight="1">
      <c r="A134" s="123"/>
      <c r="B134" s="124"/>
      <c r="C134" s="124"/>
      <c r="D134" s="124"/>
      <c r="E134" s="124"/>
      <c r="F134" s="125"/>
      <c r="G134" s="123"/>
      <c r="H134" s="123"/>
      <c r="I134" s="123"/>
      <c r="J134" s="124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ht="15.75" customHeight="1">
      <c r="A135" s="123"/>
      <c r="B135" s="124"/>
      <c r="C135" s="124"/>
      <c r="D135" s="124"/>
      <c r="E135" s="124"/>
      <c r="F135" s="125"/>
      <c r="G135" s="123"/>
      <c r="H135" s="123"/>
      <c r="I135" s="123"/>
      <c r="J135" s="124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ht="15.75" customHeight="1">
      <c r="A136" s="123"/>
      <c r="B136" s="124"/>
      <c r="C136" s="124"/>
      <c r="D136" s="124"/>
      <c r="E136" s="124"/>
      <c r="F136" s="125"/>
      <c r="G136" s="123"/>
      <c r="H136" s="123"/>
      <c r="I136" s="123"/>
      <c r="J136" s="124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ht="15.75" customHeight="1">
      <c r="A137" s="123"/>
      <c r="B137" s="124"/>
      <c r="C137" s="124"/>
      <c r="D137" s="124"/>
      <c r="E137" s="124"/>
      <c r="F137" s="125"/>
      <c r="G137" s="123"/>
      <c r="H137" s="123"/>
      <c r="I137" s="123"/>
      <c r="J137" s="124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ht="15.75" customHeight="1">
      <c r="A138" s="123"/>
      <c r="B138" s="124"/>
      <c r="C138" s="124"/>
      <c r="D138" s="124"/>
      <c r="E138" s="124"/>
      <c r="F138" s="125"/>
      <c r="G138" s="123"/>
      <c r="H138" s="123"/>
      <c r="I138" s="123"/>
      <c r="J138" s="124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ht="15.75" customHeight="1">
      <c r="A139" s="123"/>
      <c r="B139" s="124"/>
      <c r="C139" s="124"/>
      <c r="D139" s="124"/>
      <c r="E139" s="124"/>
      <c r="F139" s="125"/>
      <c r="G139" s="123"/>
      <c r="H139" s="123"/>
      <c r="I139" s="123"/>
      <c r="J139" s="124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ht="15.75" customHeight="1">
      <c r="A140" s="123"/>
      <c r="B140" s="124"/>
      <c r="C140" s="124"/>
      <c r="D140" s="124"/>
      <c r="E140" s="124"/>
      <c r="F140" s="125"/>
      <c r="G140" s="123"/>
      <c r="H140" s="123"/>
      <c r="I140" s="123"/>
      <c r="J140" s="124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ht="15.75" customHeight="1">
      <c r="A141" s="123"/>
      <c r="B141" s="124"/>
      <c r="C141" s="124"/>
      <c r="D141" s="124"/>
      <c r="E141" s="124"/>
      <c r="F141" s="125"/>
      <c r="G141" s="123"/>
      <c r="H141" s="123"/>
      <c r="I141" s="123"/>
      <c r="J141" s="124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ht="15.75" customHeight="1">
      <c r="A142" s="123"/>
      <c r="B142" s="124"/>
      <c r="C142" s="124"/>
      <c r="D142" s="124"/>
      <c r="E142" s="124"/>
      <c r="F142" s="125"/>
      <c r="G142" s="123"/>
      <c r="H142" s="123"/>
      <c r="I142" s="123"/>
      <c r="J142" s="124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ht="15.75" customHeight="1">
      <c r="A143" s="123"/>
      <c r="B143" s="124"/>
      <c r="C143" s="124"/>
      <c r="D143" s="124"/>
      <c r="E143" s="124"/>
      <c r="F143" s="125"/>
      <c r="G143" s="123"/>
      <c r="H143" s="123"/>
      <c r="I143" s="123"/>
      <c r="J143" s="124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ht="15.75" customHeight="1">
      <c r="A144" s="123"/>
      <c r="B144" s="124"/>
      <c r="C144" s="124"/>
      <c r="D144" s="124"/>
      <c r="E144" s="124"/>
      <c r="F144" s="125"/>
      <c r="G144" s="123"/>
      <c r="H144" s="123"/>
      <c r="I144" s="123"/>
      <c r="J144" s="124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ht="15.75" customHeight="1">
      <c r="A145" s="123"/>
      <c r="B145" s="124"/>
      <c r="C145" s="124"/>
      <c r="D145" s="124"/>
      <c r="E145" s="124"/>
      <c r="F145" s="125"/>
      <c r="G145" s="123"/>
      <c r="H145" s="123"/>
      <c r="I145" s="123"/>
      <c r="J145" s="124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ht="15.75" customHeight="1">
      <c r="A146" s="123"/>
      <c r="B146" s="124"/>
      <c r="C146" s="124"/>
      <c r="D146" s="124"/>
      <c r="E146" s="124"/>
      <c r="F146" s="125"/>
      <c r="G146" s="123"/>
      <c r="H146" s="123"/>
      <c r="I146" s="123"/>
      <c r="J146" s="124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ht="15.75" customHeight="1">
      <c r="A147" s="123"/>
      <c r="B147" s="124"/>
      <c r="C147" s="124"/>
      <c r="D147" s="124"/>
      <c r="E147" s="124"/>
      <c r="F147" s="125"/>
      <c r="G147" s="123"/>
      <c r="H147" s="123"/>
      <c r="I147" s="123"/>
      <c r="J147" s="124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ht="15.75" customHeight="1">
      <c r="A148" s="123"/>
      <c r="B148" s="124"/>
      <c r="C148" s="124"/>
      <c r="D148" s="124"/>
      <c r="E148" s="124"/>
      <c r="F148" s="125"/>
      <c r="G148" s="123"/>
      <c r="H148" s="123"/>
      <c r="I148" s="123"/>
      <c r="J148" s="124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ht="15.75" customHeight="1">
      <c r="A149" s="123"/>
      <c r="B149" s="124"/>
      <c r="C149" s="124"/>
      <c r="D149" s="124"/>
      <c r="E149" s="124"/>
      <c r="F149" s="125"/>
      <c r="G149" s="123"/>
      <c r="H149" s="123"/>
      <c r="I149" s="123"/>
      <c r="J149" s="124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ht="15.75" customHeight="1">
      <c r="A150" s="123"/>
      <c r="B150" s="124"/>
      <c r="C150" s="124"/>
      <c r="D150" s="124"/>
      <c r="E150" s="124"/>
      <c r="F150" s="125"/>
      <c r="G150" s="123"/>
      <c r="H150" s="123"/>
      <c r="I150" s="123"/>
      <c r="J150" s="124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ht="15.75" customHeight="1">
      <c r="A151" s="123"/>
      <c r="B151" s="124"/>
      <c r="C151" s="124"/>
      <c r="D151" s="124"/>
      <c r="E151" s="124"/>
      <c r="F151" s="125"/>
      <c r="G151" s="123"/>
      <c r="H151" s="123"/>
      <c r="I151" s="123"/>
      <c r="J151" s="124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ht="15.75" customHeight="1">
      <c r="A152" s="123"/>
      <c r="B152" s="124"/>
      <c r="C152" s="124"/>
      <c r="D152" s="124"/>
      <c r="E152" s="124"/>
      <c r="F152" s="125"/>
      <c r="G152" s="123"/>
      <c r="H152" s="123"/>
      <c r="I152" s="123"/>
      <c r="J152" s="124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ht="15.75" customHeight="1">
      <c r="A153" s="123"/>
      <c r="B153" s="124"/>
      <c r="C153" s="124"/>
      <c r="D153" s="124"/>
      <c r="E153" s="124"/>
      <c r="F153" s="125"/>
      <c r="G153" s="123"/>
      <c r="H153" s="123"/>
      <c r="I153" s="123"/>
      <c r="J153" s="124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ht="15.75" customHeight="1">
      <c r="A154" s="123"/>
      <c r="B154" s="124"/>
      <c r="C154" s="124"/>
      <c r="D154" s="124"/>
      <c r="E154" s="124"/>
      <c r="F154" s="125"/>
      <c r="G154" s="123"/>
      <c r="H154" s="123"/>
      <c r="I154" s="123"/>
      <c r="J154" s="124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ht="15.75" customHeight="1">
      <c r="A155" s="123"/>
      <c r="B155" s="124"/>
      <c r="C155" s="124"/>
      <c r="D155" s="124"/>
      <c r="E155" s="124"/>
      <c r="F155" s="125"/>
      <c r="G155" s="123"/>
      <c r="H155" s="123"/>
      <c r="I155" s="123"/>
      <c r="J155" s="124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ht="15.75" customHeight="1">
      <c r="A156" s="123"/>
      <c r="B156" s="124"/>
      <c r="C156" s="124"/>
      <c r="D156" s="124"/>
      <c r="E156" s="124"/>
      <c r="F156" s="125"/>
      <c r="G156" s="123"/>
      <c r="H156" s="123"/>
      <c r="I156" s="123"/>
      <c r="J156" s="124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ht="15.75" customHeight="1">
      <c r="A157" s="123"/>
      <c r="B157" s="124"/>
      <c r="C157" s="124"/>
      <c r="D157" s="124"/>
      <c r="E157" s="124"/>
      <c r="F157" s="125"/>
      <c r="G157" s="123"/>
      <c r="H157" s="123"/>
      <c r="I157" s="123"/>
      <c r="J157" s="124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ht="15.75" customHeight="1">
      <c r="A158" s="123"/>
      <c r="B158" s="124"/>
      <c r="C158" s="124"/>
      <c r="D158" s="124"/>
      <c r="E158" s="124"/>
      <c r="F158" s="125"/>
      <c r="G158" s="123"/>
      <c r="H158" s="123"/>
      <c r="I158" s="123"/>
      <c r="J158" s="124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ht="15.75" customHeight="1">
      <c r="A159" s="123"/>
      <c r="B159" s="124"/>
      <c r="C159" s="124"/>
      <c r="D159" s="124"/>
      <c r="E159" s="124"/>
      <c r="F159" s="125"/>
      <c r="G159" s="123"/>
      <c r="H159" s="123"/>
      <c r="I159" s="123"/>
      <c r="J159" s="124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ht="15.75" customHeight="1">
      <c r="A160" s="123"/>
      <c r="B160" s="124"/>
      <c r="C160" s="124"/>
      <c r="D160" s="124"/>
      <c r="E160" s="124"/>
      <c r="F160" s="125"/>
      <c r="G160" s="123"/>
      <c r="H160" s="123"/>
      <c r="I160" s="123"/>
      <c r="J160" s="124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ht="15.75" customHeight="1">
      <c r="A161" s="123"/>
      <c r="B161" s="124"/>
      <c r="C161" s="124"/>
      <c r="D161" s="124"/>
      <c r="E161" s="124"/>
      <c r="F161" s="125"/>
      <c r="G161" s="123"/>
      <c r="H161" s="123"/>
      <c r="I161" s="123"/>
      <c r="J161" s="124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ht="15.75" customHeight="1">
      <c r="A162" s="123"/>
      <c r="B162" s="124"/>
      <c r="C162" s="124"/>
      <c r="D162" s="124"/>
      <c r="E162" s="124"/>
      <c r="F162" s="125"/>
      <c r="G162" s="123"/>
      <c r="H162" s="123"/>
      <c r="I162" s="123"/>
      <c r="J162" s="124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ht="15.75" customHeight="1">
      <c r="A163" s="123"/>
      <c r="B163" s="124"/>
      <c r="C163" s="124"/>
      <c r="D163" s="124"/>
      <c r="E163" s="124"/>
      <c r="F163" s="125"/>
      <c r="G163" s="123"/>
      <c r="H163" s="123"/>
      <c r="I163" s="123"/>
      <c r="J163" s="124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ht="15.75" customHeight="1">
      <c r="A164" s="123"/>
      <c r="B164" s="124"/>
      <c r="C164" s="124"/>
      <c r="D164" s="124"/>
      <c r="E164" s="124"/>
      <c r="F164" s="125"/>
      <c r="G164" s="123"/>
      <c r="H164" s="123"/>
      <c r="I164" s="123"/>
      <c r="J164" s="124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ht="15.75" customHeight="1">
      <c r="A165" s="123"/>
      <c r="B165" s="124"/>
      <c r="C165" s="124"/>
      <c r="D165" s="124"/>
      <c r="E165" s="124"/>
      <c r="F165" s="125"/>
      <c r="G165" s="123"/>
      <c r="H165" s="123"/>
      <c r="I165" s="123"/>
      <c r="J165" s="124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ht="15.75" customHeight="1">
      <c r="A166" s="123"/>
      <c r="B166" s="124"/>
      <c r="C166" s="124"/>
      <c r="D166" s="124"/>
      <c r="E166" s="124"/>
      <c r="F166" s="125"/>
      <c r="G166" s="123"/>
      <c r="H166" s="123"/>
      <c r="I166" s="123"/>
      <c r="J166" s="124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ht="15.75" customHeight="1">
      <c r="A167" s="123"/>
      <c r="B167" s="124"/>
      <c r="C167" s="124"/>
      <c r="D167" s="124"/>
      <c r="E167" s="124"/>
      <c r="F167" s="125"/>
      <c r="G167" s="123"/>
      <c r="H167" s="123"/>
      <c r="I167" s="123"/>
      <c r="J167" s="124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ht="15.75" customHeight="1">
      <c r="A168" s="123"/>
      <c r="B168" s="124"/>
      <c r="C168" s="124"/>
      <c r="D168" s="124"/>
      <c r="E168" s="124"/>
      <c r="F168" s="125"/>
      <c r="G168" s="123"/>
      <c r="H168" s="123"/>
      <c r="I168" s="123"/>
      <c r="J168" s="124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ht="15.75" customHeight="1">
      <c r="A169" s="123"/>
      <c r="B169" s="124"/>
      <c r="C169" s="124"/>
      <c r="D169" s="124"/>
      <c r="E169" s="124"/>
      <c r="F169" s="125"/>
      <c r="G169" s="123"/>
      <c r="H169" s="123"/>
      <c r="I169" s="123"/>
      <c r="J169" s="124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ht="15.75" customHeight="1">
      <c r="A170" s="123"/>
      <c r="B170" s="124"/>
      <c r="C170" s="124"/>
      <c r="D170" s="124"/>
      <c r="E170" s="124"/>
      <c r="F170" s="125"/>
      <c r="G170" s="123"/>
      <c r="H170" s="123"/>
      <c r="I170" s="123"/>
      <c r="J170" s="124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ht="15.75" customHeight="1">
      <c r="A171" s="123"/>
      <c r="B171" s="124"/>
      <c r="C171" s="124"/>
      <c r="D171" s="124"/>
      <c r="E171" s="124"/>
      <c r="F171" s="125"/>
      <c r="G171" s="123"/>
      <c r="H171" s="123"/>
      <c r="I171" s="123"/>
      <c r="J171" s="124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ht="15.75" customHeight="1">
      <c r="A172" s="123"/>
      <c r="B172" s="124"/>
      <c r="C172" s="124"/>
      <c r="D172" s="124"/>
      <c r="E172" s="124"/>
      <c r="F172" s="125"/>
      <c r="G172" s="123"/>
      <c r="H172" s="123"/>
      <c r="I172" s="123"/>
      <c r="J172" s="124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ht="15.75" customHeight="1">
      <c r="A173" s="123"/>
      <c r="B173" s="124"/>
      <c r="C173" s="124"/>
      <c r="D173" s="124"/>
      <c r="E173" s="124"/>
      <c r="F173" s="125"/>
      <c r="G173" s="123"/>
      <c r="H173" s="123"/>
      <c r="I173" s="123"/>
      <c r="J173" s="124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ht="15.75" customHeight="1">
      <c r="A174" s="123"/>
      <c r="B174" s="124"/>
      <c r="C174" s="124"/>
      <c r="D174" s="124"/>
      <c r="E174" s="124"/>
      <c r="F174" s="125"/>
      <c r="G174" s="123"/>
      <c r="H174" s="123"/>
      <c r="I174" s="123"/>
      <c r="J174" s="124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ht="15.75" customHeight="1">
      <c r="A175" s="123"/>
      <c r="B175" s="124"/>
      <c r="C175" s="124"/>
      <c r="D175" s="124"/>
      <c r="E175" s="124"/>
      <c r="F175" s="125"/>
      <c r="G175" s="123"/>
      <c r="H175" s="123"/>
      <c r="I175" s="123"/>
      <c r="J175" s="124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ht="15.75" customHeight="1">
      <c r="A176" s="123"/>
      <c r="B176" s="124"/>
      <c r="C176" s="124"/>
      <c r="D176" s="124"/>
      <c r="E176" s="124"/>
      <c r="F176" s="125"/>
      <c r="G176" s="123"/>
      <c r="H176" s="123"/>
      <c r="I176" s="123"/>
      <c r="J176" s="124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ht="15.75" customHeight="1">
      <c r="A177" s="123"/>
      <c r="B177" s="124"/>
      <c r="C177" s="124"/>
      <c r="D177" s="124"/>
      <c r="E177" s="124"/>
      <c r="F177" s="125"/>
      <c r="G177" s="123"/>
      <c r="H177" s="123"/>
      <c r="I177" s="123"/>
      <c r="J177" s="124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ht="15.75" customHeight="1">
      <c r="A178" s="123"/>
      <c r="B178" s="124"/>
      <c r="C178" s="124"/>
      <c r="D178" s="124"/>
      <c r="E178" s="124"/>
      <c r="F178" s="125"/>
      <c r="G178" s="123"/>
      <c r="H178" s="123"/>
      <c r="I178" s="123"/>
      <c r="J178" s="124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ht="15.75" customHeight="1">
      <c r="A179" s="123"/>
      <c r="B179" s="124"/>
      <c r="C179" s="124"/>
      <c r="D179" s="124"/>
      <c r="E179" s="124"/>
      <c r="F179" s="125"/>
      <c r="G179" s="123"/>
      <c r="H179" s="123"/>
      <c r="I179" s="123"/>
      <c r="J179" s="124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ht="15.75" customHeight="1">
      <c r="A180" s="123"/>
      <c r="B180" s="124"/>
      <c r="C180" s="124"/>
      <c r="D180" s="124"/>
      <c r="E180" s="124"/>
      <c r="F180" s="125"/>
      <c r="G180" s="123"/>
      <c r="H180" s="123"/>
      <c r="I180" s="123"/>
      <c r="J180" s="124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ht="15.75" customHeight="1">
      <c r="A181" s="123"/>
      <c r="B181" s="124"/>
      <c r="C181" s="124"/>
      <c r="D181" s="124"/>
      <c r="E181" s="124"/>
      <c r="F181" s="125"/>
      <c r="G181" s="123"/>
      <c r="H181" s="123"/>
      <c r="I181" s="123"/>
      <c r="J181" s="124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ht="15.75" customHeight="1">
      <c r="A182" s="123"/>
      <c r="B182" s="124"/>
      <c r="C182" s="124"/>
      <c r="D182" s="124"/>
      <c r="E182" s="124"/>
      <c r="F182" s="125"/>
      <c r="G182" s="123"/>
      <c r="H182" s="123"/>
      <c r="I182" s="123"/>
      <c r="J182" s="124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ht="15.75" customHeight="1">
      <c r="A183" s="123"/>
      <c r="B183" s="124"/>
      <c r="C183" s="124"/>
      <c r="D183" s="124"/>
      <c r="E183" s="124"/>
      <c r="F183" s="125"/>
      <c r="G183" s="123"/>
      <c r="H183" s="123"/>
      <c r="I183" s="123"/>
      <c r="J183" s="124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ht="15.75" customHeight="1">
      <c r="A184" s="123"/>
      <c r="B184" s="124"/>
      <c r="C184" s="124"/>
      <c r="D184" s="124"/>
      <c r="E184" s="124"/>
      <c r="F184" s="125"/>
      <c r="G184" s="123"/>
      <c r="H184" s="123"/>
      <c r="I184" s="123"/>
      <c r="J184" s="124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ht="15.75" customHeight="1">
      <c r="A185" s="123"/>
      <c r="B185" s="124"/>
      <c r="C185" s="124"/>
      <c r="D185" s="124"/>
      <c r="E185" s="124"/>
      <c r="F185" s="125"/>
      <c r="G185" s="123"/>
      <c r="H185" s="123"/>
      <c r="I185" s="123"/>
      <c r="J185" s="124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ht="15.75" customHeight="1">
      <c r="A186" s="123"/>
      <c r="B186" s="124"/>
      <c r="C186" s="124"/>
      <c r="D186" s="124"/>
      <c r="E186" s="124"/>
      <c r="F186" s="125"/>
      <c r="G186" s="123"/>
      <c r="H186" s="123"/>
      <c r="I186" s="123"/>
      <c r="J186" s="124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ht="15.75" customHeight="1">
      <c r="A187" s="123"/>
      <c r="B187" s="124"/>
      <c r="C187" s="124"/>
      <c r="D187" s="124"/>
      <c r="E187" s="124"/>
      <c r="F187" s="125"/>
      <c r="G187" s="123"/>
      <c r="H187" s="123"/>
      <c r="I187" s="123"/>
      <c r="J187" s="124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ht="15.75" customHeight="1">
      <c r="A188" s="123"/>
      <c r="B188" s="124"/>
      <c r="C188" s="124"/>
      <c r="D188" s="124"/>
      <c r="E188" s="124"/>
      <c r="F188" s="125"/>
      <c r="G188" s="123"/>
      <c r="H188" s="123"/>
      <c r="I188" s="123"/>
      <c r="J188" s="124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ht="15.75" customHeight="1">
      <c r="A189" s="123"/>
      <c r="B189" s="124"/>
      <c r="C189" s="124"/>
      <c r="D189" s="124"/>
      <c r="E189" s="124"/>
      <c r="F189" s="125"/>
      <c r="G189" s="123"/>
      <c r="H189" s="123"/>
      <c r="I189" s="123"/>
      <c r="J189" s="124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ht="15.75" customHeight="1">
      <c r="A190" s="123"/>
      <c r="B190" s="124"/>
      <c r="C190" s="124"/>
      <c r="D190" s="124"/>
      <c r="E190" s="124"/>
      <c r="F190" s="125"/>
      <c r="G190" s="123"/>
      <c r="H190" s="123"/>
      <c r="I190" s="123"/>
      <c r="J190" s="124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ht="15.75" customHeight="1">
      <c r="A191" s="123"/>
      <c r="B191" s="124"/>
      <c r="C191" s="124"/>
      <c r="D191" s="124"/>
      <c r="E191" s="124"/>
      <c r="F191" s="125"/>
      <c r="G191" s="123"/>
      <c r="H191" s="123"/>
      <c r="I191" s="123"/>
      <c r="J191" s="124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ht="15.75" customHeight="1">
      <c r="A192" s="123"/>
      <c r="B192" s="124"/>
      <c r="C192" s="124"/>
      <c r="D192" s="124"/>
      <c r="E192" s="124"/>
      <c r="F192" s="125"/>
      <c r="G192" s="123"/>
      <c r="H192" s="123"/>
      <c r="I192" s="123"/>
      <c r="J192" s="124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ht="15.75" customHeight="1">
      <c r="A193" s="123"/>
      <c r="B193" s="124"/>
      <c r="C193" s="124"/>
      <c r="D193" s="124"/>
      <c r="E193" s="124"/>
      <c r="F193" s="125"/>
      <c r="G193" s="123"/>
      <c r="H193" s="123"/>
      <c r="I193" s="123"/>
      <c r="J193" s="124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ht="15.75" customHeight="1">
      <c r="A194" s="123"/>
      <c r="B194" s="124"/>
      <c r="C194" s="124"/>
      <c r="D194" s="124"/>
      <c r="E194" s="124"/>
      <c r="F194" s="125"/>
      <c r="G194" s="123"/>
      <c r="H194" s="123"/>
      <c r="I194" s="123"/>
      <c r="J194" s="124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ht="15.75" customHeight="1">
      <c r="A195" s="123"/>
      <c r="B195" s="124"/>
      <c r="C195" s="124"/>
      <c r="D195" s="124"/>
      <c r="E195" s="124"/>
      <c r="F195" s="125"/>
      <c r="G195" s="123"/>
      <c r="H195" s="123"/>
      <c r="I195" s="123"/>
      <c r="J195" s="124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ht="15.75" customHeight="1">
      <c r="A196" s="123"/>
      <c r="B196" s="124"/>
      <c r="C196" s="124"/>
      <c r="D196" s="124"/>
      <c r="E196" s="124"/>
      <c r="F196" s="125"/>
      <c r="G196" s="123"/>
      <c r="H196" s="123"/>
      <c r="I196" s="123"/>
      <c r="J196" s="124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ht="15.75" customHeight="1">
      <c r="A197" s="123"/>
      <c r="B197" s="124"/>
      <c r="C197" s="124"/>
      <c r="D197" s="124"/>
      <c r="E197" s="124"/>
      <c r="F197" s="125"/>
      <c r="G197" s="123"/>
      <c r="H197" s="123"/>
      <c r="I197" s="123"/>
      <c r="J197" s="124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ht="15.75" customHeight="1">
      <c r="A198" s="123"/>
      <c r="B198" s="124"/>
      <c r="C198" s="124"/>
      <c r="D198" s="124"/>
      <c r="E198" s="124"/>
      <c r="F198" s="125"/>
      <c r="G198" s="123"/>
      <c r="H198" s="123"/>
      <c r="I198" s="123"/>
      <c r="J198" s="124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ht="15.75" customHeight="1">
      <c r="A199" s="123"/>
      <c r="B199" s="124"/>
      <c r="C199" s="124"/>
      <c r="D199" s="124"/>
      <c r="E199" s="124"/>
      <c r="F199" s="125"/>
      <c r="G199" s="123"/>
      <c r="H199" s="123"/>
      <c r="I199" s="123"/>
      <c r="J199" s="124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ht="15.75" customHeight="1">
      <c r="A200" s="123"/>
      <c r="B200" s="124"/>
      <c r="C200" s="124"/>
      <c r="D200" s="124"/>
      <c r="E200" s="124"/>
      <c r="F200" s="125"/>
      <c r="G200" s="123"/>
      <c r="H200" s="123"/>
      <c r="I200" s="123"/>
      <c r="J200" s="124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ht="15.75" customHeight="1">
      <c r="A201" s="123"/>
      <c r="B201" s="124"/>
      <c r="C201" s="124"/>
      <c r="D201" s="124"/>
      <c r="E201" s="124"/>
      <c r="F201" s="125"/>
      <c r="G201" s="123"/>
      <c r="H201" s="123"/>
      <c r="I201" s="123"/>
      <c r="J201" s="124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ht="15.75" customHeight="1">
      <c r="A202" s="123"/>
      <c r="B202" s="124"/>
      <c r="C202" s="124"/>
      <c r="D202" s="124"/>
      <c r="E202" s="124"/>
      <c r="F202" s="125"/>
      <c r="G202" s="123"/>
      <c r="H202" s="123"/>
      <c r="I202" s="123"/>
      <c r="J202" s="124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ht="15.75" customHeight="1">
      <c r="A203" s="123"/>
      <c r="B203" s="124"/>
      <c r="C203" s="124"/>
      <c r="D203" s="124"/>
      <c r="E203" s="124"/>
      <c r="F203" s="125"/>
      <c r="G203" s="123"/>
      <c r="H203" s="123"/>
      <c r="I203" s="123"/>
      <c r="J203" s="124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ht="15.75" customHeight="1">
      <c r="A204" s="123"/>
      <c r="B204" s="124"/>
      <c r="C204" s="124"/>
      <c r="D204" s="124"/>
      <c r="E204" s="124"/>
      <c r="F204" s="125"/>
      <c r="G204" s="123"/>
      <c r="H204" s="123"/>
      <c r="I204" s="123"/>
      <c r="J204" s="124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ht="15.75" customHeight="1">
      <c r="A205" s="123"/>
      <c r="B205" s="124"/>
      <c r="C205" s="124"/>
      <c r="D205" s="124"/>
      <c r="E205" s="124"/>
      <c r="F205" s="125"/>
      <c r="G205" s="123"/>
      <c r="H205" s="123"/>
      <c r="I205" s="123"/>
      <c r="J205" s="124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ht="15.75" customHeight="1">
      <c r="A206" s="123"/>
      <c r="B206" s="124"/>
      <c r="C206" s="124"/>
      <c r="D206" s="124"/>
      <c r="E206" s="124"/>
      <c r="F206" s="125"/>
      <c r="G206" s="123"/>
      <c r="H206" s="123"/>
      <c r="I206" s="123"/>
      <c r="J206" s="124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ht="15.75" customHeight="1">
      <c r="A207" s="123"/>
      <c r="B207" s="124"/>
      <c r="C207" s="124"/>
      <c r="D207" s="124"/>
      <c r="E207" s="124"/>
      <c r="F207" s="125"/>
      <c r="G207" s="123"/>
      <c r="H207" s="123"/>
      <c r="I207" s="123"/>
      <c r="J207" s="124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ht="15.75" customHeight="1">
      <c r="A208" s="123"/>
      <c r="B208" s="124"/>
      <c r="C208" s="124"/>
      <c r="D208" s="124"/>
      <c r="E208" s="124"/>
      <c r="F208" s="125"/>
      <c r="G208" s="123"/>
      <c r="H208" s="123"/>
      <c r="I208" s="123"/>
      <c r="J208" s="124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ht="15.75" customHeight="1">
      <c r="A209" s="123"/>
      <c r="B209" s="124"/>
      <c r="C209" s="124"/>
      <c r="D209" s="124"/>
      <c r="E209" s="124"/>
      <c r="F209" s="125"/>
      <c r="G209" s="123"/>
      <c r="H209" s="123"/>
      <c r="I209" s="123"/>
      <c r="J209" s="124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ht="15.75" customHeight="1">
      <c r="A210" s="123"/>
      <c r="B210" s="124"/>
      <c r="C210" s="124"/>
      <c r="D210" s="124"/>
      <c r="E210" s="124"/>
      <c r="F210" s="125"/>
      <c r="G210" s="123"/>
      <c r="H210" s="123"/>
      <c r="I210" s="123"/>
      <c r="J210" s="124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ht="15.75" customHeight="1">
      <c r="A211" s="123"/>
      <c r="B211" s="124"/>
      <c r="C211" s="124"/>
      <c r="D211" s="124"/>
      <c r="E211" s="124"/>
      <c r="F211" s="125"/>
      <c r="G211" s="123"/>
      <c r="H211" s="123"/>
      <c r="I211" s="123"/>
      <c r="J211" s="124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ht="15.75" customHeight="1">
      <c r="A212" s="123"/>
      <c r="B212" s="124"/>
      <c r="C212" s="124"/>
      <c r="D212" s="124"/>
      <c r="E212" s="124"/>
      <c r="F212" s="125"/>
      <c r="G212" s="123"/>
      <c r="H212" s="123"/>
      <c r="I212" s="123"/>
      <c r="J212" s="124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ht="15.75" customHeight="1">
      <c r="A213" s="123"/>
      <c r="B213" s="124"/>
      <c r="C213" s="124"/>
      <c r="D213" s="124"/>
      <c r="E213" s="124"/>
      <c r="F213" s="125"/>
      <c r="G213" s="123"/>
      <c r="H213" s="123"/>
      <c r="I213" s="123"/>
      <c r="J213" s="124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ht="15.75" customHeight="1">
      <c r="A214" s="123"/>
      <c r="B214" s="124"/>
      <c r="C214" s="124"/>
      <c r="D214" s="124"/>
      <c r="E214" s="124"/>
      <c r="F214" s="125"/>
      <c r="G214" s="123"/>
      <c r="H214" s="123"/>
      <c r="I214" s="123"/>
      <c r="J214" s="124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ht="15.75" customHeight="1">
      <c r="A215" s="123"/>
      <c r="B215" s="124"/>
      <c r="C215" s="124"/>
      <c r="D215" s="124"/>
      <c r="E215" s="124"/>
      <c r="F215" s="125"/>
      <c r="G215" s="123"/>
      <c r="H215" s="123"/>
      <c r="I215" s="123"/>
      <c r="J215" s="124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ht="15.75" customHeight="1">
      <c r="A216" s="123"/>
      <c r="B216" s="124"/>
      <c r="C216" s="124"/>
      <c r="D216" s="124"/>
      <c r="E216" s="124"/>
      <c r="F216" s="125"/>
      <c r="G216" s="123"/>
      <c r="H216" s="123"/>
      <c r="I216" s="123"/>
      <c r="J216" s="124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ht="15.75" customHeight="1">
      <c r="A217" s="123"/>
      <c r="B217" s="124"/>
      <c r="C217" s="124"/>
      <c r="D217" s="124"/>
      <c r="E217" s="124"/>
      <c r="F217" s="125"/>
      <c r="G217" s="123"/>
      <c r="H217" s="123"/>
      <c r="I217" s="123"/>
      <c r="J217" s="124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ht="15.75" customHeight="1">
      <c r="A218" s="123"/>
      <c r="B218" s="124"/>
      <c r="C218" s="124"/>
      <c r="D218" s="124"/>
      <c r="E218" s="124"/>
      <c r="F218" s="125"/>
      <c r="G218" s="123"/>
      <c r="H218" s="123"/>
      <c r="I218" s="123"/>
      <c r="J218" s="124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ht="15.75" customHeight="1">
      <c r="A219" s="123"/>
      <c r="B219" s="124"/>
      <c r="C219" s="124"/>
      <c r="D219" s="124"/>
      <c r="E219" s="124"/>
      <c r="F219" s="125"/>
      <c r="G219" s="123"/>
      <c r="H219" s="123"/>
      <c r="I219" s="123"/>
      <c r="J219" s="124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ht="15.75" customHeight="1">
      <c r="A220" s="123"/>
      <c r="B220" s="124"/>
      <c r="C220" s="124"/>
      <c r="D220" s="124"/>
      <c r="E220" s="124"/>
      <c r="F220" s="125"/>
      <c r="G220" s="123"/>
      <c r="H220" s="123"/>
      <c r="I220" s="123"/>
      <c r="J220" s="124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127"/>
    </row>
    <row r="4">
      <c r="C4" s="127"/>
    </row>
    <row r="5">
      <c r="C5" s="139" t="s">
        <v>147</v>
      </c>
      <c r="O5" s="139" t="s">
        <v>148</v>
      </c>
    </row>
    <row r="6" ht="2.25" customHeight="1"/>
    <row r="7" ht="18.0" customHeight="1">
      <c r="A7" s="126"/>
      <c r="B7" s="126"/>
      <c r="C7" s="140"/>
      <c r="D7" s="141"/>
      <c r="E7" s="141"/>
      <c r="F7" s="141"/>
      <c r="G7" s="141"/>
      <c r="H7" s="141"/>
      <c r="I7" s="141"/>
      <c r="J7" s="126"/>
      <c r="K7" s="126"/>
      <c r="L7" s="126"/>
      <c r="M7" s="126"/>
      <c r="N7" s="140"/>
      <c r="O7" s="141"/>
      <c r="P7" s="141"/>
      <c r="Q7" s="141"/>
      <c r="R7" s="141"/>
      <c r="S7" s="141"/>
      <c r="T7" s="126"/>
      <c r="U7" s="126"/>
      <c r="V7" s="126"/>
      <c r="W7" s="126"/>
      <c r="X7" s="126"/>
      <c r="Y7" s="126"/>
      <c r="Z7" s="126"/>
    </row>
    <row r="8" ht="7.5" customHeight="1"/>
    <row r="9" ht="21.0" customHeight="1">
      <c r="A9" s="126"/>
      <c r="B9" s="126"/>
      <c r="C9" s="142" t="s">
        <v>149</v>
      </c>
      <c r="D9" s="142" t="s">
        <v>150</v>
      </c>
      <c r="E9" s="142" t="s">
        <v>151</v>
      </c>
      <c r="F9" s="142" t="s">
        <v>152</v>
      </c>
      <c r="G9" s="142" t="s">
        <v>153</v>
      </c>
      <c r="H9" s="142" t="s">
        <v>154</v>
      </c>
      <c r="I9" s="143" t="s">
        <v>155</v>
      </c>
      <c r="J9" s="126"/>
      <c r="K9" s="144"/>
      <c r="O9" s="145" t="s">
        <v>156</v>
      </c>
      <c r="P9" s="146">
        <v>0.0</v>
      </c>
      <c r="Q9" s="145" t="s">
        <v>157</v>
      </c>
      <c r="R9" s="147">
        <v>0.0</v>
      </c>
      <c r="S9" s="126"/>
      <c r="T9" s="126"/>
      <c r="U9" s="126"/>
      <c r="V9" s="126"/>
      <c r="W9" s="126"/>
      <c r="X9" s="126"/>
      <c r="Y9" s="126"/>
      <c r="Z9" s="126"/>
    </row>
    <row r="10" ht="23.25" customHeight="1">
      <c r="A10" s="126"/>
      <c r="B10" s="148" t="s">
        <v>119</v>
      </c>
      <c r="C10" s="149">
        <v>0.0</v>
      </c>
      <c r="D10" s="150" t="s">
        <v>158</v>
      </c>
      <c r="E10" s="151">
        <v>0.0</v>
      </c>
      <c r="F10" s="151">
        <v>0.0</v>
      </c>
      <c r="G10" s="151">
        <v>0.0</v>
      </c>
      <c r="H10" s="151">
        <v>0.0</v>
      </c>
      <c r="I10" s="55"/>
      <c r="J10" s="126"/>
      <c r="K10" s="144"/>
      <c r="O10" s="126"/>
      <c r="P10" s="152" t="s">
        <v>159</v>
      </c>
      <c r="Q10" s="153" t="s">
        <v>160</v>
      </c>
      <c r="R10" s="154" t="s">
        <v>161</v>
      </c>
      <c r="S10" s="126"/>
      <c r="T10" s="126"/>
      <c r="U10" s="126"/>
      <c r="V10" s="126"/>
      <c r="W10" s="126"/>
      <c r="X10" s="126"/>
      <c r="Y10" s="126"/>
      <c r="Z10" s="126"/>
    </row>
    <row r="11">
      <c r="A11" s="144">
        <v>0.0</v>
      </c>
      <c r="B11" s="134">
        <f>'VPL e TIR'!D8</f>
        <v>0</v>
      </c>
      <c r="C11" s="135">
        <f t="shared" ref="C11:C23" si="1">B11*$C$10</f>
        <v>0</v>
      </c>
      <c r="D11" s="155"/>
      <c r="E11" s="135">
        <f t="shared" ref="E11:E23" si="2">B11*$E$10</f>
        <v>0</v>
      </c>
      <c r="F11" s="135">
        <f t="shared" ref="F11:F23" si="3">B11*$F$10</f>
        <v>0</v>
      </c>
      <c r="G11" s="135">
        <f t="shared" ref="G11:G23" si="4">B11*$G$10</f>
        <v>0</v>
      </c>
      <c r="H11" s="135">
        <f t="shared" ref="H11:H23" si="5">B11*$H$10</f>
        <v>0</v>
      </c>
      <c r="I11" s="135">
        <f t="shared" ref="I11:I23" si="6">SUM(C11:H11)</f>
        <v>0</v>
      </c>
      <c r="K11" s="144"/>
      <c r="O11" s="144">
        <v>0.0</v>
      </c>
      <c r="P11" s="156" t="str">
        <f t="shared" ref="P11:P23" si="7">((R11*($P$9/100))-$R$9)/R11</f>
        <v>#DIV/0!</v>
      </c>
      <c r="Q11" s="135" t="str">
        <f t="shared" ref="Q11:Q23" si="8">P11*B11</f>
        <v>#DIV/0!</v>
      </c>
      <c r="R11" s="157">
        <f>B11</f>
        <v>0</v>
      </c>
    </row>
    <row r="12">
      <c r="A12" s="144">
        <v>1.0</v>
      </c>
      <c r="B12" s="134">
        <f>'VPL e TIR'!D9</f>
        <v>3480</v>
      </c>
      <c r="C12" s="135">
        <f t="shared" si="1"/>
        <v>0</v>
      </c>
      <c r="D12" s="155"/>
      <c r="E12" s="135">
        <f t="shared" si="2"/>
        <v>0</v>
      </c>
      <c r="F12" s="135">
        <f t="shared" si="3"/>
        <v>0</v>
      </c>
      <c r="G12" s="135">
        <f t="shared" si="4"/>
        <v>0</v>
      </c>
      <c r="H12" s="135">
        <f t="shared" si="5"/>
        <v>0</v>
      </c>
      <c r="I12" s="135">
        <f t="shared" si="6"/>
        <v>0</v>
      </c>
      <c r="K12" s="144"/>
      <c r="O12" s="144">
        <v>1.0</v>
      </c>
      <c r="P12" s="156">
        <f t="shared" si="7"/>
        <v>0</v>
      </c>
      <c r="Q12" s="135">
        <f t="shared" si="8"/>
        <v>0</v>
      </c>
      <c r="R12" s="157">
        <f>SUM(B11:B12)</f>
        <v>3480</v>
      </c>
    </row>
    <row r="13">
      <c r="A13" s="144">
        <v>2.0</v>
      </c>
      <c r="B13" s="134">
        <f>'VPL e TIR'!D10</f>
        <v>4050</v>
      </c>
      <c r="C13" s="135">
        <f t="shared" si="1"/>
        <v>0</v>
      </c>
      <c r="D13" s="155"/>
      <c r="E13" s="135">
        <f t="shared" si="2"/>
        <v>0</v>
      </c>
      <c r="F13" s="135">
        <f t="shared" si="3"/>
        <v>0</v>
      </c>
      <c r="G13" s="135">
        <f t="shared" si="4"/>
        <v>0</v>
      </c>
      <c r="H13" s="135">
        <f t="shared" si="5"/>
        <v>0</v>
      </c>
      <c r="I13" s="135">
        <f t="shared" si="6"/>
        <v>0</v>
      </c>
      <c r="K13" s="144"/>
      <c r="O13" s="144">
        <v>2.0</v>
      </c>
      <c r="P13" s="156">
        <f t="shared" si="7"/>
        <v>0</v>
      </c>
      <c r="Q13" s="135">
        <f t="shared" si="8"/>
        <v>0</v>
      </c>
      <c r="R13" s="157">
        <f>SUM(B11:B13)</f>
        <v>7530</v>
      </c>
    </row>
    <row r="14">
      <c r="A14" s="144">
        <v>3.0</v>
      </c>
      <c r="B14" s="134">
        <f>'VPL e TIR'!D11</f>
        <v>4480</v>
      </c>
      <c r="C14" s="135">
        <f t="shared" si="1"/>
        <v>0</v>
      </c>
      <c r="D14" s="155"/>
      <c r="E14" s="135">
        <f t="shared" si="2"/>
        <v>0</v>
      </c>
      <c r="F14" s="135">
        <f t="shared" si="3"/>
        <v>0</v>
      </c>
      <c r="G14" s="135">
        <f t="shared" si="4"/>
        <v>0</v>
      </c>
      <c r="H14" s="135">
        <f t="shared" si="5"/>
        <v>0</v>
      </c>
      <c r="I14" s="135">
        <f t="shared" si="6"/>
        <v>0</v>
      </c>
      <c r="O14" s="144">
        <v>3.0</v>
      </c>
      <c r="P14" s="156">
        <f t="shared" si="7"/>
        <v>0</v>
      </c>
      <c r="Q14" s="135">
        <f t="shared" si="8"/>
        <v>0</v>
      </c>
      <c r="R14" s="157">
        <f>SUM(B11:B14)</f>
        <v>12010</v>
      </c>
    </row>
    <row r="15">
      <c r="A15" s="144">
        <v>4.0</v>
      </c>
      <c r="B15" s="134">
        <f>'VPL e TIR'!D12</f>
        <v>5104</v>
      </c>
      <c r="C15" s="135">
        <f t="shared" si="1"/>
        <v>0</v>
      </c>
      <c r="D15" s="155"/>
      <c r="E15" s="135">
        <f t="shared" si="2"/>
        <v>0</v>
      </c>
      <c r="F15" s="135">
        <f t="shared" si="3"/>
        <v>0</v>
      </c>
      <c r="G15" s="135">
        <f t="shared" si="4"/>
        <v>0</v>
      </c>
      <c r="H15" s="135">
        <f t="shared" si="5"/>
        <v>0</v>
      </c>
      <c r="I15" s="135">
        <f t="shared" si="6"/>
        <v>0</v>
      </c>
      <c r="O15" s="144">
        <v>4.0</v>
      </c>
      <c r="P15" s="156">
        <f t="shared" si="7"/>
        <v>0</v>
      </c>
      <c r="Q15" s="135">
        <f t="shared" si="8"/>
        <v>0</v>
      </c>
      <c r="R15" s="157">
        <f>SUM(B11:B15)</f>
        <v>17114</v>
      </c>
    </row>
    <row r="16">
      <c r="A16" s="144">
        <v>5.0</v>
      </c>
      <c r="B16" s="134">
        <f>'VPL e TIR'!D13</f>
        <v>5184</v>
      </c>
      <c r="C16" s="135">
        <f t="shared" si="1"/>
        <v>0</v>
      </c>
      <c r="D16" s="155"/>
      <c r="E16" s="135">
        <f t="shared" si="2"/>
        <v>0</v>
      </c>
      <c r="F16" s="135">
        <f t="shared" si="3"/>
        <v>0</v>
      </c>
      <c r="G16" s="135">
        <f t="shared" si="4"/>
        <v>0</v>
      </c>
      <c r="H16" s="135">
        <f t="shared" si="5"/>
        <v>0</v>
      </c>
      <c r="I16" s="135">
        <f t="shared" si="6"/>
        <v>0</v>
      </c>
      <c r="O16" s="144">
        <v>5.0</v>
      </c>
      <c r="P16" s="156">
        <f t="shared" si="7"/>
        <v>0</v>
      </c>
      <c r="Q16" s="135">
        <f t="shared" si="8"/>
        <v>0</v>
      </c>
      <c r="R16" s="157">
        <f>SUM(B11:B16)</f>
        <v>22298</v>
      </c>
    </row>
    <row r="17">
      <c r="A17" s="144">
        <v>6.0</v>
      </c>
      <c r="B17" s="134">
        <f>'VPL e TIR'!D14</f>
        <v>5800</v>
      </c>
      <c r="C17" s="135">
        <f t="shared" si="1"/>
        <v>0</v>
      </c>
      <c r="D17" s="155"/>
      <c r="E17" s="135">
        <f t="shared" si="2"/>
        <v>0</v>
      </c>
      <c r="F17" s="135">
        <f t="shared" si="3"/>
        <v>0</v>
      </c>
      <c r="G17" s="135">
        <f t="shared" si="4"/>
        <v>0</v>
      </c>
      <c r="H17" s="135">
        <f t="shared" si="5"/>
        <v>0</v>
      </c>
      <c r="I17" s="135">
        <f t="shared" si="6"/>
        <v>0</v>
      </c>
      <c r="K17" s="158"/>
      <c r="L17" s="158"/>
      <c r="M17" s="158"/>
      <c r="N17" s="158"/>
      <c r="O17" s="144">
        <v>6.0</v>
      </c>
      <c r="P17" s="156">
        <f t="shared" si="7"/>
        <v>0</v>
      </c>
      <c r="Q17" s="135">
        <f t="shared" si="8"/>
        <v>0</v>
      </c>
      <c r="R17" s="157">
        <f>SUM(B11:B17)</f>
        <v>28098</v>
      </c>
    </row>
    <row r="18">
      <c r="A18" s="144">
        <v>7.0</v>
      </c>
      <c r="B18" s="134">
        <f>'VPL e TIR'!D15</f>
        <v>6480</v>
      </c>
      <c r="C18" s="135">
        <f t="shared" si="1"/>
        <v>0</v>
      </c>
      <c r="D18" s="155"/>
      <c r="E18" s="135">
        <f t="shared" si="2"/>
        <v>0</v>
      </c>
      <c r="F18" s="135">
        <f t="shared" si="3"/>
        <v>0</v>
      </c>
      <c r="G18" s="135">
        <f t="shared" si="4"/>
        <v>0</v>
      </c>
      <c r="H18" s="135">
        <f t="shared" si="5"/>
        <v>0</v>
      </c>
      <c r="I18" s="135">
        <f t="shared" si="6"/>
        <v>0</v>
      </c>
      <c r="K18" s="158"/>
      <c r="O18" s="144">
        <v>7.0</v>
      </c>
      <c r="P18" s="156">
        <f t="shared" si="7"/>
        <v>0</v>
      </c>
      <c r="Q18" s="135">
        <f t="shared" si="8"/>
        <v>0</v>
      </c>
      <c r="R18" s="157">
        <f>SUM(B11:B18)</f>
        <v>34578</v>
      </c>
    </row>
    <row r="19">
      <c r="A19" s="144">
        <v>8.0</v>
      </c>
      <c r="B19" s="134">
        <f>'VPL e TIR'!D16</f>
        <v>6720</v>
      </c>
      <c r="C19" s="135">
        <f t="shared" si="1"/>
        <v>0</v>
      </c>
      <c r="D19" s="155"/>
      <c r="E19" s="135">
        <f t="shared" si="2"/>
        <v>0</v>
      </c>
      <c r="F19" s="135">
        <f t="shared" si="3"/>
        <v>0</v>
      </c>
      <c r="G19" s="135">
        <f t="shared" si="4"/>
        <v>0</v>
      </c>
      <c r="H19" s="135">
        <f t="shared" si="5"/>
        <v>0</v>
      </c>
      <c r="I19" s="135">
        <f t="shared" si="6"/>
        <v>0</v>
      </c>
      <c r="K19" s="158"/>
      <c r="O19" s="144">
        <v>8.0</v>
      </c>
      <c r="P19" s="156">
        <f t="shared" si="7"/>
        <v>0</v>
      </c>
      <c r="Q19" s="135">
        <f t="shared" si="8"/>
        <v>0</v>
      </c>
      <c r="R19" s="157">
        <f>SUM(B11:B19)</f>
        <v>41298</v>
      </c>
    </row>
    <row r="20">
      <c r="A20" s="144">
        <v>9.0</v>
      </c>
      <c r="B20" s="134">
        <f>'VPL e TIR'!D17</f>
        <v>7424</v>
      </c>
      <c r="C20" s="135">
        <f t="shared" si="1"/>
        <v>0</v>
      </c>
      <c r="D20" s="155"/>
      <c r="E20" s="135">
        <f t="shared" si="2"/>
        <v>0</v>
      </c>
      <c r="F20" s="135">
        <f t="shared" si="3"/>
        <v>0</v>
      </c>
      <c r="G20" s="135">
        <f t="shared" si="4"/>
        <v>0</v>
      </c>
      <c r="H20" s="135">
        <f t="shared" si="5"/>
        <v>0</v>
      </c>
      <c r="I20" s="135">
        <f t="shared" si="6"/>
        <v>0</v>
      </c>
      <c r="K20" s="158"/>
      <c r="O20" s="144">
        <v>9.0</v>
      </c>
      <c r="P20" s="156">
        <f t="shared" si="7"/>
        <v>0</v>
      </c>
      <c r="Q20" s="135">
        <f t="shared" si="8"/>
        <v>0</v>
      </c>
      <c r="R20" s="157">
        <f>SUM(B11:B20)</f>
        <v>48722</v>
      </c>
    </row>
    <row r="21" ht="15.75" customHeight="1">
      <c r="A21" s="144">
        <v>10.0</v>
      </c>
      <c r="B21" s="134">
        <f>'VPL e TIR'!D18</f>
        <v>9280</v>
      </c>
      <c r="C21" s="135">
        <f t="shared" si="1"/>
        <v>0</v>
      </c>
      <c r="D21" s="155"/>
      <c r="E21" s="135">
        <f t="shared" si="2"/>
        <v>0</v>
      </c>
      <c r="F21" s="135">
        <f t="shared" si="3"/>
        <v>0</v>
      </c>
      <c r="G21" s="135">
        <f t="shared" si="4"/>
        <v>0</v>
      </c>
      <c r="H21" s="135">
        <f t="shared" si="5"/>
        <v>0</v>
      </c>
      <c r="I21" s="135">
        <f t="shared" si="6"/>
        <v>0</v>
      </c>
      <c r="K21" s="158"/>
      <c r="O21" s="144">
        <v>10.0</v>
      </c>
      <c r="P21" s="156">
        <f t="shared" si="7"/>
        <v>0</v>
      </c>
      <c r="Q21" s="135">
        <f t="shared" si="8"/>
        <v>0</v>
      </c>
      <c r="R21" s="157">
        <f>SUM(B11:B21)</f>
        <v>58002</v>
      </c>
    </row>
    <row r="22" ht="15.75" customHeight="1">
      <c r="A22" s="144">
        <v>11.0</v>
      </c>
      <c r="B22" s="134">
        <f>'VPL e TIR'!D19</f>
        <v>8640</v>
      </c>
      <c r="C22" s="135">
        <f t="shared" si="1"/>
        <v>0</v>
      </c>
      <c r="D22" s="155"/>
      <c r="E22" s="135">
        <f t="shared" si="2"/>
        <v>0</v>
      </c>
      <c r="F22" s="135">
        <f t="shared" si="3"/>
        <v>0</v>
      </c>
      <c r="G22" s="135">
        <f t="shared" si="4"/>
        <v>0</v>
      </c>
      <c r="H22" s="135">
        <f t="shared" si="5"/>
        <v>0</v>
      </c>
      <c r="I22" s="135">
        <f t="shared" si="6"/>
        <v>0</v>
      </c>
      <c r="K22" s="158"/>
      <c r="L22" s="158"/>
      <c r="M22" s="158"/>
      <c r="N22" s="158"/>
      <c r="O22" s="144">
        <v>11.0</v>
      </c>
      <c r="P22" s="156">
        <f t="shared" si="7"/>
        <v>0</v>
      </c>
      <c r="Q22" s="135">
        <f t="shared" si="8"/>
        <v>0</v>
      </c>
      <c r="R22" s="157">
        <f>SUM(B11:B22)</f>
        <v>66642</v>
      </c>
    </row>
    <row r="23" ht="15.75" customHeight="1">
      <c r="A23" s="144">
        <v>12.0</v>
      </c>
      <c r="B23" s="134">
        <f>'VPL e TIR'!D20</f>
        <v>9280</v>
      </c>
      <c r="C23" s="135">
        <f t="shared" si="1"/>
        <v>0</v>
      </c>
      <c r="D23" s="155"/>
      <c r="E23" s="135">
        <f t="shared" si="2"/>
        <v>0</v>
      </c>
      <c r="F23" s="135">
        <f t="shared" si="3"/>
        <v>0</v>
      </c>
      <c r="G23" s="135">
        <f t="shared" si="4"/>
        <v>0</v>
      </c>
      <c r="H23" s="135">
        <f t="shared" si="5"/>
        <v>0</v>
      </c>
      <c r="I23" s="135">
        <f t="shared" si="6"/>
        <v>0</v>
      </c>
      <c r="K23" s="158"/>
      <c r="O23" s="144">
        <v>12.0</v>
      </c>
      <c r="P23" s="156">
        <f t="shared" si="7"/>
        <v>0</v>
      </c>
      <c r="Q23" s="135">
        <f t="shared" si="8"/>
        <v>0</v>
      </c>
      <c r="R23" s="157">
        <f>SUM(B11:B23)</f>
        <v>75922</v>
      </c>
    </row>
    <row r="24" ht="15.75" customHeight="1">
      <c r="A24" s="144">
        <v>13.0</v>
      </c>
      <c r="K24" s="158"/>
      <c r="O24" s="157">
        <v>13.0</v>
      </c>
      <c r="P24" s="157"/>
      <c r="Q24" s="157"/>
      <c r="R24" s="157">
        <f t="shared" ref="R24:R35" si="9">SUM(B12:B23)</f>
        <v>75922</v>
      </c>
    </row>
    <row r="25" ht="15.75" customHeight="1">
      <c r="A25" s="144">
        <v>14.0</v>
      </c>
      <c r="O25" s="157">
        <v>14.0</v>
      </c>
      <c r="P25" s="157"/>
      <c r="Q25" s="157"/>
      <c r="R25" s="157">
        <f t="shared" si="9"/>
        <v>72442</v>
      </c>
    </row>
    <row r="26" ht="15.75" customHeight="1">
      <c r="A26" s="144">
        <v>15.0</v>
      </c>
      <c r="K26" s="124"/>
      <c r="O26" s="157">
        <v>15.0</v>
      </c>
      <c r="P26" s="157"/>
      <c r="Q26" s="157"/>
      <c r="R26" s="157">
        <f t="shared" si="9"/>
        <v>68392</v>
      </c>
    </row>
    <row r="27" ht="15.75" customHeight="1">
      <c r="A27" s="144">
        <v>16.0</v>
      </c>
      <c r="K27" s="124"/>
      <c r="O27" s="157">
        <v>16.0</v>
      </c>
      <c r="P27" s="157"/>
      <c r="Q27" s="157"/>
      <c r="R27" s="157">
        <f t="shared" si="9"/>
        <v>63912</v>
      </c>
    </row>
    <row r="28" ht="15.75" customHeight="1">
      <c r="A28" s="144">
        <v>17.0</v>
      </c>
      <c r="K28" s="124"/>
      <c r="O28" s="157">
        <v>17.0</v>
      </c>
      <c r="P28" s="157"/>
      <c r="Q28" s="157"/>
      <c r="R28" s="157">
        <f t="shared" si="9"/>
        <v>58808</v>
      </c>
    </row>
    <row r="29" ht="15.75" customHeight="1">
      <c r="A29" s="144">
        <v>18.0</v>
      </c>
      <c r="K29" s="124"/>
      <c r="O29" s="157">
        <v>18.0</v>
      </c>
      <c r="P29" s="157"/>
      <c r="Q29" s="157"/>
      <c r="R29" s="157">
        <f t="shared" si="9"/>
        <v>53624</v>
      </c>
    </row>
    <row r="30" ht="15.75" customHeight="1">
      <c r="A30" s="144">
        <v>19.0</v>
      </c>
      <c r="K30" s="124"/>
      <c r="O30" s="157">
        <v>19.0</v>
      </c>
      <c r="P30" s="157"/>
      <c r="Q30" s="157"/>
      <c r="R30" s="157">
        <f t="shared" si="9"/>
        <v>47824</v>
      </c>
    </row>
    <row r="31" ht="15.75" customHeight="1">
      <c r="A31" s="144">
        <v>20.0</v>
      </c>
      <c r="O31" s="157">
        <v>20.0</v>
      </c>
      <c r="P31" s="157"/>
      <c r="Q31" s="157"/>
      <c r="R31" s="157">
        <f t="shared" si="9"/>
        <v>41344</v>
      </c>
    </row>
    <row r="32" ht="15.75" customHeight="1">
      <c r="A32" s="144">
        <v>21.0</v>
      </c>
      <c r="O32" s="157">
        <v>21.0</v>
      </c>
      <c r="P32" s="157"/>
      <c r="Q32" s="157"/>
      <c r="R32" s="157">
        <f t="shared" si="9"/>
        <v>34624</v>
      </c>
    </row>
    <row r="33" ht="15.75" customHeight="1">
      <c r="A33" s="144">
        <v>22.0</v>
      </c>
      <c r="O33" s="157">
        <v>22.0</v>
      </c>
      <c r="P33" s="157"/>
      <c r="Q33" s="157"/>
      <c r="R33" s="157">
        <f t="shared" si="9"/>
        <v>27200</v>
      </c>
    </row>
    <row r="34" ht="15.75" customHeight="1">
      <c r="A34" s="144">
        <v>23.0</v>
      </c>
      <c r="O34" s="157">
        <v>23.0</v>
      </c>
      <c r="P34" s="157"/>
      <c r="Q34" s="157"/>
      <c r="R34" s="157">
        <f t="shared" si="9"/>
        <v>17920</v>
      </c>
    </row>
    <row r="35" ht="15.75" customHeight="1">
      <c r="A35" s="144">
        <v>24.0</v>
      </c>
      <c r="O35" s="157">
        <v>24.0</v>
      </c>
      <c r="P35" s="157"/>
      <c r="Q35" s="157"/>
      <c r="R35" s="157">
        <f t="shared" si="9"/>
        <v>9280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5:I5"/>
    <mergeCell ref="O5:R5"/>
    <mergeCell ref="C7:I7"/>
    <mergeCell ref="N7:S7"/>
    <mergeCell ref="I9:I10"/>
    <mergeCell ref="K18:N18"/>
    <mergeCell ref="K19:N19"/>
    <mergeCell ref="K29:N29"/>
    <mergeCell ref="K30:N30"/>
    <mergeCell ref="K20:N20"/>
    <mergeCell ref="K21:N21"/>
    <mergeCell ref="K23:N23"/>
    <mergeCell ref="K24:N24"/>
    <mergeCell ref="K26:N26"/>
    <mergeCell ref="K27:N27"/>
    <mergeCell ref="K28:N2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">
      <c r="A2" s="144" t="s">
        <v>162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